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2.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Users\Justyn Lim\Desktop\Python\FYP\SoC-SMS\uploads\FYP\"/>
    </mc:Choice>
  </mc:AlternateContent>
  <xr:revisionPtr revIDLastSave="0" documentId="13_ncr:1_{770786A2-5A0C-40AC-A2C9-5220C8E349F0}" xr6:coauthVersionLast="47" xr6:coauthVersionMax="47" xr10:uidLastSave="{00000000-0000-0000-0000-000000000000}"/>
  <bookViews>
    <workbookView xWindow="-120" yWindow="-120" windowWidth="29040" windowHeight="15840" tabRatio="714" activeTab="4" xr2:uid="{00000000-000D-0000-FFFF-FFFF00000000}"/>
  </bookViews>
  <sheets>
    <sheet name="St_Info" sheetId="20" r:id="rId1"/>
    <sheet name="Active" sheetId="1" r:id="rId2"/>
    <sheet name="Aug-2021-CL" sheetId="50"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functionGroups builtInGroupCount="19"/>
  <definedNames>
    <definedName name="_xlnm._FilterDatabase" localSheetId="1" hidden="1">Active!$B$3:$M$3</definedName>
    <definedName name="_xlnm._FilterDatabase" localSheetId="2" hidden="1">'Aug-2021-CL'!$A$12:$P$48</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Active!$B$1:$DL$211</definedName>
    <definedName name="_xlnm.Print_Area" localSheetId="7">Compare!$B$1:$CC$7</definedName>
    <definedName name="_xlnm.Print_Area" localSheetId="3">Graduate!$B$1:$DL$187</definedName>
    <definedName name="_xlnm.Print_Area" localSheetId="5">MIA!$B$1:$DL$9</definedName>
    <definedName name="_xlnm.Print_Area" localSheetId="0">St_Info!$A$2:$L$53</definedName>
    <definedName name="_xlnm.Print_Area" localSheetId="4">Withdraw!$B$1:$DL$10</definedName>
  </definedNames>
  <calcPr calcId="191029"/>
  <pivotCaches>
    <pivotCache cacheId="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P83" i="1" l="1"/>
  <c r="IP82" i="1"/>
  <c r="IO6" i="25" l="1"/>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J6" i="25"/>
  <c r="DL6" i="25" s="1"/>
  <c r="IQ6" i="25" l="1"/>
  <c r="IP6" i="25"/>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Q58" i="1" l="1"/>
  <c r="IP58" i="1"/>
  <c r="IO25" i="1"/>
  <c r="IN25" i="1"/>
  <c r="IM25" i="1"/>
  <c r="IL25" i="1"/>
  <c r="IK25" i="1"/>
  <c r="IJ25" i="1"/>
  <c r="II25" i="1"/>
  <c r="IH25" i="1"/>
  <c r="IG25" i="1"/>
  <c r="IF25" i="1"/>
  <c r="IE25" i="1"/>
  <c r="ID25" i="1"/>
  <c r="IC25" i="1"/>
  <c r="IB25" i="1"/>
  <c r="IA25" i="1"/>
  <c r="HZ25" i="1"/>
  <c r="HY25" i="1"/>
  <c r="HX25" i="1"/>
  <c r="HW25" i="1"/>
  <c r="HV25" i="1"/>
  <c r="HU25" i="1"/>
  <c r="HT25" i="1"/>
  <c r="HS25" i="1"/>
  <c r="HR25" i="1"/>
  <c r="HQ25" i="1"/>
  <c r="HP25" i="1"/>
  <c r="HO25" i="1"/>
  <c r="HN25" i="1"/>
  <c r="HM25" i="1"/>
  <c r="HL25" i="1"/>
  <c r="HK25" i="1"/>
  <c r="HJ25" i="1"/>
  <c r="DJ25" i="1"/>
  <c r="DL25" i="1" s="1"/>
  <c r="IO24" i="1"/>
  <c r="IN24" i="1"/>
  <c r="IM24" i="1"/>
  <c r="IL24" i="1"/>
  <c r="IK24" i="1"/>
  <c r="IJ24" i="1"/>
  <c r="II24" i="1"/>
  <c r="IH24" i="1"/>
  <c r="IG24" i="1"/>
  <c r="IF24" i="1"/>
  <c r="IE24" i="1"/>
  <c r="ID24" i="1"/>
  <c r="IC24" i="1"/>
  <c r="IB24" i="1"/>
  <c r="IA24" i="1"/>
  <c r="HZ24" i="1"/>
  <c r="HY24" i="1"/>
  <c r="HX24" i="1"/>
  <c r="HW24" i="1"/>
  <c r="HV24" i="1"/>
  <c r="HU24" i="1"/>
  <c r="HT24" i="1"/>
  <c r="HS24" i="1"/>
  <c r="HR24" i="1"/>
  <c r="HQ24" i="1"/>
  <c r="HP24" i="1"/>
  <c r="HO24" i="1"/>
  <c r="HN24" i="1"/>
  <c r="HM24" i="1"/>
  <c r="HL24" i="1"/>
  <c r="HK24" i="1"/>
  <c r="HJ24" i="1"/>
  <c r="DJ24" i="1"/>
  <c r="DL24" i="1" s="1"/>
  <c r="IO23" i="1"/>
  <c r="IN23" i="1"/>
  <c r="IM23" i="1"/>
  <c r="IL23" i="1"/>
  <c r="IK23" i="1"/>
  <c r="IJ23" i="1"/>
  <c r="II23" i="1"/>
  <c r="IH23" i="1"/>
  <c r="IG23" i="1"/>
  <c r="IF23" i="1"/>
  <c r="IE23" i="1"/>
  <c r="ID23" i="1"/>
  <c r="IC23" i="1"/>
  <c r="IB23" i="1"/>
  <c r="IA23" i="1"/>
  <c r="HZ23" i="1"/>
  <c r="HY23" i="1"/>
  <c r="HX23" i="1"/>
  <c r="HW23" i="1"/>
  <c r="HV23" i="1"/>
  <c r="HU23" i="1"/>
  <c r="HT23" i="1"/>
  <c r="HS23" i="1"/>
  <c r="HR23" i="1"/>
  <c r="HQ23" i="1"/>
  <c r="HP23" i="1"/>
  <c r="HO23" i="1"/>
  <c r="HN23" i="1"/>
  <c r="HM23" i="1"/>
  <c r="HL23" i="1"/>
  <c r="HK23" i="1"/>
  <c r="HJ23" i="1"/>
  <c r="DJ23" i="1"/>
  <c r="DL23" i="1" s="1"/>
  <c r="IO22" i="1"/>
  <c r="IN22" i="1"/>
  <c r="IM22" i="1"/>
  <c r="IL22" i="1"/>
  <c r="IK22" i="1"/>
  <c r="IJ22" i="1"/>
  <c r="II22" i="1"/>
  <c r="IH22" i="1"/>
  <c r="IG22" i="1"/>
  <c r="IF22" i="1"/>
  <c r="IE22" i="1"/>
  <c r="ID22" i="1"/>
  <c r="IC22" i="1"/>
  <c r="IB22" i="1"/>
  <c r="IA22" i="1"/>
  <c r="HZ22" i="1"/>
  <c r="HY22" i="1"/>
  <c r="HX22" i="1"/>
  <c r="HW22" i="1"/>
  <c r="HV22" i="1"/>
  <c r="HU22" i="1"/>
  <c r="HT22" i="1"/>
  <c r="HS22" i="1"/>
  <c r="HR22" i="1"/>
  <c r="HQ22" i="1"/>
  <c r="HP22" i="1"/>
  <c r="HO22" i="1"/>
  <c r="HN22" i="1"/>
  <c r="HM22" i="1"/>
  <c r="HL22" i="1"/>
  <c r="HK22" i="1"/>
  <c r="HJ22" i="1"/>
  <c r="DJ22" i="1"/>
  <c r="DL2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39" i="1"/>
  <c r="IN39" i="1"/>
  <c r="IM39" i="1"/>
  <c r="IL39" i="1"/>
  <c r="IK39" i="1"/>
  <c r="IJ39" i="1"/>
  <c r="II39" i="1"/>
  <c r="IH39" i="1"/>
  <c r="IG39" i="1"/>
  <c r="IF39" i="1"/>
  <c r="IE39" i="1"/>
  <c r="ID39" i="1"/>
  <c r="IC39" i="1"/>
  <c r="IB39" i="1"/>
  <c r="IA39" i="1"/>
  <c r="HZ39" i="1"/>
  <c r="HY39" i="1"/>
  <c r="HX39" i="1"/>
  <c r="HW39" i="1"/>
  <c r="HV39" i="1"/>
  <c r="HU39" i="1"/>
  <c r="HT39" i="1"/>
  <c r="HS39" i="1"/>
  <c r="HR39" i="1"/>
  <c r="HQ39" i="1"/>
  <c r="HP39" i="1"/>
  <c r="HO39" i="1"/>
  <c r="HN39" i="1"/>
  <c r="HM39" i="1"/>
  <c r="HL39" i="1"/>
  <c r="HK39" i="1"/>
  <c r="HJ39" i="1"/>
  <c r="DJ39" i="1"/>
  <c r="DL39" i="1" s="1"/>
  <c r="IO38" i="1"/>
  <c r="IN38" i="1"/>
  <c r="IM38" i="1"/>
  <c r="IL38" i="1"/>
  <c r="IK38" i="1"/>
  <c r="IJ38" i="1"/>
  <c r="II38" i="1"/>
  <c r="IH38" i="1"/>
  <c r="IG38" i="1"/>
  <c r="IF38" i="1"/>
  <c r="IE38" i="1"/>
  <c r="ID38" i="1"/>
  <c r="IC38" i="1"/>
  <c r="IB38" i="1"/>
  <c r="IA38" i="1"/>
  <c r="HZ38" i="1"/>
  <c r="HY38" i="1"/>
  <c r="HX38" i="1"/>
  <c r="HW38" i="1"/>
  <c r="HV38" i="1"/>
  <c r="HU38" i="1"/>
  <c r="HT38" i="1"/>
  <c r="HS38" i="1"/>
  <c r="HR38" i="1"/>
  <c r="HQ38" i="1"/>
  <c r="HP38" i="1"/>
  <c r="HO38" i="1"/>
  <c r="HN38" i="1"/>
  <c r="HM38" i="1"/>
  <c r="HL38" i="1"/>
  <c r="HK38" i="1"/>
  <c r="HJ38" i="1"/>
  <c r="DJ38" i="1"/>
  <c r="DL38" i="1" s="1"/>
  <c r="IO37" i="1"/>
  <c r="IN37" i="1"/>
  <c r="IM37" i="1"/>
  <c r="IL37" i="1"/>
  <c r="IK37" i="1"/>
  <c r="IJ37" i="1"/>
  <c r="II37" i="1"/>
  <c r="IH37" i="1"/>
  <c r="IG37" i="1"/>
  <c r="IF37" i="1"/>
  <c r="IE37" i="1"/>
  <c r="ID37" i="1"/>
  <c r="IC37" i="1"/>
  <c r="IB37" i="1"/>
  <c r="IA37" i="1"/>
  <c r="HZ37" i="1"/>
  <c r="HY37" i="1"/>
  <c r="HX37" i="1"/>
  <c r="HW37" i="1"/>
  <c r="HV37" i="1"/>
  <c r="HU37" i="1"/>
  <c r="HT37" i="1"/>
  <c r="HS37" i="1"/>
  <c r="HR37" i="1"/>
  <c r="HQ37" i="1"/>
  <c r="HP37" i="1"/>
  <c r="HO37" i="1"/>
  <c r="HN37" i="1"/>
  <c r="HM37" i="1"/>
  <c r="HL37" i="1"/>
  <c r="HK37" i="1"/>
  <c r="HJ37" i="1"/>
  <c r="DJ37" i="1"/>
  <c r="DL37" i="1" s="1"/>
  <c r="IO36" i="1"/>
  <c r="IN36" i="1"/>
  <c r="IM36" i="1"/>
  <c r="IL36" i="1"/>
  <c r="IK36" i="1"/>
  <c r="IJ36" i="1"/>
  <c r="II36" i="1"/>
  <c r="IH36" i="1"/>
  <c r="IG36" i="1"/>
  <c r="IF36" i="1"/>
  <c r="IE36" i="1"/>
  <c r="ID36" i="1"/>
  <c r="IC36" i="1"/>
  <c r="IB36" i="1"/>
  <c r="IA36" i="1"/>
  <c r="HZ36" i="1"/>
  <c r="HY36" i="1"/>
  <c r="HX36" i="1"/>
  <c r="HW36" i="1"/>
  <c r="HV36" i="1"/>
  <c r="HU36" i="1"/>
  <c r="HT36" i="1"/>
  <c r="HS36" i="1"/>
  <c r="HR36" i="1"/>
  <c r="HQ36" i="1"/>
  <c r="HP36" i="1"/>
  <c r="HO36" i="1"/>
  <c r="HN36" i="1"/>
  <c r="HM36" i="1"/>
  <c r="HL36" i="1"/>
  <c r="HK36" i="1"/>
  <c r="HJ36" i="1"/>
  <c r="DJ36" i="1"/>
  <c r="DL36" i="1" s="1"/>
  <c r="IO35" i="1"/>
  <c r="IN35" i="1"/>
  <c r="IM35" i="1"/>
  <c r="IL35" i="1"/>
  <c r="IK35" i="1"/>
  <c r="IJ35" i="1"/>
  <c r="II35" i="1"/>
  <c r="IH35" i="1"/>
  <c r="IG35" i="1"/>
  <c r="IF35" i="1"/>
  <c r="IE35" i="1"/>
  <c r="ID35" i="1"/>
  <c r="IC35" i="1"/>
  <c r="IB35" i="1"/>
  <c r="IA35" i="1"/>
  <c r="HZ35" i="1"/>
  <c r="HY35" i="1"/>
  <c r="HX35" i="1"/>
  <c r="HW35" i="1"/>
  <c r="HV35" i="1"/>
  <c r="HU35" i="1"/>
  <c r="HT35" i="1"/>
  <c r="HS35" i="1"/>
  <c r="HR35" i="1"/>
  <c r="HQ35" i="1"/>
  <c r="HP35" i="1"/>
  <c r="HO35" i="1"/>
  <c r="HN35" i="1"/>
  <c r="HM35" i="1"/>
  <c r="HL35" i="1"/>
  <c r="HK35" i="1"/>
  <c r="HJ35" i="1"/>
  <c r="DJ35" i="1"/>
  <c r="DL35" i="1" s="1"/>
  <c r="IO34" i="1"/>
  <c r="IN34" i="1"/>
  <c r="IM34" i="1"/>
  <c r="IL34" i="1"/>
  <c r="IK34" i="1"/>
  <c r="IJ34" i="1"/>
  <c r="II34" i="1"/>
  <c r="IH34" i="1"/>
  <c r="IG34" i="1"/>
  <c r="IF34" i="1"/>
  <c r="IE34" i="1"/>
  <c r="ID34" i="1"/>
  <c r="IC34" i="1"/>
  <c r="IB34" i="1"/>
  <c r="IA34" i="1"/>
  <c r="HZ34" i="1"/>
  <c r="HY34" i="1"/>
  <c r="HX34" i="1"/>
  <c r="HW34" i="1"/>
  <c r="HV34" i="1"/>
  <c r="HU34" i="1"/>
  <c r="HT34" i="1"/>
  <c r="HS34" i="1"/>
  <c r="HR34" i="1"/>
  <c r="HQ34" i="1"/>
  <c r="HP34" i="1"/>
  <c r="HO34" i="1"/>
  <c r="HN34" i="1"/>
  <c r="HM34" i="1"/>
  <c r="HL34" i="1"/>
  <c r="HK34" i="1"/>
  <c r="HJ34" i="1"/>
  <c r="DJ34" i="1"/>
  <c r="DL34" i="1" s="1"/>
  <c r="IO33" i="1"/>
  <c r="IN33" i="1"/>
  <c r="IM33" i="1"/>
  <c r="IL33" i="1"/>
  <c r="IK33" i="1"/>
  <c r="IJ33" i="1"/>
  <c r="II33" i="1"/>
  <c r="IH33" i="1"/>
  <c r="IG33" i="1"/>
  <c r="IF33" i="1"/>
  <c r="IE33" i="1"/>
  <c r="ID33" i="1"/>
  <c r="IC33" i="1"/>
  <c r="IB33" i="1"/>
  <c r="IA33" i="1"/>
  <c r="HZ33" i="1"/>
  <c r="HY33" i="1"/>
  <c r="HX33" i="1"/>
  <c r="HW33" i="1"/>
  <c r="HV33" i="1"/>
  <c r="HU33" i="1"/>
  <c r="HT33" i="1"/>
  <c r="HS33" i="1"/>
  <c r="HR33" i="1"/>
  <c r="HQ33" i="1"/>
  <c r="HP33" i="1"/>
  <c r="HO33" i="1"/>
  <c r="HN33" i="1"/>
  <c r="HM33" i="1"/>
  <c r="HL33" i="1"/>
  <c r="HK33" i="1"/>
  <c r="HJ33" i="1"/>
  <c r="DJ33" i="1"/>
  <c r="DL33" i="1" s="1"/>
  <c r="IO32" i="1"/>
  <c r="IN32" i="1"/>
  <c r="IM32" i="1"/>
  <c r="IL32" i="1"/>
  <c r="IK32" i="1"/>
  <c r="IJ32" i="1"/>
  <c r="II32" i="1"/>
  <c r="IH32" i="1"/>
  <c r="IG32" i="1"/>
  <c r="IF32" i="1"/>
  <c r="IE32" i="1"/>
  <c r="ID32" i="1"/>
  <c r="IC32" i="1"/>
  <c r="IB32" i="1"/>
  <c r="IA32" i="1"/>
  <c r="HZ32" i="1"/>
  <c r="HY32" i="1"/>
  <c r="HX32" i="1"/>
  <c r="HW32" i="1"/>
  <c r="HV32" i="1"/>
  <c r="HU32" i="1"/>
  <c r="HT32" i="1"/>
  <c r="HS32" i="1"/>
  <c r="HR32" i="1"/>
  <c r="HQ32" i="1"/>
  <c r="HP32" i="1"/>
  <c r="HO32" i="1"/>
  <c r="HN32" i="1"/>
  <c r="HM32" i="1"/>
  <c r="HL32" i="1"/>
  <c r="HK32" i="1"/>
  <c r="HJ32" i="1"/>
  <c r="DJ32" i="1"/>
  <c r="DL32" i="1" s="1"/>
  <c r="IO31" i="1"/>
  <c r="IN31" i="1"/>
  <c r="IM31" i="1"/>
  <c r="IL31" i="1"/>
  <c r="IK31" i="1"/>
  <c r="IJ31" i="1"/>
  <c r="II31" i="1"/>
  <c r="IH31" i="1"/>
  <c r="IG31" i="1"/>
  <c r="IF31" i="1"/>
  <c r="IE31" i="1"/>
  <c r="ID31" i="1"/>
  <c r="IC31" i="1"/>
  <c r="IB31" i="1"/>
  <c r="IA31" i="1"/>
  <c r="HZ31" i="1"/>
  <c r="HY31" i="1"/>
  <c r="HX31" i="1"/>
  <c r="HW31" i="1"/>
  <c r="HV31" i="1"/>
  <c r="HU31" i="1"/>
  <c r="HT31" i="1"/>
  <c r="HS31" i="1"/>
  <c r="HR31" i="1"/>
  <c r="HQ31" i="1"/>
  <c r="HP31" i="1"/>
  <c r="HO31" i="1"/>
  <c r="HN31" i="1"/>
  <c r="HM31" i="1"/>
  <c r="HL31" i="1"/>
  <c r="HK31" i="1"/>
  <c r="HJ31" i="1"/>
  <c r="DJ31" i="1"/>
  <c r="DL31" i="1" s="1"/>
  <c r="IO30" i="1"/>
  <c r="IN30" i="1"/>
  <c r="IM30" i="1"/>
  <c r="IL30" i="1"/>
  <c r="IK30" i="1"/>
  <c r="IJ30" i="1"/>
  <c r="II30" i="1"/>
  <c r="IH30" i="1"/>
  <c r="IG30" i="1"/>
  <c r="IF30" i="1"/>
  <c r="IE30" i="1"/>
  <c r="ID30" i="1"/>
  <c r="IC30" i="1"/>
  <c r="IB30" i="1"/>
  <c r="IA30" i="1"/>
  <c r="HZ30" i="1"/>
  <c r="HY30" i="1"/>
  <c r="HX30" i="1"/>
  <c r="HW30" i="1"/>
  <c r="HV30" i="1"/>
  <c r="HU30" i="1"/>
  <c r="HT30" i="1"/>
  <c r="HS30" i="1"/>
  <c r="HR30" i="1"/>
  <c r="HQ30" i="1"/>
  <c r="HP30" i="1"/>
  <c r="HO30" i="1"/>
  <c r="HN30" i="1"/>
  <c r="HM30" i="1"/>
  <c r="HL30" i="1"/>
  <c r="HK30" i="1"/>
  <c r="HJ30" i="1"/>
  <c r="DJ30" i="1"/>
  <c r="DL30" i="1" s="1"/>
  <c r="IO29" i="1"/>
  <c r="IN29" i="1"/>
  <c r="IM29" i="1"/>
  <c r="IL29" i="1"/>
  <c r="IK29" i="1"/>
  <c r="IJ29" i="1"/>
  <c r="II29" i="1"/>
  <c r="IH29" i="1"/>
  <c r="IG29" i="1"/>
  <c r="IF29" i="1"/>
  <c r="IE29" i="1"/>
  <c r="ID29" i="1"/>
  <c r="IC29" i="1"/>
  <c r="IB29" i="1"/>
  <c r="IA29" i="1"/>
  <c r="HZ29" i="1"/>
  <c r="HY29" i="1"/>
  <c r="HX29" i="1"/>
  <c r="HW29" i="1"/>
  <c r="HV29" i="1"/>
  <c r="HU29" i="1"/>
  <c r="HT29" i="1"/>
  <c r="HS29" i="1"/>
  <c r="HR29" i="1"/>
  <c r="HQ29" i="1"/>
  <c r="HP29" i="1"/>
  <c r="HO29" i="1"/>
  <c r="HN29" i="1"/>
  <c r="HM29" i="1"/>
  <c r="HL29" i="1"/>
  <c r="HK29" i="1"/>
  <c r="HJ29" i="1"/>
  <c r="DJ29" i="1"/>
  <c r="DL29" i="1" s="1"/>
  <c r="IO28" i="1"/>
  <c r="IN28" i="1"/>
  <c r="IM28" i="1"/>
  <c r="IL28" i="1"/>
  <c r="IK28" i="1"/>
  <c r="IJ28" i="1"/>
  <c r="II28" i="1"/>
  <c r="IH28" i="1"/>
  <c r="IG28" i="1"/>
  <c r="IF28" i="1"/>
  <c r="IE28" i="1"/>
  <c r="ID28" i="1"/>
  <c r="IC28" i="1"/>
  <c r="IB28" i="1"/>
  <c r="IA28" i="1"/>
  <c r="HZ28" i="1"/>
  <c r="HY28" i="1"/>
  <c r="HX28" i="1"/>
  <c r="HW28" i="1"/>
  <c r="HV28" i="1"/>
  <c r="HU28" i="1"/>
  <c r="HT28" i="1"/>
  <c r="HS28" i="1"/>
  <c r="HR28" i="1"/>
  <c r="HQ28" i="1"/>
  <c r="HP28" i="1"/>
  <c r="HO28" i="1"/>
  <c r="HN28" i="1"/>
  <c r="HM28" i="1"/>
  <c r="HL28" i="1"/>
  <c r="HK28" i="1"/>
  <c r="HJ28" i="1"/>
  <c r="DJ28" i="1"/>
  <c r="DL28" i="1" s="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O26" i="1"/>
  <c r="IN26" i="1"/>
  <c r="IM26" i="1"/>
  <c r="IL26" i="1"/>
  <c r="IK26" i="1"/>
  <c r="IJ26" i="1"/>
  <c r="II26" i="1"/>
  <c r="IH26" i="1"/>
  <c r="IG26" i="1"/>
  <c r="IF26" i="1"/>
  <c r="IE26" i="1"/>
  <c r="ID26" i="1"/>
  <c r="IC26" i="1"/>
  <c r="IB26" i="1"/>
  <c r="IA26" i="1"/>
  <c r="HZ26" i="1"/>
  <c r="HY26" i="1"/>
  <c r="HX26" i="1"/>
  <c r="HW26" i="1"/>
  <c r="HV26" i="1"/>
  <c r="HU26" i="1"/>
  <c r="HT26" i="1"/>
  <c r="HS26" i="1"/>
  <c r="HR26" i="1"/>
  <c r="HQ26" i="1"/>
  <c r="HP26" i="1"/>
  <c r="HO26" i="1"/>
  <c r="HN26" i="1"/>
  <c r="HM26" i="1"/>
  <c r="HL26" i="1"/>
  <c r="HK26" i="1"/>
  <c r="HJ26" i="1"/>
  <c r="DJ26" i="1"/>
  <c r="DL26"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7" i="1"/>
  <c r="IN47" i="1"/>
  <c r="IM47" i="1"/>
  <c r="IL47" i="1"/>
  <c r="IK47" i="1"/>
  <c r="IJ47" i="1"/>
  <c r="II47" i="1"/>
  <c r="IH47" i="1"/>
  <c r="IG47" i="1"/>
  <c r="IF47" i="1"/>
  <c r="IE47" i="1"/>
  <c r="ID47" i="1"/>
  <c r="IC47" i="1"/>
  <c r="IB47" i="1"/>
  <c r="IA47" i="1"/>
  <c r="HZ47" i="1"/>
  <c r="HY47" i="1"/>
  <c r="HX47" i="1"/>
  <c r="HW47" i="1"/>
  <c r="HV47" i="1"/>
  <c r="HU47" i="1"/>
  <c r="HT47" i="1"/>
  <c r="HS47" i="1"/>
  <c r="HR47" i="1"/>
  <c r="HQ47" i="1"/>
  <c r="HP47" i="1"/>
  <c r="HO47" i="1"/>
  <c r="HN47" i="1"/>
  <c r="HM47" i="1"/>
  <c r="HL47" i="1"/>
  <c r="HK47" i="1"/>
  <c r="HJ47" i="1"/>
  <c r="DJ47" i="1"/>
  <c r="DL47"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43" i="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2" i="1"/>
  <c r="IN52" i="1"/>
  <c r="IM52" i="1"/>
  <c r="IL52" i="1"/>
  <c r="IK52" i="1"/>
  <c r="IJ52" i="1"/>
  <c r="II52" i="1"/>
  <c r="IH52" i="1"/>
  <c r="IG52" i="1"/>
  <c r="IF52" i="1"/>
  <c r="IE52" i="1"/>
  <c r="ID52" i="1"/>
  <c r="IC52" i="1"/>
  <c r="IB52" i="1"/>
  <c r="IA52" i="1"/>
  <c r="HZ52" i="1"/>
  <c r="HY52" i="1"/>
  <c r="HX52" i="1"/>
  <c r="HW52" i="1"/>
  <c r="HV52" i="1"/>
  <c r="HU52" i="1"/>
  <c r="HT52" i="1"/>
  <c r="HS52" i="1"/>
  <c r="HR52" i="1"/>
  <c r="HQ52" i="1"/>
  <c r="HP52" i="1"/>
  <c r="HO52" i="1"/>
  <c r="HN52" i="1"/>
  <c r="HM52" i="1"/>
  <c r="HL52" i="1"/>
  <c r="HK52" i="1"/>
  <c r="HJ52" i="1"/>
  <c r="DJ52" i="1"/>
  <c r="DL52"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Q43" i="1" l="1"/>
  <c r="IQ45" i="1"/>
  <c r="IQ47" i="1"/>
  <c r="IQ49" i="1"/>
  <c r="IQ41" i="1"/>
  <c r="IQ23" i="1"/>
  <c r="IQ25" i="1"/>
  <c r="IP42" i="1"/>
  <c r="IP46" i="1"/>
  <c r="IP48" i="1"/>
  <c r="IQ29" i="1"/>
  <c r="IQ31" i="1"/>
  <c r="IQ33" i="1"/>
  <c r="IQ35" i="1"/>
  <c r="IQ37" i="1"/>
  <c r="IQ39" i="1"/>
  <c r="IQ22" i="1"/>
  <c r="IQ50" i="1"/>
  <c r="IQ52" i="1"/>
  <c r="IQ26" i="1"/>
  <c r="IQ28" i="1"/>
  <c r="IQ30" i="1"/>
  <c r="IP22" i="1"/>
  <c r="IP44" i="1"/>
  <c r="IP24" i="1"/>
  <c r="IP54" i="1"/>
  <c r="IP56" i="1"/>
  <c r="IP51" i="1"/>
  <c r="IP27" i="1"/>
  <c r="IP29" i="1"/>
  <c r="IP31" i="1"/>
  <c r="IP33" i="1"/>
  <c r="IP35" i="1"/>
  <c r="IP37" i="1"/>
  <c r="IP39" i="1"/>
  <c r="IP41" i="1"/>
  <c r="IP25" i="1"/>
  <c r="IP55" i="1"/>
  <c r="IP49" i="1"/>
  <c r="IP53" i="1"/>
  <c r="IP43" i="1"/>
  <c r="IP45" i="1"/>
  <c r="IP47" i="1"/>
  <c r="IP23" i="1"/>
  <c r="IP57" i="1"/>
  <c r="IP50" i="1"/>
  <c r="IP52" i="1"/>
  <c r="IP26" i="1"/>
  <c r="IP28" i="1"/>
  <c r="IP30" i="1"/>
  <c r="IP32" i="1"/>
  <c r="IP34" i="1"/>
  <c r="IP36" i="1"/>
  <c r="IP38" i="1"/>
  <c r="IP40" i="1"/>
  <c r="IQ55" i="1"/>
  <c r="IQ56" i="1"/>
  <c r="IQ53" i="1"/>
  <c r="IQ51" i="1"/>
  <c r="IQ27" i="1"/>
  <c r="IQ57" i="1"/>
  <c r="IQ54" i="1"/>
  <c r="IQ42" i="1"/>
  <c r="IQ44" i="1"/>
  <c r="IQ46" i="1"/>
  <c r="IQ48" i="1"/>
  <c r="IQ24" i="1"/>
  <c r="IQ32" i="1"/>
  <c r="IQ34" i="1"/>
  <c r="IQ36" i="1"/>
  <c r="IQ38" i="1"/>
  <c r="IQ40" i="1"/>
  <c r="IO5" i="24"/>
  <c r="IN5" i="24"/>
  <c r="IM5" i="24"/>
  <c r="IL5" i="24"/>
  <c r="IK5" i="24"/>
  <c r="IJ5" i="24"/>
  <c r="II5" i="24"/>
  <c r="IH5" i="24"/>
  <c r="IG5" i="24"/>
  <c r="IF5" i="24"/>
  <c r="IE5" i="24"/>
  <c r="ID5" i="24"/>
  <c r="IC5" i="24"/>
  <c r="IB5" i="24"/>
  <c r="IA5" i="24"/>
  <c r="HZ5" i="24"/>
  <c r="HY5" i="24"/>
  <c r="HX5" i="24"/>
  <c r="HW5" i="24"/>
  <c r="HV5" i="24"/>
  <c r="HU5" i="24"/>
  <c r="HT5" i="24"/>
  <c r="HS5" i="24"/>
  <c r="HR5" i="24"/>
  <c r="HQ5" i="24"/>
  <c r="HP5" i="24"/>
  <c r="HO5" i="24"/>
  <c r="HN5" i="24"/>
  <c r="HM5" i="24"/>
  <c r="HL5" i="24"/>
  <c r="HK5" i="24"/>
  <c r="HJ5" i="24"/>
  <c r="DL5"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J7" i="24"/>
  <c r="DL7" i="24" s="1"/>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8" i="24"/>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Q5" i="24" l="1"/>
  <c r="IP5" i="24"/>
  <c r="IQ12" i="24"/>
  <c r="IP7" i="24"/>
  <c r="IP6" i="24"/>
  <c r="IQ7" i="24"/>
  <c r="IQ9" i="24"/>
  <c r="IP9" i="24"/>
  <c r="IQ10" i="24"/>
  <c r="IP10" i="24"/>
  <c r="IP11" i="24"/>
  <c r="IQ13" i="24"/>
  <c r="IP13" i="24"/>
  <c r="IQ14" i="24"/>
  <c r="IP14" i="24"/>
  <c r="IQ6" i="24"/>
  <c r="IQ8" i="24"/>
  <c r="IP8" i="24"/>
  <c r="IP12" i="24"/>
  <c r="IP15" i="24"/>
  <c r="IQ15" i="24"/>
  <c r="IQ11"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DL2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DL26" i="24"/>
  <c r="IO25" i="24"/>
  <c r="IN25" i="24"/>
  <c r="IM25" i="24"/>
  <c r="IL25" i="24"/>
  <c r="IK25" i="24"/>
  <c r="IJ25" i="24"/>
  <c r="II25" i="24"/>
  <c r="IH25" i="24"/>
  <c r="IG25" i="24"/>
  <c r="IF25" i="24"/>
  <c r="IE25" i="24"/>
  <c r="ID25" i="24"/>
  <c r="IC25" i="24"/>
  <c r="IB25" i="24"/>
  <c r="IA25" i="24"/>
  <c r="HZ25" i="24"/>
  <c r="HY25" i="24"/>
  <c r="HX25" i="24"/>
  <c r="HW25" i="24"/>
  <c r="HV25" i="24"/>
  <c r="HU25" i="24"/>
  <c r="HT25" i="24"/>
  <c r="HS25" i="24"/>
  <c r="HR25" i="24"/>
  <c r="HQ25" i="24"/>
  <c r="HP25" i="24"/>
  <c r="HO25" i="24"/>
  <c r="HN25" i="24"/>
  <c r="HM25" i="24"/>
  <c r="HL25" i="24"/>
  <c r="HK25" i="24"/>
  <c r="HJ25" i="24"/>
  <c r="DL25"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DL23"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L32" i="24"/>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30" i="24"/>
  <c r="IN30" i="24"/>
  <c r="IM30" i="24"/>
  <c r="IL30" i="24"/>
  <c r="IK30" i="24"/>
  <c r="IJ30" i="24"/>
  <c r="II30" i="24"/>
  <c r="IH30" i="24"/>
  <c r="IG30" i="24"/>
  <c r="IF30" i="24"/>
  <c r="IE30" i="24"/>
  <c r="ID30" i="24"/>
  <c r="IC30" i="24"/>
  <c r="IB30" i="24"/>
  <c r="IA30" i="24"/>
  <c r="HZ30" i="24"/>
  <c r="HY30" i="24"/>
  <c r="HX30" i="24"/>
  <c r="HW30" i="24"/>
  <c r="HV30" i="24"/>
  <c r="HU30" i="24"/>
  <c r="HT30" i="24"/>
  <c r="HS30" i="24"/>
  <c r="HR30" i="24"/>
  <c r="HQ30" i="24"/>
  <c r="HP30" i="24"/>
  <c r="HO30" i="24"/>
  <c r="HN30" i="24"/>
  <c r="HM30" i="24"/>
  <c r="HL30" i="24"/>
  <c r="HK30" i="24"/>
  <c r="HJ30" i="24"/>
  <c r="DL30" i="24"/>
  <c r="IO29" i="24"/>
  <c r="IN29" i="24"/>
  <c r="IM29" i="24"/>
  <c r="IL29" i="24"/>
  <c r="IK29" i="24"/>
  <c r="IJ29" i="24"/>
  <c r="II29" i="24"/>
  <c r="IH29" i="24"/>
  <c r="IG29" i="24"/>
  <c r="IF29" i="24"/>
  <c r="IE29" i="24"/>
  <c r="ID29" i="24"/>
  <c r="IC29" i="24"/>
  <c r="IB29" i="24"/>
  <c r="IA29" i="24"/>
  <c r="HZ29" i="24"/>
  <c r="HY29" i="24"/>
  <c r="HX29" i="24"/>
  <c r="HW29" i="24"/>
  <c r="HV29" i="24"/>
  <c r="HU29" i="24"/>
  <c r="HT29" i="24"/>
  <c r="HS29" i="24"/>
  <c r="HR29" i="24"/>
  <c r="HQ29" i="24"/>
  <c r="HP29" i="24"/>
  <c r="HO29" i="24"/>
  <c r="HN29" i="24"/>
  <c r="HM29" i="24"/>
  <c r="HL29" i="24"/>
  <c r="HK29" i="24"/>
  <c r="HJ29" i="24"/>
  <c r="DL29" i="24"/>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DL28" i="24"/>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L34" i="24"/>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L33" i="24"/>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J35" i="24"/>
  <c r="DL35" i="24" s="1"/>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L36" i="24"/>
  <c r="IQ16" i="24" l="1"/>
  <c r="IP16" i="24"/>
  <c r="IQ17" i="24"/>
  <c r="IP17" i="24"/>
  <c r="IQ18" i="24"/>
  <c r="IP18" i="24"/>
  <c r="IQ21" i="24"/>
  <c r="IQ19" i="24"/>
  <c r="IP19" i="24"/>
  <c r="IQ20" i="24"/>
  <c r="IP20" i="24"/>
  <c r="IP21" i="24"/>
  <c r="IP24" i="24"/>
  <c r="IQ25" i="24"/>
  <c r="IP25" i="24"/>
  <c r="IQ26" i="24"/>
  <c r="IQ33" i="24"/>
  <c r="IP33" i="24"/>
  <c r="IQ34" i="24"/>
  <c r="IQ22" i="24"/>
  <c r="IP22" i="24"/>
  <c r="IQ27" i="24"/>
  <c r="IQ23" i="24"/>
  <c r="IP23" i="24"/>
  <c r="IQ31" i="24"/>
  <c r="IQ32" i="24"/>
  <c r="IQ28" i="24"/>
  <c r="IP28" i="24"/>
  <c r="IQ29" i="24"/>
  <c r="IP31" i="24"/>
  <c r="IQ30" i="24"/>
  <c r="IP30" i="24"/>
  <c r="IQ24" i="24"/>
  <c r="IP26" i="24"/>
  <c r="IP27" i="24"/>
  <c r="IP34" i="24"/>
  <c r="IP29" i="24"/>
  <c r="IP32" i="24"/>
  <c r="IQ36" i="24"/>
  <c r="IQ35" i="24"/>
  <c r="IP35" i="24"/>
  <c r="IP36" i="24"/>
  <c r="D3" i="1"/>
  <c r="M209" i="1" l="1"/>
  <c r="M211" i="1"/>
  <c r="CE302" i="17" l="1"/>
  <c r="CD302" i="17"/>
  <c r="CE3" i="17"/>
  <c r="CD3" i="17"/>
  <c r="IO133" i="24" l="1"/>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30" i="24"/>
  <c r="IN130" i="24"/>
  <c r="IM130" i="24"/>
  <c r="IL130" i="24"/>
  <c r="IK130" i="24"/>
  <c r="IJ130" i="24"/>
  <c r="II130" i="24"/>
  <c r="IH130" i="24"/>
  <c r="IG130" i="24"/>
  <c r="IF130" i="24"/>
  <c r="IE130" i="24"/>
  <c r="ID130" i="24"/>
  <c r="IC130" i="24"/>
  <c r="IB130" i="24"/>
  <c r="IA130" i="24"/>
  <c r="HZ130" i="24"/>
  <c r="HY130" i="24"/>
  <c r="HX130" i="24"/>
  <c r="HW130" i="24"/>
  <c r="HV130" i="24"/>
  <c r="HU130" i="24"/>
  <c r="HT130" i="24"/>
  <c r="HS130" i="24"/>
  <c r="HR130" i="24"/>
  <c r="HQ130" i="24"/>
  <c r="HP130" i="24"/>
  <c r="HO130" i="24"/>
  <c r="HN130" i="24"/>
  <c r="HM130" i="24"/>
  <c r="HL130" i="24"/>
  <c r="HK130" i="24"/>
  <c r="HJ130" i="24"/>
  <c r="DJ130" i="24"/>
  <c r="DL130"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9" i="24"/>
  <c r="IN119" i="24"/>
  <c r="IM119" i="24"/>
  <c r="IL119" i="24"/>
  <c r="IK119" i="24"/>
  <c r="IJ119" i="24"/>
  <c r="II119" i="24"/>
  <c r="IH119" i="24"/>
  <c r="IG119" i="24"/>
  <c r="IF119" i="24"/>
  <c r="IE119" i="24"/>
  <c r="ID119" i="24"/>
  <c r="IC119" i="24"/>
  <c r="IB119" i="24"/>
  <c r="IA119" i="24"/>
  <c r="HZ119" i="24"/>
  <c r="HY119" i="24"/>
  <c r="HX119" i="24"/>
  <c r="HW119" i="24"/>
  <c r="HV119" i="24"/>
  <c r="HU119" i="24"/>
  <c r="HT119" i="24"/>
  <c r="HS119" i="24"/>
  <c r="HR119" i="24"/>
  <c r="HQ119" i="24"/>
  <c r="HP119" i="24"/>
  <c r="HO119" i="24"/>
  <c r="HN119" i="24"/>
  <c r="HM119" i="24"/>
  <c r="HL119" i="24"/>
  <c r="HK119" i="24"/>
  <c r="HJ119" i="24"/>
  <c r="DJ119" i="24"/>
  <c r="DL119"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2" i="24"/>
  <c r="IN112" i="24"/>
  <c r="IM112" i="24"/>
  <c r="IL112" i="24"/>
  <c r="IK112" i="24"/>
  <c r="IJ112" i="24"/>
  <c r="II112" i="24"/>
  <c r="IH112" i="24"/>
  <c r="IG112" i="24"/>
  <c r="IF112" i="24"/>
  <c r="IE112" i="24"/>
  <c r="ID112" i="24"/>
  <c r="IC112" i="24"/>
  <c r="IB112" i="24"/>
  <c r="IA112" i="24"/>
  <c r="HZ112" i="24"/>
  <c r="HY112" i="24"/>
  <c r="HX112" i="24"/>
  <c r="HW112" i="24"/>
  <c r="HV112" i="24"/>
  <c r="HU112" i="24"/>
  <c r="HT112" i="24"/>
  <c r="HS112" i="24"/>
  <c r="HR112" i="24"/>
  <c r="HQ112" i="24"/>
  <c r="HP112" i="24"/>
  <c r="HO112" i="24"/>
  <c r="HN112" i="24"/>
  <c r="HM112" i="24"/>
  <c r="HL112" i="24"/>
  <c r="HK112" i="24"/>
  <c r="HJ112" i="24"/>
  <c r="DJ112" i="24"/>
  <c r="DL112"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7" i="24"/>
  <c r="IN107" i="24"/>
  <c r="IM107" i="24"/>
  <c r="IL107" i="24"/>
  <c r="IK107" i="24"/>
  <c r="IJ107" i="24"/>
  <c r="II107" i="24"/>
  <c r="IH107" i="24"/>
  <c r="IG107" i="24"/>
  <c r="IF107" i="24"/>
  <c r="IE107" i="24"/>
  <c r="ID107" i="24"/>
  <c r="IC107" i="24"/>
  <c r="IB107" i="24"/>
  <c r="IA107" i="24"/>
  <c r="HZ107" i="24"/>
  <c r="HY107" i="24"/>
  <c r="HX107" i="24"/>
  <c r="HW107" i="24"/>
  <c r="HV107" i="24"/>
  <c r="HU107" i="24"/>
  <c r="HT107" i="24"/>
  <c r="HS107" i="24"/>
  <c r="HR107" i="24"/>
  <c r="HQ107" i="24"/>
  <c r="HP107" i="24"/>
  <c r="HO107" i="24"/>
  <c r="HN107" i="24"/>
  <c r="HM107" i="24"/>
  <c r="HL107" i="24"/>
  <c r="HK107" i="24"/>
  <c r="HJ107" i="24"/>
  <c r="DJ107" i="24"/>
  <c r="DL107"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J98" i="24"/>
  <c r="DL98" i="24" s="1"/>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J96" i="24"/>
  <c r="DL96" i="24" s="1"/>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J95" i="24"/>
  <c r="DL95" i="24" s="1"/>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J94" i="24"/>
  <c r="DL94" i="24" s="1"/>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J93" i="24"/>
  <c r="DL93" i="24" s="1"/>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J92" i="24"/>
  <c r="DL92" i="24" s="1"/>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J91" i="24"/>
  <c r="DL91" i="24" s="1"/>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J90" i="24"/>
  <c r="DL90" i="24" s="1"/>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J89" i="24"/>
  <c r="DL89" i="24" s="1"/>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J88" i="24"/>
  <c r="DL88" i="24" s="1"/>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J87" i="24"/>
  <c r="DL87" i="24" s="1"/>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J86" i="24"/>
  <c r="DL86" i="24" s="1"/>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J85" i="24"/>
  <c r="DL85" i="24" s="1"/>
  <c r="IO84" i="24"/>
  <c r="IN84" i="24"/>
  <c r="IM84" i="24"/>
  <c r="IL84" i="24"/>
  <c r="IK84" i="24"/>
  <c r="IJ84" i="24"/>
  <c r="II84" i="24"/>
  <c r="IH84" i="24"/>
  <c r="IG84" i="24"/>
  <c r="IF84" i="24"/>
  <c r="IE84" i="24"/>
  <c r="ID84" i="24"/>
  <c r="IC84" i="24"/>
  <c r="IB84" i="24"/>
  <c r="IA84" i="24"/>
  <c r="HZ84" i="24"/>
  <c r="HY84" i="24"/>
  <c r="HX84" i="24"/>
  <c r="HW84" i="24"/>
  <c r="HV84" i="24"/>
  <c r="HU84" i="24"/>
  <c r="HT84" i="24"/>
  <c r="HS84" i="24"/>
  <c r="HR84" i="24"/>
  <c r="HQ84" i="24"/>
  <c r="HP84" i="24"/>
  <c r="HO84" i="24"/>
  <c r="HN84" i="24"/>
  <c r="HM84" i="24"/>
  <c r="HL84" i="24"/>
  <c r="HK84" i="24"/>
  <c r="HJ84" i="24"/>
  <c r="DJ84" i="24"/>
  <c r="DL84" i="24" s="1"/>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J83" i="24"/>
  <c r="DL83" i="24" s="1"/>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J82" i="24"/>
  <c r="DL82" i="24" s="1"/>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J81" i="24"/>
  <c r="DL81" i="24" s="1"/>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J79" i="24"/>
  <c r="DL79" i="24" s="1"/>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J78" i="24"/>
  <c r="DL78" i="24" s="1"/>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J77" i="24"/>
  <c r="DL77" i="24" s="1"/>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J76" i="24"/>
  <c r="DL76" i="24" s="1"/>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J75" i="24"/>
  <c r="DL75" i="24" s="1"/>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J74" i="24"/>
  <c r="DL74" i="24" s="1"/>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J72" i="24"/>
  <c r="DL72" i="24" s="1"/>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J71" i="24"/>
  <c r="DL71" i="24" s="1"/>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J70" i="24"/>
  <c r="DL70" i="24" s="1"/>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J69" i="24"/>
  <c r="DL69" i="24" s="1"/>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J67" i="24"/>
  <c r="DL67" i="24" s="1"/>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J66" i="24"/>
  <c r="DL66" i="24" s="1"/>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J65" i="24"/>
  <c r="DL65" i="24" s="1"/>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J64" i="24"/>
  <c r="DL64" i="24" s="1"/>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J63" i="24"/>
  <c r="DL63" i="24" s="1"/>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J62" i="24"/>
  <c r="DL62" i="24" s="1"/>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J61" i="24"/>
  <c r="DL61" i="24" s="1"/>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J60" i="24"/>
  <c r="DL60" i="24" s="1"/>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J59" i="24"/>
  <c r="DL59" i="24" s="1"/>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J58" i="24"/>
  <c r="DL58" i="24" s="1"/>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J57" i="24"/>
  <c r="DL57" i="24" s="1"/>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J56" i="24"/>
  <c r="DL56" i="24" s="1"/>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J55" i="24"/>
  <c r="DL55" i="24" s="1"/>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J54" i="24"/>
  <c r="DL54" i="24" s="1"/>
  <c r="IO53" i="24"/>
  <c r="IN53" i="24"/>
  <c r="IM53" i="24"/>
  <c r="IL53" i="24"/>
  <c r="IK53" i="24"/>
  <c r="IJ53" i="24"/>
  <c r="II53" i="24"/>
  <c r="IH53" i="24"/>
  <c r="IG53" i="24"/>
  <c r="IF53" i="24"/>
  <c r="IE53" i="24"/>
  <c r="ID53" i="24"/>
  <c r="IC53" i="24"/>
  <c r="IB53" i="24"/>
  <c r="IA53" i="24"/>
  <c r="HZ53" i="24"/>
  <c r="HY53" i="24"/>
  <c r="HX53" i="24"/>
  <c r="HW53" i="24"/>
  <c r="HV53" i="24"/>
  <c r="HU53" i="24"/>
  <c r="HT53" i="24"/>
  <c r="HS53" i="24"/>
  <c r="HR53" i="24"/>
  <c r="HQ53" i="24"/>
  <c r="HP53" i="24"/>
  <c r="HO53" i="24"/>
  <c r="HN53" i="24"/>
  <c r="HM53" i="24"/>
  <c r="HL53" i="24"/>
  <c r="HK53" i="24"/>
  <c r="HJ53" i="24"/>
  <c r="DJ53" i="24"/>
  <c r="DL53" i="24" s="1"/>
  <c r="IO52" i="24"/>
  <c r="IN52" i="24"/>
  <c r="IM52" i="24"/>
  <c r="IL52" i="24"/>
  <c r="IK52" i="24"/>
  <c r="IJ52" i="24"/>
  <c r="II52" i="24"/>
  <c r="IH52" i="24"/>
  <c r="IG52" i="24"/>
  <c r="IF52" i="24"/>
  <c r="IE52" i="24"/>
  <c r="ID52" i="24"/>
  <c r="IC52" i="24"/>
  <c r="IB52" i="24"/>
  <c r="IA52" i="24"/>
  <c r="HZ52" i="24"/>
  <c r="HY52" i="24"/>
  <c r="HX52" i="24"/>
  <c r="HW52" i="24"/>
  <c r="HV52" i="24"/>
  <c r="HU52" i="24"/>
  <c r="HT52" i="24"/>
  <c r="HS52" i="24"/>
  <c r="HR52" i="24"/>
  <c r="HQ52" i="24"/>
  <c r="HP52" i="24"/>
  <c r="HO52" i="24"/>
  <c r="HN52" i="24"/>
  <c r="HM52" i="24"/>
  <c r="HL52" i="24"/>
  <c r="HK52" i="24"/>
  <c r="HJ52" i="24"/>
  <c r="DJ52" i="24"/>
  <c r="DL52" i="24" s="1"/>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DJ51" i="24"/>
  <c r="DL51" i="24" s="1"/>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DJ50" i="24"/>
  <c r="DL50" i="24" s="1"/>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DJ49" i="24"/>
  <c r="DL49" i="24" s="1"/>
  <c r="IO48" i="24"/>
  <c r="IN48" i="24"/>
  <c r="IM48" i="24"/>
  <c r="IL48" i="24"/>
  <c r="IK48" i="24"/>
  <c r="IJ48" i="24"/>
  <c r="II48" i="24"/>
  <c r="IH48" i="24"/>
  <c r="IG48" i="24"/>
  <c r="IF48" i="24"/>
  <c r="IE48" i="24"/>
  <c r="ID48" i="24"/>
  <c r="IC48" i="24"/>
  <c r="IB48" i="24"/>
  <c r="IA48" i="24"/>
  <c r="HZ48" i="24"/>
  <c r="HY48" i="24"/>
  <c r="HX48" i="24"/>
  <c r="HW48" i="24"/>
  <c r="HV48" i="24"/>
  <c r="HU48" i="24"/>
  <c r="HT48" i="24"/>
  <c r="HS48" i="24"/>
  <c r="HR48" i="24"/>
  <c r="HQ48" i="24"/>
  <c r="HP48" i="24"/>
  <c r="HO48" i="24"/>
  <c r="HN48" i="24"/>
  <c r="HM48" i="24"/>
  <c r="HL48" i="24"/>
  <c r="HK48" i="24"/>
  <c r="HJ48" i="24"/>
  <c r="DJ48" i="24"/>
  <c r="DL48" i="24" s="1"/>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J47" i="24"/>
  <c r="DL47" i="24" s="1"/>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DJ46" i="24"/>
  <c r="DL46" i="24" s="1"/>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J44" i="24"/>
  <c r="DL44" i="24" s="1"/>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J43" i="24"/>
  <c r="DL43" i="24" s="1"/>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J42" i="24"/>
  <c r="DL42" i="24" s="1"/>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J41" i="24"/>
  <c r="DL41" i="24" s="1"/>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J40" i="24"/>
  <c r="DL40" i="24" s="1"/>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J39" i="24"/>
  <c r="DL39" i="24" s="1"/>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J38" i="24"/>
  <c r="DL38" i="24" s="1"/>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J37" i="24"/>
  <c r="DL37" i="24" s="1"/>
  <c r="IO78" i="1"/>
  <c r="IN78" i="1"/>
  <c r="IM78" i="1"/>
  <c r="IL78" i="1"/>
  <c r="IK78" i="1"/>
  <c r="IJ78" i="1"/>
  <c r="II78" i="1"/>
  <c r="IH78" i="1"/>
  <c r="IG78" i="1"/>
  <c r="IF78" i="1"/>
  <c r="IE78" i="1"/>
  <c r="ID78" i="1"/>
  <c r="IC78" i="1"/>
  <c r="IB78" i="1"/>
  <c r="IA78" i="1"/>
  <c r="HZ78" i="1"/>
  <c r="HY78" i="1"/>
  <c r="HX78" i="1"/>
  <c r="HW78" i="1"/>
  <c r="HV78" i="1"/>
  <c r="HU78" i="1"/>
  <c r="HT78" i="1"/>
  <c r="HS78" i="1"/>
  <c r="HR78" i="1"/>
  <c r="HQ78" i="1"/>
  <c r="HP78" i="1"/>
  <c r="HO78" i="1"/>
  <c r="HN78" i="1"/>
  <c r="HM78" i="1"/>
  <c r="HL78" i="1"/>
  <c r="HK78" i="1"/>
  <c r="HJ78" i="1"/>
  <c r="DJ78" i="1"/>
  <c r="DL78" i="1" s="1"/>
  <c r="IO77" i="1"/>
  <c r="IN77" i="1"/>
  <c r="IM77" i="1"/>
  <c r="IL77" i="1"/>
  <c r="IK77" i="1"/>
  <c r="IJ77" i="1"/>
  <c r="II77" i="1"/>
  <c r="IH77" i="1"/>
  <c r="IG77" i="1"/>
  <c r="IF77" i="1"/>
  <c r="IE77" i="1"/>
  <c r="ID77" i="1"/>
  <c r="IC77" i="1"/>
  <c r="IB77" i="1"/>
  <c r="IA77" i="1"/>
  <c r="HZ77" i="1"/>
  <c r="HY77" i="1"/>
  <c r="HX77" i="1"/>
  <c r="HW77" i="1"/>
  <c r="HV77" i="1"/>
  <c r="HU77" i="1"/>
  <c r="HT77" i="1"/>
  <c r="HS77" i="1"/>
  <c r="HR77" i="1"/>
  <c r="HQ77" i="1"/>
  <c r="HP77" i="1"/>
  <c r="HO77" i="1"/>
  <c r="HN77" i="1"/>
  <c r="HM77" i="1"/>
  <c r="HL77" i="1"/>
  <c r="HK77" i="1"/>
  <c r="HJ77" i="1"/>
  <c r="DJ77" i="1"/>
  <c r="DL77" i="1" s="1"/>
  <c r="IO79" i="1"/>
  <c r="IN79" i="1"/>
  <c r="IM79" i="1"/>
  <c r="IL79" i="1"/>
  <c r="IK79" i="1"/>
  <c r="IJ79" i="1"/>
  <c r="II79" i="1"/>
  <c r="IH79" i="1"/>
  <c r="IG79" i="1"/>
  <c r="IF79" i="1"/>
  <c r="IE79" i="1"/>
  <c r="ID79" i="1"/>
  <c r="IC79" i="1"/>
  <c r="IB79" i="1"/>
  <c r="IA79" i="1"/>
  <c r="HZ79" i="1"/>
  <c r="HY79" i="1"/>
  <c r="HX79" i="1"/>
  <c r="HW79" i="1"/>
  <c r="HV79" i="1"/>
  <c r="HU79" i="1"/>
  <c r="HT79" i="1"/>
  <c r="HS79" i="1"/>
  <c r="HR79" i="1"/>
  <c r="HQ79" i="1"/>
  <c r="HP79" i="1"/>
  <c r="HO79" i="1"/>
  <c r="HN79" i="1"/>
  <c r="HM79" i="1"/>
  <c r="HL79" i="1"/>
  <c r="HK79" i="1"/>
  <c r="HJ79" i="1"/>
  <c r="DJ79" i="1"/>
  <c r="DL79" i="1" s="1"/>
  <c r="IQ61" i="24" l="1"/>
  <c r="IP75" i="24"/>
  <c r="IP81" i="24"/>
  <c r="IP82" i="24"/>
  <c r="IQ88" i="24"/>
  <c r="IQ132" i="24"/>
  <c r="IP132" i="24"/>
  <c r="IQ37" i="24"/>
  <c r="IP37" i="24"/>
  <c r="IQ38" i="24"/>
  <c r="IQ42" i="24"/>
  <c r="IQ57" i="24"/>
  <c r="IP67" i="24"/>
  <c r="IP88" i="24"/>
  <c r="IP122" i="24"/>
  <c r="IP56" i="24"/>
  <c r="IQ58" i="24"/>
  <c r="IQ62" i="24"/>
  <c r="IQ89" i="24"/>
  <c r="IQ93" i="24"/>
  <c r="IQ101" i="24"/>
  <c r="IQ103" i="24"/>
  <c r="IQ105" i="24"/>
  <c r="IQ107" i="24"/>
  <c r="IQ119" i="24"/>
  <c r="IP133" i="24"/>
  <c r="IQ48" i="24"/>
  <c r="IP48" i="24"/>
  <c r="IQ55" i="24"/>
  <c r="IP58" i="24"/>
  <c r="IQ59" i="24"/>
  <c r="IQ63" i="24"/>
  <c r="IQ94" i="24"/>
  <c r="IP94" i="24"/>
  <c r="IQ97" i="24"/>
  <c r="IQ99" i="24"/>
  <c r="IP99" i="24"/>
  <c r="IP101" i="24"/>
  <c r="IP105" i="24"/>
  <c r="IP109" i="24"/>
  <c r="IQ111" i="24"/>
  <c r="IP111" i="24"/>
  <c r="IQ115" i="24"/>
  <c r="IP115" i="24"/>
  <c r="IQ126" i="24"/>
  <c r="IP126" i="24"/>
  <c r="IQ128" i="24"/>
  <c r="IP128" i="24"/>
  <c r="IQ131" i="24"/>
  <c r="IQ47" i="24"/>
  <c r="IQ56" i="24"/>
  <c r="IQ60" i="24"/>
  <c r="IQ91" i="24"/>
  <c r="IP91" i="24"/>
  <c r="IQ102" i="24"/>
  <c r="IQ104" i="24"/>
  <c r="IQ106" i="24"/>
  <c r="IQ108" i="24"/>
  <c r="IQ127" i="24"/>
  <c r="IQ133" i="24"/>
  <c r="IP41" i="24"/>
  <c r="IQ40" i="24"/>
  <c r="IQ44" i="24"/>
  <c r="IQ46" i="24"/>
  <c r="IP46" i="24"/>
  <c r="IQ53" i="24"/>
  <c r="IQ54" i="24"/>
  <c r="IP54" i="24"/>
  <c r="IQ66" i="24"/>
  <c r="IP66" i="24"/>
  <c r="IQ74" i="24"/>
  <c r="IP74" i="24"/>
  <c r="IP78" i="24"/>
  <c r="IP79" i="24"/>
  <c r="IQ85" i="24"/>
  <c r="IP85" i="24"/>
  <c r="IQ92" i="24"/>
  <c r="IP92" i="24"/>
  <c r="IQ95" i="24"/>
  <c r="IP95" i="24"/>
  <c r="IP104" i="24"/>
  <c r="IP108" i="24"/>
  <c r="IQ112" i="24"/>
  <c r="IP112" i="24"/>
  <c r="IQ116" i="24"/>
  <c r="IP116" i="24"/>
  <c r="IP121" i="24"/>
  <c r="IQ124" i="24"/>
  <c r="IP124" i="24"/>
  <c r="IQ41" i="24"/>
  <c r="IQ39" i="24"/>
  <c r="IP39" i="24"/>
  <c r="IQ43" i="24"/>
  <c r="IP43" i="24"/>
  <c r="IQ51" i="24"/>
  <c r="IQ52" i="24"/>
  <c r="IP52" i="24"/>
  <c r="IP55" i="24"/>
  <c r="IP57" i="24"/>
  <c r="IP65" i="24"/>
  <c r="IP71" i="24"/>
  <c r="IP72" i="24"/>
  <c r="IP76" i="24"/>
  <c r="IP77" i="24"/>
  <c r="IP84" i="24"/>
  <c r="IQ86" i="24"/>
  <c r="IP89" i="24"/>
  <c r="IQ96" i="24"/>
  <c r="IP96" i="24"/>
  <c r="IQ98" i="24"/>
  <c r="IP98" i="24"/>
  <c r="IQ100" i="24"/>
  <c r="IP100" i="24"/>
  <c r="IP103" i="24"/>
  <c r="IP107" i="24"/>
  <c r="IP110" i="24"/>
  <c r="IQ113" i="24"/>
  <c r="IP113" i="24"/>
  <c r="IQ123" i="24"/>
  <c r="IP123" i="24"/>
  <c r="IQ125" i="24"/>
  <c r="IP125" i="24"/>
  <c r="IP127" i="24"/>
  <c r="IP131" i="24"/>
  <c r="IQ49" i="24"/>
  <c r="IQ50" i="24"/>
  <c r="IP50" i="24"/>
  <c r="IQ64" i="24"/>
  <c r="IP64" i="24"/>
  <c r="IP69" i="24"/>
  <c r="IP70" i="24"/>
  <c r="IQ76" i="24"/>
  <c r="IQ83" i="24"/>
  <c r="IP83" i="24"/>
  <c r="IQ87" i="24"/>
  <c r="IP87" i="24"/>
  <c r="IQ90" i="24"/>
  <c r="IP90" i="24"/>
  <c r="IP93" i="24"/>
  <c r="IP102" i="24"/>
  <c r="IP106" i="24"/>
  <c r="IQ109" i="24"/>
  <c r="IQ114" i="24"/>
  <c r="IP114" i="24"/>
  <c r="IQ117" i="24"/>
  <c r="IQ118" i="24"/>
  <c r="IP118" i="24"/>
  <c r="IQ120" i="24"/>
  <c r="IQ129" i="24"/>
  <c r="IP129" i="24"/>
  <c r="IQ71" i="24"/>
  <c r="IQ81" i="24"/>
  <c r="IP38" i="24"/>
  <c r="IP44" i="24"/>
  <c r="IP47" i="24"/>
  <c r="IP49" i="24"/>
  <c r="IP51" i="24"/>
  <c r="IP53" i="24"/>
  <c r="IP59" i="24"/>
  <c r="IP60" i="24"/>
  <c r="IP61" i="24"/>
  <c r="IP62" i="24"/>
  <c r="IP63" i="24"/>
  <c r="IQ69" i="24"/>
  <c r="IQ78" i="24"/>
  <c r="IP40" i="24"/>
  <c r="IP42" i="24"/>
  <c r="IQ65" i="24"/>
  <c r="IQ67" i="24"/>
  <c r="IQ70" i="24"/>
  <c r="IQ72" i="24"/>
  <c r="IQ75" i="24"/>
  <c r="IQ77" i="24"/>
  <c r="IQ79" i="24"/>
  <c r="IQ82" i="24"/>
  <c r="IQ84" i="24"/>
  <c r="IP86" i="24"/>
  <c r="IP97" i="24"/>
  <c r="IQ110" i="24"/>
  <c r="IP117" i="24"/>
  <c r="IP119" i="24"/>
  <c r="IP120" i="24"/>
  <c r="IQ121" i="24"/>
  <c r="IQ122" i="24"/>
  <c r="IQ130" i="24"/>
  <c r="IP130" i="24"/>
  <c r="IQ78" i="1"/>
  <c r="IP77" i="1"/>
  <c r="IQ79" i="1"/>
  <c r="IQ77" i="1"/>
  <c r="IP79" i="1"/>
  <c r="IP78" i="1"/>
  <c r="IO76" i="1" l="1"/>
  <c r="IN76" i="1"/>
  <c r="IM76" i="1"/>
  <c r="IL76" i="1"/>
  <c r="IK76" i="1"/>
  <c r="IJ76" i="1"/>
  <c r="II76" i="1"/>
  <c r="IH76" i="1"/>
  <c r="IG76" i="1"/>
  <c r="IF76" i="1"/>
  <c r="IE76" i="1"/>
  <c r="ID76" i="1"/>
  <c r="IC76" i="1"/>
  <c r="IB76" i="1"/>
  <c r="IA76" i="1"/>
  <c r="HZ76" i="1"/>
  <c r="HY76" i="1"/>
  <c r="HX76" i="1"/>
  <c r="HW76" i="1"/>
  <c r="HV76" i="1"/>
  <c r="HU76" i="1"/>
  <c r="HT76" i="1"/>
  <c r="HS76" i="1"/>
  <c r="HR76" i="1"/>
  <c r="HQ76" i="1"/>
  <c r="HP76" i="1"/>
  <c r="HO76" i="1"/>
  <c r="HN76" i="1"/>
  <c r="HM76" i="1"/>
  <c r="HL76" i="1"/>
  <c r="HK76" i="1"/>
  <c r="HJ76" i="1"/>
  <c r="DJ76" i="1"/>
  <c r="DL76" i="1" s="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DJ10" i="1"/>
  <c r="DL10" i="1" s="1"/>
  <c r="IO80" i="1"/>
  <c r="IN80" i="1"/>
  <c r="IM80" i="1"/>
  <c r="IL80" i="1"/>
  <c r="IK80" i="1"/>
  <c r="IJ80" i="1"/>
  <c r="II80" i="1"/>
  <c r="IH80" i="1"/>
  <c r="IG80" i="1"/>
  <c r="IF80" i="1"/>
  <c r="IE80" i="1"/>
  <c r="ID80" i="1"/>
  <c r="IC80" i="1"/>
  <c r="IB80" i="1"/>
  <c r="IA80" i="1"/>
  <c r="HZ80" i="1"/>
  <c r="HY80" i="1"/>
  <c r="HX80" i="1"/>
  <c r="HW80" i="1"/>
  <c r="HV80" i="1"/>
  <c r="HU80" i="1"/>
  <c r="HT80" i="1"/>
  <c r="HS80" i="1"/>
  <c r="HR80" i="1"/>
  <c r="HQ80" i="1"/>
  <c r="HP80" i="1"/>
  <c r="HO80" i="1"/>
  <c r="HN80" i="1"/>
  <c r="HM80" i="1"/>
  <c r="HL80" i="1"/>
  <c r="HK80" i="1"/>
  <c r="HJ80" i="1"/>
  <c r="DJ80" i="1"/>
  <c r="DL80"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80" i="1" l="1"/>
  <c r="IQ76" i="1"/>
  <c r="IQ5" i="1"/>
  <c r="IQ80" i="1"/>
  <c r="IP76" i="1"/>
  <c r="IP5" i="1"/>
  <c r="IQ10" i="1"/>
  <c r="IP10"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8" i="25"/>
  <c r="IO7" i="25"/>
  <c r="IO5" i="25"/>
  <c r="IN8" i="25"/>
  <c r="IN7" i="25"/>
  <c r="IN5" i="25"/>
  <c r="IM8" i="25"/>
  <c r="IM7" i="25"/>
  <c r="IM5" i="25"/>
  <c r="IL8" i="25"/>
  <c r="IL7" i="25"/>
  <c r="IL5" i="25"/>
  <c r="IK8" i="25"/>
  <c r="IK7" i="25"/>
  <c r="IK5" i="25"/>
  <c r="IJ8" i="25"/>
  <c r="IJ7" i="25"/>
  <c r="IJ5" i="25"/>
  <c r="II8" i="25"/>
  <c r="II7" i="25"/>
  <c r="II5" i="25"/>
  <c r="IH8" i="25"/>
  <c r="IH7" i="25"/>
  <c r="IH5" i="25"/>
  <c r="IG8" i="25"/>
  <c r="IG7" i="25"/>
  <c r="IG5" i="25"/>
  <c r="IF8" i="25"/>
  <c r="IF7" i="25"/>
  <c r="IF5" i="25"/>
  <c r="IE8" i="25"/>
  <c r="IE7" i="25"/>
  <c r="IE5" i="25"/>
  <c r="ID8" i="25"/>
  <c r="ID7" i="25"/>
  <c r="ID5" i="25"/>
  <c r="IC8" i="25"/>
  <c r="IC7" i="25"/>
  <c r="IC5" i="25"/>
  <c r="IB8" i="25"/>
  <c r="IB7" i="25"/>
  <c r="IB5" i="25"/>
  <c r="IA8" i="25"/>
  <c r="IA7" i="25"/>
  <c r="IA5" i="25"/>
  <c r="HZ8" i="25"/>
  <c r="HZ7" i="25"/>
  <c r="HZ5" i="25"/>
  <c r="HY8" i="25"/>
  <c r="HY7" i="25"/>
  <c r="HY5" i="25"/>
  <c r="HX8" i="25"/>
  <c r="HX7" i="25"/>
  <c r="HX5" i="25"/>
  <c r="HW8" i="25"/>
  <c r="HW7" i="25"/>
  <c r="HW5" i="25"/>
  <c r="HV8" i="25"/>
  <c r="HV7" i="25"/>
  <c r="HV5" i="25"/>
  <c r="HU8" i="25"/>
  <c r="HU7" i="25"/>
  <c r="HU5" i="25"/>
  <c r="HT8" i="25"/>
  <c r="HT7" i="25"/>
  <c r="HT5" i="25"/>
  <c r="HS8" i="25"/>
  <c r="HS7" i="25"/>
  <c r="HS5" i="25"/>
  <c r="HR8" i="25"/>
  <c r="HR7" i="25"/>
  <c r="HR5" i="25"/>
  <c r="HQ8" i="25"/>
  <c r="HQ7" i="25"/>
  <c r="HQ5" i="25"/>
  <c r="HP8" i="25"/>
  <c r="HP7" i="25"/>
  <c r="HP5" i="25"/>
  <c r="HO8" i="25"/>
  <c r="HO7" i="25"/>
  <c r="HO5" i="25"/>
  <c r="HG8" i="25"/>
  <c r="HG7" i="25"/>
  <c r="HG5" i="25"/>
  <c r="HF8" i="25"/>
  <c r="HF7" i="25"/>
  <c r="HF5" i="25"/>
  <c r="HE8" i="25"/>
  <c r="HE7" i="25"/>
  <c r="HE5" i="25"/>
  <c r="HD8" i="25"/>
  <c r="HD7" i="25"/>
  <c r="HD5" i="25"/>
  <c r="HC8" i="25"/>
  <c r="HC7" i="25"/>
  <c r="HC5" i="25"/>
  <c r="HB8" i="25"/>
  <c r="HB7" i="25"/>
  <c r="HB5" i="25"/>
  <c r="HA8" i="25"/>
  <c r="HA7" i="25"/>
  <c r="HA5" i="25"/>
  <c r="GZ8" i="25"/>
  <c r="GZ7" i="25"/>
  <c r="GZ5" i="25"/>
  <c r="GY8" i="25"/>
  <c r="GY7" i="25"/>
  <c r="GY5" i="25"/>
  <c r="GX8" i="25"/>
  <c r="GX7" i="25"/>
  <c r="GX5" i="25"/>
  <c r="GW8" i="25"/>
  <c r="GW7" i="25"/>
  <c r="GW5" i="25"/>
  <c r="GV8" i="25"/>
  <c r="GV7" i="25"/>
  <c r="GV5" i="25"/>
  <c r="GU8" i="25"/>
  <c r="GU7" i="25"/>
  <c r="GU5" i="25"/>
  <c r="GT8" i="25"/>
  <c r="GT7" i="25"/>
  <c r="GT5" i="25"/>
  <c r="GS8" i="25"/>
  <c r="GS7" i="25"/>
  <c r="GS5" i="25"/>
  <c r="GR8" i="25"/>
  <c r="GR7" i="25"/>
  <c r="GR5" i="25"/>
  <c r="GQ8" i="25"/>
  <c r="GQ7" i="25"/>
  <c r="GQ5" i="25"/>
  <c r="GP8" i="25"/>
  <c r="GP7" i="25"/>
  <c r="GP5" i="25"/>
  <c r="GO8" i="25"/>
  <c r="GO7" i="25"/>
  <c r="GO5" i="25"/>
  <c r="GN8" i="25"/>
  <c r="GN7" i="25"/>
  <c r="GN5" i="25"/>
  <c r="GM8" i="25"/>
  <c r="GM7" i="25"/>
  <c r="GM5" i="25"/>
  <c r="GL8" i="25"/>
  <c r="GL7" i="25"/>
  <c r="GL5" i="25"/>
  <c r="GK8" i="25"/>
  <c r="GK7" i="25"/>
  <c r="GK5" i="25"/>
  <c r="GJ8" i="25"/>
  <c r="GJ7" i="25"/>
  <c r="GJ5" i="25"/>
  <c r="GI8" i="25"/>
  <c r="GI7" i="25"/>
  <c r="GI5" i="25"/>
  <c r="GH8" i="25"/>
  <c r="GH7" i="25"/>
  <c r="GH5" i="25"/>
  <c r="GG8" i="25"/>
  <c r="GG7" i="25"/>
  <c r="GG5" i="25"/>
  <c r="FZ8" i="25"/>
  <c r="FZ7" i="25"/>
  <c r="FZ5" i="25"/>
  <c r="FY8" i="25"/>
  <c r="FY7" i="25"/>
  <c r="FY5" i="25"/>
  <c r="FX8" i="25"/>
  <c r="FX7" i="25"/>
  <c r="FX5" i="25"/>
  <c r="FW8" i="25"/>
  <c r="FW7" i="25"/>
  <c r="FW5" i="25"/>
  <c r="FV8" i="25"/>
  <c r="FV7" i="25"/>
  <c r="FV5" i="25"/>
  <c r="FU8" i="25"/>
  <c r="FU7" i="25"/>
  <c r="FU5" i="25"/>
  <c r="FT8" i="25"/>
  <c r="FT7" i="25"/>
  <c r="FT5" i="25"/>
  <c r="FS8" i="25"/>
  <c r="FS7" i="25"/>
  <c r="FS5" i="25"/>
  <c r="FR8" i="25"/>
  <c r="FR7" i="25"/>
  <c r="FR5" i="25"/>
  <c r="FQ8" i="25"/>
  <c r="FQ7" i="25"/>
  <c r="FQ5" i="25"/>
  <c r="FP8" i="25"/>
  <c r="FP7" i="25"/>
  <c r="FP5" i="25"/>
  <c r="FO8" i="25"/>
  <c r="FO7" i="25"/>
  <c r="FO5" i="25"/>
  <c r="FN8" i="25"/>
  <c r="FN7" i="25"/>
  <c r="FN5" i="25"/>
  <c r="FM8" i="25"/>
  <c r="FM7" i="25"/>
  <c r="FM5" i="25"/>
  <c r="FL8" i="25"/>
  <c r="FL7" i="25"/>
  <c r="FL5" i="25"/>
  <c r="FK8" i="25"/>
  <c r="FK7" i="25"/>
  <c r="FK5" i="25"/>
  <c r="FJ8" i="25"/>
  <c r="FJ7" i="25"/>
  <c r="FJ5" i="25"/>
  <c r="FI8" i="25"/>
  <c r="FI7" i="25"/>
  <c r="FI5" i="25"/>
  <c r="FH8" i="25"/>
  <c r="FH7" i="25"/>
  <c r="FH5" i="25"/>
  <c r="FG8" i="25"/>
  <c r="FG7" i="25"/>
  <c r="FG5" i="25"/>
  <c r="FF8" i="25"/>
  <c r="FF7" i="25"/>
  <c r="FF5" i="25"/>
  <c r="FE8" i="25"/>
  <c r="FE7" i="25"/>
  <c r="FE5" i="25"/>
  <c r="FD8" i="25"/>
  <c r="FD7" i="25"/>
  <c r="FD5" i="25"/>
  <c r="FC8" i="25"/>
  <c r="FC7" i="25"/>
  <c r="FC5" i="25"/>
  <c r="FB8" i="25"/>
  <c r="FB7" i="25"/>
  <c r="FB5" i="25"/>
  <c r="FA8" i="25"/>
  <c r="FA7" i="25"/>
  <c r="FA5" i="25"/>
  <c r="EZ8" i="25"/>
  <c r="EZ7" i="25"/>
  <c r="EZ5" i="25"/>
  <c r="ES8" i="25"/>
  <c r="ES7" i="25"/>
  <c r="ES5" i="25"/>
  <c r="ER8" i="25"/>
  <c r="ER7" i="25"/>
  <c r="ER5" i="25"/>
  <c r="EQ8" i="25"/>
  <c r="EQ7" i="25"/>
  <c r="EQ5" i="25"/>
  <c r="EP8" i="25"/>
  <c r="EP7" i="25"/>
  <c r="EP5" i="25"/>
  <c r="EO8" i="25"/>
  <c r="EO7" i="25"/>
  <c r="EO5" i="25"/>
  <c r="EN8" i="25"/>
  <c r="EN7" i="25"/>
  <c r="EN5" i="25"/>
  <c r="EM8" i="25"/>
  <c r="EM7" i="25"/>
  <c r="EM5" i="25"/>
  <c r="EL8" i="25"/>
  <c r="EL7" i="25"/>
  <c r="EL5" i="25"/>
  <c r="EK8" i="25"/>
  <c r="EK7" i="25"/>
  <c r="EK5" i="25"/>
  <c r="EJ8" i="25"/>
  <c r="EJ7" i="25"/>
  <c r="EJ5" i="25"/>
  <c r="EI8" i="25"/>
  <c r="EI7" i="25"/>
  <c r="EI5" i="25"/>
  <c r="EH8" i="25"/>
  <c r="EH7" i="25"/>
  <c r="EH5" i="25"/>
  <c r="EG8" i="25"/>
  <c r="EG7" i="25"/>
  <c r="EG5" i="25"/>
  <c r="EF8" i="25"/>
  <c r="EF7" i="25"/>
  <c r="EF5" i="25"/>
  <c r="EE8" i="25"/>
  <c r="EE7" i="25"/>
  <c r="EE5" i="25"/>
  <c r="ED8" i="25"/>
  <c r="ED7" i="25"/>
  <c r="ED5" i="25"/>
  <c r="EC8" i="25"/>
  <c r="EC7" i="25"/>
  <c r="EC5" i="25"/>
  <c r="EB8" i="25"/>
  <c r="EB7" i="25"/>
  <c r="EB5" i="25"/>
  <c r="EA8" i="25"/>
  <c r="EA7" i="25"/>
  <c r="EA5" i="25"/>
  <c r="DZ8" i="25"/>
  <c r="DZ7" i="25"/>
  <c r="DZ5" i="25"/>
  <c r="DY8" i="25"/>
  <c r="DY7" i="25"/>
  <c r="DY5" i="25"/>
  <c r="DX8" i="25"/>
  <c r="DX7" i="25"/>
  <c r="DX5" i="25"/>
  <c r="DW8" i="25"/>
  <c r="DW7" i="25"/>
  <c r="DW5" i="25"/>
  <c r="DV8" i="25"/>
  <c r="DV7" i="25"/>
  <c r="DV5" i="25"/>
  <c r="DU8" i="25"/>
  <c r="DU7" i="25"/>
  <c r="DU5" i="25"/>
  <c r="DT8" i="25"/>
  <c r="DT7" i="25"/>
  <c r="DT5" i="25"/>
  <c r="DS8" i="25"/>
  <c r="DS7" i="25"/>
  <c r="DS5" i="25"/>
  <c r="IP2" i="24"/>
  <c r="IO184" i="24"/>
  <c r="IO183" i="24"/>
  <c r="IO182" i="24"/>
  <c r="IO178" i="24"/>
  <c r="IO177" i="24"/>
  <c r="IO176" i="24"/>
  <c r="IO172" i="24"/>
  <c r="IO171" i="24"/>
  <c r="IO170" i="24"/>
  <c r="IO166" i="24"/>
  <c r="IO165" i="24"/>
  <c r="IO164" i="24"/>
  <c r="IO160" i="24"/>
  <c r="IO159" i="24"/>
  <c r="IO158" i="24"/>
  <c r="IO154" i="24"/>
  <c r="IO153" i="24"/>
  <c r="IO152" i="24"/>
  <c r="IO148" i="24"/>
  <c r="IO147" i="24"/>
  <c r="IO146" i="24"/>
  <c r="IO142" i="24"/>
  <c r="IO141" i="24"/>
  <c r="IO140" i="24"/>
  <c r="IO136" i="24"/>
  <c r="IO135" i="24"/>
  <c r="IO134" i="24"/>
  <c r="IN184" i="24"/>
  <c r="IN183" i="24"/>
  <c r="IN182" i="24"/>
  <c r="IN178" i="24"/>
  <c r="IN177" i="24"/>
  <c r="IN176" i="24"/>
  <c r="IN172" i="24"/>
  <c r="IN171" i="24"/>
  <c r="IN170" i="24"/>
  <c r="IN166" i="24"/>
  <c r="IN165" i="24"/>
  <c r="IN164" i="24"/>
  <c r="IN160" i="24"/>
  <c r="IN159" i="24"/>
  <c r="IN158" i="24"/>
  <c r="IN154" i="24"/>
  <c r="IN153" i="24"/>
  <c r="IN152" i="24"/>
  <c r="IN148" i="24"/>
  <c r="IN147" i="24"/>
  <c r="IN146" i="24"/>
  <c r="IN142" i="24"/>
  <c r="IN141" i="24"/>
  <c r="IN140" i="24"/>
  <c r="IN136" i="24"/>
  <c r="IN135" i="24"/>
  <c r="IN134" i="24"/>
  <c r="IM184" i="24"/>
  <c r="IM183" i="24"/>
  <c r="IM182" i="24"/>
  <c r="IM178" i="24"/>
  <c r="IM177" i="24"/>
  <c r="IM176" i="24"/>
  <c r="IM172" i="24"/>
  <c r="IM171" i="24"/>
  <c r="IM170" i="24"/>
  <c r="IM166" i="24"/>
  <c r="IM165" i="24"/>
  <c r="IM164" i="24"/>
  <c r="IM160" i="24"/>
  <c r="IM159" i="24"/>
  <c r="IM158" i="24"/>
  <c r="IM154" i="24"/>
  <c r="IM153" i="24"/>
  <c r="IM152" i="24"/>
  <c r="IM148" i="24"/>
  <c r="IM147" i="24"/>
  <c r="IM146" i="24"/>
  <c r="IM142" i="24"/>
  <c r="IM141" i="24"/>
  <c r="IM140" i="24"/>
  <c r="IM136" i="24"/>
  <c r="IM135" i="24"/>
  <c r="IM134" i="24"/>
  <c r="IL184" i="24"/>
  <c r="IL183" i="24"/>
  <c r="IL182" i="24"/>
  <c r="IL178" i="24"/>
  <c r="IL177" i="24"/>
  <c r="IL176" i="24"/>
  <c r="IL172" i="24"/>
  <c r="IL171" i="24"/>
  <c r="IL170" i="24"/>
  <c r="IL166" i="24"/>
  <c r="IL165" i="24"/>
  <c r="IL164" i="24"/>
  <c r="IL160" i="24"/>
  <c r="IL159" i="24"/>
  <c r="IL158" i="24"/>
  <c r="IL154" i="24"/>
  <c r="IL153" i="24"/>
  <c r="IL152" i="24"/>
  <c r="IL148" i="24"/>
  <c r="IL147" i="24"/>
  <c r="IL146" i="24"/>
  <c r="IL142" i="24"/>
  <c r="IL141" i="24"/>
  <c r="IL140" i="24"/>
  <c r="IL136" i="24"/>
  <c r="IL135" i="24"/>
  <c r="IL134" i="24"/>
  <c r="IK184" i="24"/>
  <c r="IK183" i="24"/>
  <c r="IK182" i="24"/>
  <c r="IK178" i="24"/>
  <c r="IK177" i="24"/>
  <c r="IK176" i="24"/>
  <c r="IK172" i="24"/>
  <c r="IK171" i="24"/>
  <c r="IK170" i="24"/>
  <c r="IK166" i="24"/>
  <c r="IK165" i="24"/>
  <c r="IK164" i="24"/>
  <c r="IK160" i="24"/>
  <c r="IK159" i="24"/>
  <c r="IK158" i="24"/>
  <c r="IK154" i="24"/>
  <c r="IK153" i="24"/>
  <c r="IK152" i="24"/>
  <c r="IK148" i="24"/>
  <c r="IK147" i="24"/>
  <c r="IK146" i="24"/>
  <c r="IK142" i="24"/>
  <c r="IK141" i="24"/>
  <c r="IK140" i="24"/>
  <c r="IK136" i="24"/>
  <c r="IK135" i="24"/>
  <c r="IK134" i="24"/>
  <c r="IJ184" i="24"/>
  <c r="IJ183" i="24"/>
  <c r="IJ182" i="24"/>
  <c r="IJ178" i="24"/>
  <c r="IJ177" i="24"/>
  <c r="IJ176" i="24"/>
  <c r="IJ172" i="24"/>
  <c r="IJ171" i="24"/>
  <c r="IJ170" i="24"/>
  <c r="IJ166" i="24"/>
  <c r="IJ165" i="24"/>
  <c r="IJ164" i="24"/>
  <c r="IJ160" i="24"/>
  <c r="IJ159" i="24"/>
  <c r="IJ158" i="24"/>
  <c r="IJ154" i="24"/>
  <c r="IJ153" i="24"/>
  <c r="IJ152" i="24"/>
  <c r="IJ148" i="24"/>
  <c r="IJ147" i="24"/>
  <c r="IJ146" i="24"/>
  <c r="IJ142" i="24"/>
  <c r="IJ141" i="24"/>
  <c r="IJ140" i="24"/>
  <c r="IJ136" i="24"/>
  <c r="IJ135" i="24"/>
  <c r="IJ134" i="24"/>
  <c r="II184" i="24"/>
  <c r="II183" i="24"/>
  <c r="II182" i="24"/>
  <c r="II178" i="24"/>
  <c r="II177" i="24"/>
  <c r="II176" i="24"/>
  <c r="II172" i="24"/>
  <c r="II171" i="24"/>
  <c r="II170" i="24"/>
  <c r="II166" i="24"/>
  <c r="II165" i="24"/>
  <c r="II164" i="24"/>
  <c r="II160" i="24"/>
  <c r="II159" i="24"/>
  <c r="II158" i="24"/>
  <c r="II154" i="24"/>
  <c r="II153" i="24"/>
  <c r="II152" i="24"/>
  <c r="II148" i="24"/>
  <c r="II147" i="24"/>
  <c r="II146" i="24"/>
  <c r="II142" i="24"/>
  <c r="II141" i="24"/>
  <c r="II140" i="24"/>
  <c r="II136" i="24"/>
  <c r="II135" i="24"/>
  <c r="II134" i="24"/>
  <c r="IH184" i="24"/>
  <c r="IH183" i="24"/>
  <c r="IH182" i="24"/>
  <c r="IH178" i="24"/>
  <c r="IH177" i="24"/>
  <c r="IH176" i="24"/>
  <c r="IH172" i="24"/>
  <c r="IH171" i="24"/>
  <c r="IH170" i="24"/>
  <c r="IH166" i="24"/>
  <c r="IH165" i="24"/>
  <c r="IH164" i="24"/>
  <c r="IH160" i="24"/>
  <c r="IH159" i="24"/>
  <c r="IH158" i="24"/>
  <c r="IH154" i="24"/>
  <c r="IH153" i="24"/>
  <c r="IH152" i="24"/>
  <c r="IH148" i="24"/>
  <c r="IH147" i="24"/>
  <c r="IH146" i="24"/>
  <c r="IH142" i="24"/>
  <c r="IH141" i="24"/>
  <c r="IH140" i="24"/>
  <c r="IH136" i="24"/>
  <c r="IH135" i="24"/>
  <c r="IH134" i="24"/>
  <c r="IG184" i="24"/>
  <c r="IG183" i="24"/>
  <c r="IG182" i="24"/>
  <c r="IG178" i="24"/>
  <c r="IG177" i="24"/>
  <c r="IG176" i="24"/>
  <c r="IG172" i="24"/>
  <c r="IG171" i="24"/>
  <c r="IG170" i="24"/>
  <c r="IG166" i="24"/>
  <c r="IG165" i="24"/>
  <c r="IG164" i="24"/>
  <c r="IG160" i="24"/>
  <c r="IG159" i="24"/>
  <c r="IG158" i="24"/>
  <c r="IG154" i="24"/>
  <c r="IG153" i="24"/>
  <c r="IG152" i="24"/>
  <c r="IG148" i="24"/>
  <c r="IG147" i="24"/>
  <c r="IG146" i="24"/>
  <c r="IG142" i="24"/>
  <c r="IG141" i="24"/>
  <c r="IG140" i="24"/>
  <c r="IG136" i="24"/>
  <c r="IG135" i="24"/>
  <c r="IG134" i="24"/>
  <c r="IF184" i="24"/>
  <c r="IF183" i="24"/>
  <c r="IF182" i="24"/>
  <c r="IF178" i="24"/>
  <c r="IF177" i="24"/>
  <c r="IF176" i="24"/>
  <c r="IF172" i="24"/>
  <c r="IF171" i="24"/>
  <c r="IF170" i="24"/>
  <c r="IF166" i="24"/>
  <c r="IF165" i="24"/>
  <c r="IF164" i="24"/>
  <c r="IF160" i="24"/>
  <c r="IF159" i="24"/>
  <c r="IF158" i="24"/>
  <c r="IF154" i="24"/>
  <c r="IF153" i="24"/>
  <c r="IF152" i="24"/>
  <c r="IF148" i="24"/>
  <c r="IF147" i="24"/>
  <c r="IF146" i="24"/>
  <c r="IF142" i="24"/>
  <c r="IF141" i="24"/>
  <c r="IF140" i="24"/>
  <c r="IF136" i="24"/>
  <c r="IF135" i="24"/>
  <c r="IF134" i="24"/>
  <c r="IE184" i="24"/>
  <c r="IE183" i="24"/>
  <c r="IE182" i="24"/>
  <c r="IE178" i="24"/>
  <c r="IE177" i="24"/>
  <c r="IE176" i="24"/>
  <c r="IE172" i="24"/>
  <c r="IE171" i="24"/>
  <c r="IE170" i="24"/>
  <c r="IE166" i="24"/>
  <c r="IE165" i="24"/>
  <c r="IE164" i="24"/>
  <c r="IE160" i="24"/>
  <c r="IE159" i="24"/>
  <c r="IE158" i="24"/>
  <c r="IE154" i="24"/>
  <c r="IE153" i="24"/>
  <c r="IE152" i="24"/>
  <c r="IE148" i="24"/>
  <c r="IE147" i="24"/>
  <c r="IE146" i="24"/>
  <c r="IE142" i="24"/>
  <c r="IE141" i="24"/>
  <c r="IE140" i="24"/>
  <c r="IE136" i="24"/>
  <c r="IE135" i="24"/>
  <c r="IE134" i="24"/>
  <c r="ID184" i="24"/>
  <c r="ID183" i="24"/>
  <c r="ID182" i="24"/>
  <c r="ID178" i="24"/>
  <c r="ID177" i="24"/>
  <c r="ID176" i="24"/>
  <c r="ID172" i="24"/>
  <c r="ID171" i="24"/>
  <c r="ID170" i="24"/>
  <c r="ID166" i="24"/>
  <c r="ID165" i="24"/>
  <c r="ID164" i="24"/>
  <c r="ID160" i="24"/>
  <c r="ID159" i="24"/>
  <c r="ID158" i="24"/>
  <c r="ID154" i="24"/>
  <c r="ID153" i="24"/>
  <c r="ID152" i="24"/>
  <c r="ID148" i="24"/>
  <c r="ID147" i="24"/>
  <c r="ID146" i="24"/>
  <c r="ID142" i="24"/>
  <c r="ID141" i="24"/>
  <c r="ID140" i="24"/>
  <c r="ID136" i="24"/>
  <c r="ID135" i="24"/>
  <c r="ID134" i="24"/>
  <c r="IC184" i="24"/>
  <c r="IC183" i="24"/>
  <c r="IC182" i="24"/>
  <c r="IC178" i="24"/>
  <c r="IC177" i="24"/>
  <c r="IC176" i="24"/>
  <c r="IC172" i="24"/>
  <c r="IC171" i="24"/>
  <c r="IC170" i="24"/>
  <c r="IC166" i="24"/>
  <c r="IC165" i="24"/>
  <c r="IC164" i="24"/>
  <c r="IC160" i="24"/>
  <c r="IC159" i="24"/>
  <c r="IC158" i="24"/>
  <c r="IC154" i="24"/>
  <c r="IC153" i="24"/>
  <c r="IC152" i="24"/>
  <c r="IC148" i="24"/>
  <c r="IC147" i="24"/>
  <c r="IC146" i="24"/>
  <c r="IC142" i="24"/>
  <c r="IC141" i="24"/>
  <c r="IC140" i="24"/>
  <c r="IC136" i="24"/>
  <c r="IC135" i="24"/>
  <c r="IC134" i="24"/>
  <c r="IB184" i="24"/>
  <c r="IB183" i="24"/>
  <c r="IB182" i="24"/>
  <c r="IB178" i="24"/>
  <c r="IB177" i="24"/>
  <c r="IB176" i="24"/>
  <c r="IB172" i="24"/>
  <c r="IB171" i="24"/>
  <c r="IB170" i="24"/>
  <c r="IB166" i="24"/>
  <c r="IB165" i="24"/>
  <c r="IB164" i="24"/>
  <c r="IB160" i="24"/>
  <c r="IB159" i="24"/>
  <c r="IB158" i="24"/>
  <c r="IB154" i="24"/>
  <c r="IB153" i="24"/>
  <c r="IB152" i="24"/>
  <c r="IB148" i="24"/>
  <c r="IB147" i="24"/>
  <c r="IB146" i="24"/>
  <c r="IB142" i="24"/>
  <c r="IB141" i="24"/>
  <c r="IB140" i="24"/>
  <c r="IB136" i="24"/>
  <c r="IB135" i="24"/>
  <c r="IB134" i="24"/>
  <c r="IA184" i="24"/>
  <c r="IA183" i="24"/>
  <c r="IA182" i="24"/>
  <c r="IA178" i="24"/>
  <c r="IA177" i="24"/>
  <c r="IA176" i="24"/>
  <c r="IA172" i="24"/>
  <c r="IA171" i="24"/>
  <c r="IA170" i="24"/>
  <c r="IA166" i="24"/>
  <c r="IA165" i="24"/>
  <c r="IA164" i="24"/>
  <c r="IA160" i="24"/>
  <c r="IA159" i="24"/>
  <c r="IA158" i="24"/>
  <c r="IA154" i="24"/>
  <c r="IA153" i="24"/>
  <c r="IA152" i="24"/>
  <c r="IA148" i="24"/>
  <c r="IA147" i="24"/>
  <c r="IA146" i="24"/>
  <c r="IA142" i="24"/>
  <c r="IA141" i="24"/>
  <c r="IA140" i="24"/>
  <c r="IA136" i="24"/>
  <c r="IA135" i="24"/>
  <c r="IA134" i="24"/>
  <c r="HZ184" i="24"/>
  <c r="HZ183" i="24"/>
  <c r="HZ182" i="24"/>
  <c r="HZ178" i="24"/>
  <c r="HZ177" i="24"/>
  <c r="HZ176" i="24"/>
  <c r="HZ172" i="24"/>
  <c r="HZ171" i="24"/>
  <c r="HZ170" i="24"/>
  <c r="HZ166" i="24"/>
  <c r="HZ165" i="24"/>
  <c r="HZ164" i="24"/>
  <c r="HZ160" i="24"/>
  <c r="HZ159" i="24"/>
  <c r="HZ158" i="24"/>
  <c r="HZ154" i="24"/>
  <c r="HZ153" i="24"/>
  <c r="HZ152" i="24"/>
  <c r="HZ148" i="24"/>
  <c r="HZ147" i="24"/>
  <c r="HZ146" i="24"/>
  <c r="HZ142" i="24"/>
  <c r="HZ141" i="24"/>
  <c r="HZ140" i="24"/>
  <c r="HZ136" i="24"/>
  <c r="HZ135" i="24"/>
  <c r="HZ134" i="24"/>
  <c r="HY184" i="24"/>
  <c r="HY183" i="24"/>
  <c r="HY182" i="24"/>
  <c r="HY178" i="24"/>
  <c r="HY177" i="24"/>
  <c r="HY176" i="24"/>
  <c r="HY172" i="24"/>
  <c r="HY171" i="24"/>
  <c r="HY170" i="24"/>
  <c r="HY166" i="24"/>
  <c r="HY165" i="24"/>
  <c r="HY164" i="24"/>
  <c r="HY160" i="24"/>
  <c r="HY159" i="24"/>
  <c r="HY158" i="24"/>
  <c r="HY154" i="24"/>
  <c r="HY153" i="24"/>
  <c r="HY152" i="24"/>
  <c r="HY148" i="24"/>
  <c r="HY147" i="24"/>
  <c r="HY146" i="24"/>
  <c r="HY142" i="24"/>
  <c r="HY141" i="24"/>
  <c r="HY140" i="24"/>
  <c r="HY136" i="24"/>
  <c r="HY135" i="24"/>
  <c r="HY134" i="24"/>
  <c r="HX184" i="24"/>
  <c r="HX183" i="24"/>
  <c r="HX182" i="24"/>
  <c r="HX178" i="24"/>
  <c r="HX177" i="24"/>
  <c r="HX176" i="24"/>
  <c r="HX172" i="24"/>
  <c r="HX171" i="24"/>
  <c r="HX170" i="24"/>
  <c r="HX166" i="24"/>
  <c r="HX165" i="24"/>
  <c r="HX164" i="24"/>
  <c r="HX160" i="24"/>
  <c r="HX159" i="24"/>
  <c r="HX158" i="24"/>
  <c r="HX154" i="24"/>
  <c r="HX153" i="24"/>
  <c r="HX152" i="24"/>
  <c r="HX148" i="24"/>
  <c r="HX147" i="24"/>
  <c r="HX146" i="24"/>
  <c r="HX142" i="24"/>
  <c r="HX141" i="24"/>
  <c r="HX140" i="24"/>
  <c r="HX136" i="24"/>
  <c r="HX135" i="24"/>
  <c r="HX134" i="24"/>
  <c r="HW184" i="24"/>
  <c r="HW183" i="24"/>
  <c r="HW182" i="24"/>
  <c r="HW178" i="24"/>
  <c r="HW177" i="24"/>
  <c r="HW176" i="24"/>
  <c r="HW172" i="24"/>
  <c r="HW171" i="24"/>
  <c r="HW170" i="24"/>
  <c r="HW166" i="24"/>
  <c r="HW165" i="24"/>
  <c r="HW164" i="24"/>
  <c r="HW160" i="24"/>
  <c r="HW159" i="24"/>
  <c r="HW158" i="24"/>
  <c r="HW154" i="24"/>
  <c r="HW153" i="24"/>
  <c r="HW152" i="24"/>
  <c r="HW148" i="24"/>
  <c r="HW147" i="24"/>
  <c r="HW146" i="24"/>
  <c r="HW142" i="24"/>
  <c r="HW141" i="24"/>
  <c r="HW140" i="24"/>
  <c r="HW136" i="24"/>
  <c r="HW135" i="24"/>
  <c r="HW134" i="24"/>
  <c r="HV184" i="24"/>
  <c r="HV183" i="24"/>
  <c r="HV182" i="24"/>
  <c r="HV178" i="24"/>
  <c r="HV177" i="24"/>
  <c r="HV176" i="24"/>
  <c r="HV172" i="24"/>
  <c r="HV171" i="24"/>
  <c r="HV170" i="24"/>
  <c r="HV166" i="24"/>
  <c r="HV165" i="24"/>
  <c r="HV164" i="24"/>
  <c r="HV160" i="24"/>
  <c r="HV159" i="24"/>
  <c r="HV158" i="24"/>
  <c r="HV154" i="24"/>
  <c r="HV153" i="24"/>
  <c r="HV152" i="24"/>
  <c r="HV148" i="24"/>
  <c r="HV147" i="24"/>
  <c r="HV146" i="24"/>
  <c r="HV142" i="24"/>
  <c r="HV141" i="24"/>
  <c r="HV140" i="24"/>
  <c r="HV136" i="24"/>
  <c r="HV135" i="24"/>
  <c r="HV134" i="24"/>
  <c r="HU184" i="24"/>
  <c r="HU183" i="24"/>
  <c r="HU182" i="24"/>
  <c r="HU178" i="24"/>
  <c r="HU177" i="24"/>
  <c r="HU176" i="24"/>
  <c r="HU172" i="24"/>
  <c r="HU171" i="24"/>
  <c r="HU170" i="24"/>
  <c r="HU166" i="24"/>
  <c r="HU165" i="24"/>
  <c r="HU164" i="24"/>
  <c r="HU160" i="24"/>
  <c r="HU159" i="24"/>
  <c r="HU158" i="24"/>
  <c r="HU154" i="24"/>
  <c r="HU153" i="24"/>
  <c r="HU152" i="24"/>
  <c r="HU148" i="24"/>
  <c r="HU147" i="24"/>
  <c r="HU146" i="24"/>
  <c r="HU142" i="24"/>
  <c r="HU141" i="24"/>
  <c r="HU140" i="24"/>
  <c r="HU136" i="24"/>
  <c r="HU135" i="24"/>
  <c r="HU134" i="24"/>
  <c r="HT184" i="24"/>
  <c r="HT183" i="24"/>
  <c r="HT182" i="24"/>
  <c r="HT178" i="24"/>
  <c r="HT177" i="24"/>
  <c r="HT176" i="24"/>
  <c r="HT172" i="24"/>
  <c r="HT171" i="24"/>
  <c r="HT170" i="24"/>
  <c r="HT166" i="24"/>
  <c r="HT165" i="24"/>
  <c r="HT164" i="24"/>
  <c r="HT160" i="24"/>
  <c r="HT159" i="24"/>
  <c r="HT158" i="24"/>
  <c r="HT154" i="24"/>
  <c r="HT153" i="24"/>
  <c r="HT152" i="24"/>
  <c r="HT148" i="24"/>
  <c r="HT147" i="24"/>
  <c r="HT146" i="24"/>
  <c r="HT142" i="24"/>
  <c r="HT141" i="24"/>
  <c r="HT140" i="24"/>
  <c r="HT136" i="24"/>
  <c r="HT135" i="24"/>
  <c r="HT134" i="24"/>
  <c r="HS184" i="24"/>
  <c r="HS183" i="24"/>
  <c r="HS182" i="24"/>
  <c r="HS178" i="24"/>
  <c r="HS177" i="24"/>
  <c r="HS176" i="24"/>
  <c r="HS172" i="24"/>
  <c r="HS171" i="24"/>
  <c r="HS170" i="24"/>
  <c r="HS166" i="24"/>
  <c r="HS165" i="24"/>
  <c r="HS164" i="24"/>
  <c r="HS160" i="24"/>
  <c r="HS159" i="24"/>
  <c r="HS158" i="24"/>
  <c r="HS154" i="24"/>
  <c r="HS153" i="24"/>
  <c r="HS152" i="24"/>
  <c r="HS148" i="24"/>
  <c r="HS147" i="24"/>
  <c r="HS146" i="24"/>
  <c r="HS142" i="24"/>
  <c r="HS141" i="24"/>
  <c r="HS140" i="24"/>
  <c r="HS136" i="24"/>
  <c r="HS135" i="24"/>
  <c r="HS134" i="24"/>
  <c r="HR184" i="24"/>
  <c r="HR183" i="24"/>
  <c r="HR182" i="24"/>
  <c r="HR178" i="24"/>
  <c r="HR177" i="24"/>
  <c r="HR176" i="24"/>
  <c r="HR172" i="24"/>
  <c r="HR171" i="24"/>
  <c r="HR170" i="24"/>
  <c r="HR166" i="24"/>
  <c r="HR165" i="24"/>
  <c r="HR164" i="24"/>
  <c r="HR160" i="24"/>
  <c r="HR159" i="24"/>
  <c r="HR158" i="24"/>
  <c r="HR154" i="24"/>
  <c r="HR153" i="24"/>
  <c r="HR152" i="24"/>
  <c r="HR148" i="24"/>
  <c r="HR147" i="24"/>
  <c r="HR146" i="24"/>
  <c r="HR142" i="24"/>
  <c r="HR141" i="24"/>
  <c r="HR140" i="24"/>
  <c r="HR136" i="24"/>
  <c r="HR135" i="24"/>
  <c r="HR134" i="24"/>
  <c r="HQ184" i="24"/>
  <c r="HQ183" i="24"/>
  <c r="HQ182" i="24"/>
  <c r="HQ178" i="24"/>
  <c r="HQ177" i="24"/>
  <c r="HQ176" i="24"/>
  <c r="HQ172" i="24"/>
  <c r="HQ171" i="24"/>
  <c r="HQ170" i="24"/>
  <c r="HQ166" i="24"/>
  <c r="HQ165" i="24"/>
  <c r="HQ164" i="24"/>
  <c r="HQ160" i="24"/>
  <c r="HQ159" i="24"/>
  <c r="HQ158" i="24"/>
  <c r="HQ154" i="24"/>
  <c r="HQ153" i="24"/>
  <c r="HQ152" i="24"/>
  <c r="HQ148" i="24"/>
  <c r="HQ147" i="24"/>
  <c r="HQ146" i="24"/>
  <c r="HQ142" i="24"/>
  <c r="HQ141" i="24"/>
  <c r="HQ140" i="24"/>
  <c r="HQ136" i="24"/>
  <c r="HQ135" i="24"/>
  <c r="HQ134" i="24"/>
  <c r="HP184" i="24"/>
  <c r="HP183" i="24"/>
  <c r="HP182" i="24"/>
  <c r="HP178" i="24"/>
  <c r="HP177" i="24"/>
  <c r="HP176" i="24"/>
  <c r="HP172" i="24"/>
  <c r="HP171" i="24"/>
  <c r="HP170" i="24"/>
  <c r="HP166" i="24"/>
  <c r="HP165" i="24"/>
  <c r="HP164" i="24"/>
  <c r="HP160" i="24"/>
  <c r="HP159" i="24"/>
  <c r="HP158" i="24"/>
  <c r="HP154" i="24"/>
  <c r="HP153" i="24"/>
  <c r="HP152" i="24"/>
  <c r="HP148" i="24"/>
  <c r="HP147" i="24"/>
  <c r="HP146" i="24"/>
  <c r="HP142" i="24"/>
  <c r="HP141" i="24"/>
  <c r="HP140" i="24"/>
  <c r="HP136" i="24"/>
  <c r="HP135" i="24"/>
  <c r="HP134" i="24"/>
  <c r="HO184" i="24"/>
  <c r="HO183" i="24"/>
  <c r="HO182" i="24"/>
  <c r="HO178" i="24"/>
  <c r="HO177" i="24"/>
  <c r="HO176" i="24"/>
  <c r="HO172" i="24"/>
  <c r="HO171" i="24"/>
  <c r="HO170" i="24"/>
  <c r="HO166" i="24"/>
  <c r="HO165" i="24"/>
  <c r="HO164" i="24"/>
  <c r="HO160" i="24"/>
  <c r="HO159" i="24"/>
  <c r="HO158" i="24"/>
  <c r="HO154" i="24"/>
  <c r="HO153" i="24"/>
  <c r="HO152" i="24"/>
  <c r="HO148" i="24"/>
  <c r="HO147" i="24"/>
  <c r="HO146" i="24"/>
  <c r="HO142" i="24"/>
  <c r="HO141" i="24"/>
  <c r="HO140" i="24"/>
  <c r="HO136" i="24"/>
  <c r="HO135" i="24"/>
  <c r="HO134" i="24"/>
  <c r="HG184" i="24"/>
  <c r="HG183" i="24"/>
  <c r="HG182" i="24"/>
  <c r="HG178" i="24"/>
  <c r="HG177" i="24"/>
  <c r="HG176" i="24"/>
  <c r="HG172" i="24"/>
  <c r="HG171" i="24"/>
  <c r="HG170" i="24"/>
  <c r="HG166" i="24"/>
  <c r="HG165" i="24"/>
  <c r="HG164" i="24"/>
  <c r="HG160" i="24"/>
  <c r="HG159" i="24"/>
  <c r="HG158" i="24"/>
  <c r="HG154" i="24"/>
  <c r="HG153" i="24"/>
  <c r="HG152" i="24"/>
  <c r="HG148" i="24"/>
  <c r="HG147" i="24"/>
  <c r="HG146" i="24"/>
  <c r="HG142" i="24"/>
  <c r="HG141" i="24"/>
  <c r="HG140" i="24"/>
  <c r="HG136" i="24"/>
  <c r="HG135" i="24"/>
  <c r="HG134" i="24"/>
  <c r="HF184" i="24"/>
  <c r="HF183" i="24"/>
  <c r="HF182" i="24"/>
  <c r="HF178" i="24"/>
  <c r="HF177" i="24"/>
  <c r="HF176" i="24"/>
  <c r="HF172" i="24"/>
  <c r="HF171" i="24"/>
  <c r="HF170" i="24"/>
  <c r="HF166" i="24"/>
  <c r="HF165" i="24"/>
  <c r="HF164" i="24"/>
  <c r="HF160" i="24"/>
  <c r="HF159" i="24"/>
  <c r="HF158" i="24"/>
  <c r="HF154" i="24"/>
  <c r="HF153" i="24"/>
  <c r="HF152" i="24"/>
  <c r="HF148" i="24"/>
  <c r="HF147" i="24"/>
  <c r="HF146" i="24"/>
  <c r="HF142" i="24"/>
  <c r="HF141" i="24"/>
  <c r="HF140" i="24"/>
  <c r="HF136" i="24"/>
  <c r="HF135" i="24"/>
  <c r="HF134" i="24"/>
  <c r="HE184" i="24"/>
  <c r="HE183" i="24"/>
  <c r="HE182" i="24"/>
  <c r="HE178" i="24"/>
  <c r="HE177" i="24"/>
  <c r="HE176" i="24"/>
  <c r="HE172" i="24"/>
  <c r="HE171" i="24"/>
  <c r="HE170" i="24"/>
  <c r="HE166" i="24"/>
  <c r="HE165" i="24"/>
  <c r="HE164" i="24"/>
  <c r="HE160" i="24"/>
  <c r="HE159" i="24"/>
  <c r="HE158" i="24"/>
  <c r="HE154" i="24"/>
  <c r="HE153" i="24"/>
  <c r="HE152" i="24"/>
  <c r="HE148" i="24"/>
  <c r="HE147" i="24"/>
  <c r="HE146" i="24"/>
  <c r="HE142" i="24"/>
  <c r="HE141" i="24"/>
  <c r="HE140" i="24"/>
  <c r="HE136" i="24"/>
  <c r="HE135" i="24"/>
  <c r="HE134" i="24"/>
  <c r="HD184" i="24"/>
  <c r="HD183" i="24"/>
  <c r="HD182" i="24"/>
  <c r="HD178" i="24"/>
  <c r="HD177" i="24"/>
  <c r="HD176" i="24"/>
  <c r="HD172" i="24"/>
  <c r="HD171" i="24"/>
  <c r="HD170" i="24"/>
  <c r="HD166" i="24"/>
  <c r="HD165" i="24"/>
  <c r="HD164" i="24"/>
  <c r="HD160" i="24"/>
  <c r="HD159" i="24"/>
  <c r="HD158" i="24"/>
  <c r="HD154" i="24"/>
  <c r="HD153" i="24"/>
  <c r="HD152" i="24"/>
  <c r="HD148" i="24"/>
  <c r="HD147" i="24"/>
  <c r="HD146" i="24"/>
  <c r="HD142" i="24"/>
  <c r="HD141" i="24"/>
  <c r="HD140" i="24"/>
  <c r="HD136" i="24"/>
  <c r="HD135" i="24"/>
  <c r="HD134" i="24"/>
  <c r="HC184" i="24"/>
  <c r="HC183" i="24"/>
  <c r="HC182" i="24"/>
  <c r="HC178" i="24"/>
  <c r="HC177" i="24"/>
  <c r="HC176" i="24"/>
  <c r="HC172" i="24"/>
  <c r="HC171" i="24"/>
  <c r="HC170" i="24"/>
  <c r="HC166" i="24"/>
  <c r="HC165" i="24"/>
  <c r="HC164" i="24"/>
  <c r="HC160" i="24"/>
  <c r="HC159" i="24"/>
  <c r="HC158" i="24"/>
  <c r="HC154" i="24"/>
  <c r="HC153" i="24"/>
  <c r="HC152" i="24"/>
  <c r="HC148" i="24"/>
  <c r="HC147" i="24"/>
  <c r="HC146" i="24"/>
  <c r="HC142" i="24"/>
  <c r="HC141" i="24"/>
  <c r="HC140" i="24"/>
  <c r="HC136" i="24"/>
  <c r="HC135" i="24"/>
  <c r="HC134" i="24"/>
  <c r="HB184" i="24"/>
  <c r="HB183" i="24"/>
  <c r="HB182" i="24"/>
  <c r="HB178" i="24"/>
  <c r="HB177" i="24"/>
  <c r="HB176" i="24"/>
  <c r="HB172" i="24"/>
  <c r="HB171" i="24"/>
  <c r="HB170" i="24"/>
  <c r="HB166" i="24"/>
  <c r="HB165" i="24"/>
  <c r="HB164" i="24"/>
  <c r="HB160" i="24"/>
  <c r="HB159" i="24"/>
  <c r="HB158" i="24"/>
  <c r="HB154" i="24"/>
  <c r="HB153" i="24"/>
  <c r="HB152" i="24"/>
  <c r="HB148" i="24"/>
  <c r="HB147" i="24"/>
  <c r="HB146" i="24"/>
  <c r="HB142" i="24"/>
  <c r="HB141" i="24"/>
  <c r="HB140" i="24"/>
  <c r="HB136" i="24"/>
  <c r="HB135" i="24"/>
  <c r="HB134" i="24"/>
  <c r="HA184" i="24"/>
  <c r="HA183" i="24"/>
  <c r="HA182" i="24"/>
  <c r="HA178" i="24"/>
  <c r="HA177" i="24"/>
  <c r="HA176" i="24"/>
  <c r="HA172" i="24"/>
  <c r="HA171" i="24"/>
  <c r="HA170" i="24"/>
  <c r="HA166" i="24"/>
  <c r="HA165" i="24"/>
  <c r="HA164" i="24"/>
  <c r="HA160" i="24"/>
  <c r="HA159" i="24"/>
  <c r="HA158" i="24"/>
  <c r="HA154" i="24"/>
  <c r="HA153" i="24"/>
  <c r="HA152" i="24"/>
  <c r="HA148" i="24"/>
  <c r="HA147" i="24"/>
  <c r="HA146" i="24"/>
  <c r="HA142" i="24"/>
  <c r="HA141" i="24"/>
  <c r="HA140" i="24"/>
  <c r="HA136" i="24"/>
  <c r="HA135" i="24"/>
  <c r="HA134" i="24"/>
  <c r="GZ184" i="24"/>
  <c r="GZ183" i="24"/>
  <c r="GZ182" i="24"/>
  <c r="GZ178" i="24"/>
  <c r="GZ177" i="24"/>
  <c r="GZ176" i="24"/>
  <c r="GZ172" i="24"/>
  <c r="GZ171" i="24"/>
  <c r="GZ170" i="24"/>
  <c r="GZ166" i="24"/>
  <c r="GZ165" i="24"/>
  <c r="GZ164" i="24"/>
  <c r="GZ160" i="24"/>
  <c r="GZ159" i="24"/>
  <c r="GZ158" i="24"/>
  <c r="GZ154" i="24"/>
  <c r="GZ153" i="24"/>
  <c r="GZ152" i="24"/>
  <c r="GZ148" i="24"/>
  <c r="GZ147" i="24"/>
  <c r="GZ146" i="24"/>
  <c r="GZ142" i="24"/>
  <c r="GZ141" i="24"/>
  <c r="GZ140" i="24"/>
  <c r="GZ136" i="24"/>
  <c r="GZ135" i="24"/>
  <c r="GZ134" i="24"/>
  <c r="GY184" i="24"/>
  <c r="GY183" i="24"/>
  <c r="GY182" i="24"/>
  <c r="GY178" i="24"/>
  <c r="GY177" i="24"/>
  <c r="GY176" i="24"/>
  <c r="GY172" i="24"/>
  <c r="GY171" i="24"/>
  <c r="GY170" i="24"/>
  <c r="GY166" i="24"/>
  <c r="GY165" i="24"/>
  <c r="GY164" i="24"/>
  <c r="GY160" i="24"/>
  <c r="GY159" i="24"/>
  <c r="GY158" i="24"/>
  <c r="GY154" i="24"/>
  <c r="GY153" i="24"/>
  <c r="GY152" i="24"/>
  <c r="GY148" i="24"/>
  <c r="GY147" i="24"/>
  <c r="GY146" i="24"/>
  <c r="GY142" i="24"/>
  <c r="GY141" i="24"/>
  <c r="GY140" i="24"/>
  <c r="GY136" i="24"/>
  <c r="GY135" i="24"/>
  <c r="GY134" i="24"/>
  <c r="GX184" i="24"/>
  <c r="GX183" i="24"/>
  <c r="GX182" i="24"/>
  <c r="GX178" i="24"/>
  <c r="GX177" i="24"/>
  <c r="GX176" i="24"/>
  <c r="GX172" i="24"/>
  <c r="GX171" i="24"/>
  <c r="GX170" i="24"/>
  <c r="GX166" i="24"/>
  <c r="GX165" i="24"/>
  <c r="GX164" i="24"/>
  <c r="GX160" i="24"/>
  <c r="GX159" i="24"/>
  <c r="GX158" i="24"/>
  <c r="GX154" i="24"/>
  <c r="GX153" i="24"/>
  <c r="GX152" i="24"/>
  <c r="GX148" i="24"/>
  <c r="GX147" i="24"/>
  <c r="GX146" i="24"/>
  <c r="GX142" i="24"/>
  <c r="GX141" i="24"/>
  <c r="GX140" i="24"/>
  <c r="GX136" i="24"/>
  <c r="GX135" i="24"/>
  <c r="GX134" i="24"/>
  <c r="GW184" i="24"/>
  <c r="GW183" i="24"/>
  <c r="GW182" i="24"/>
  <c r="GW178" i="24"/>
  <c r="GW177" i="24"/>
  <c r="GW176" i="24"/>
  <c r="GW172" i="24"/>
  <c r="GW171" i="24"/>
  <c r="GW170" i="24"/>
  <c r="GW166" i="24"/>
  <c r="GW165" i="24"/>
  <c r="GW164" i="24"/>
  <c r="GW160" i="24"/>
  <c r="GW159" i="24"/>
  <c r="GW158" i="24"/>
  <c r="GW154" i="24"/>
  <c r="GW153" i="24"/>
  <c r="GW152" i="24"/>
  <c r="GW148" i="24"/>
  <c r="GW147" i="24"/>
  <c r="GW146" i="24"/>
  <c r="GW142" i="24"/>
  <c r="GW141" i="24"/>
  <c r="GW140" i="24"/>
  <c r="GW136" i="24"/>
  <c r="GW135" i="24"/>
  <c r="GW134" i="24"/>
  <c r="GV184" i="24"/>
  <c r="GV183" i="24"/>
  <c r="GV182" i="24"/>
  <c r="GV178" i="24"/>
  <c r="GV177" i="24"/>
  <c r="GV176" i="24"/>
  <c r="GV172" i="24"/>
  <c r="GV171" i="24"/>
  <c r="GV170" i="24"/>
  <c r="GV166" i="24"/>
  <c r="GV165" i="24"/>
  <c r="GV164" i="24"/>
  <c r="GV160" i="24"/>
  <c r="GV159" i="24"/>
  <c r="GV158" i="24"/>
  <c r="GV154" i="24"/>
  <c r="GV153" i="24"/>
  <c r="GV152" i="24"/>
  <c r="GV148" i="24"/>
  <c r="GV147" i="24"/>
  <c r="GV146" i="24"/>
  <c r="GV142" i="24"/>
  <c r="GV141" i="24"/>
  <c r="GV140" i="24"/>
  <c r="GV136" i="24"/>
  <c r="GV135" i="24"/>
  <c r="GV134" i="24"/>
  <c r="GU184" i="24"/>
  <c r="GU183" i="24"/>
  <c r="GU182" i="24"/>
  <c r="GU178" i="24"/>
  <c r="GU177" i="24"/>
  <c r="GU176" i="24"/>
  <c r="GU172" i="24"/>
  <c r="GU171" i="24"/>
  <c r="GU170" i="24"/>
  <c r="GU166" i="24"/>
  <c r="GU165" i="24"/>
  <c r="GU164" i="24"/>
  <c r="GU160" i="24"/>
  <c r="GU159" i="24"/>
  <c r="GU158" i="24"/>
  <c r="GU154" i="24"/>
  <c r="GU153" i="24"/>
  <c r="GU152" i="24"/>
  <c r="GU148" i="24"/>
  <c r="GU147" i="24"/>
  <c r="GU146" i="24"/>
  <c r="GU142" i="24"/>
  <c r="GU141" i="24"/>
  <c r="GU140" i="24"/>
  <c r="GU136" i="24"/>
  <c r="GU135" i="24"/>
  <c r="GU134" i="24"/>
  <c r="GT184" i="24"/>
  <c r="GT183" i="24"/>
  <c r="GT182" i="24"/>
  <c r="GT178" i="24"/>
  <c r="GT177" i="24"/>
  <c r="GT176" i="24"/>
  <c r="GT172" i="24"/>
  <c r="GT171" i="24"/>
  <c r="GT170" i="24"/>
  <c r="GT166" i="24"/>
  <c r="GT165" i="24"/>
  <c r="GT164" i="24"/>
  <c r="GT160" i="24"/>
  <c r="GT159" i="24"/>
  <c r="GT158" i="24"/>
  <c r="GT154" i="24"/>
  <c r="GT153" i="24"/>
  <c r="GT152" i="24"/>
  <c r="GT148" i="24"/>
  <c r="GT147" i="24"/>
  <c r="GT146" i="24"/>
  <c r="GT142" i="24"/>
  <c r="GT141" i="24"/>
  <c r="GT140" i="24"/>
  <c r="GT136" i="24"/>
  <c r="GT135" i="24"/>
  <c r="GT134" i="24"/>
  <c r="GS184" i="24"/>
  <c r="GS183" i="24"/>
  <c r="GS182" i="24"/>
  <c r="GS178" i="24"/>
  <c r="GS177" i="24"/>
  <c r="GS176" i="24"/>
  <c r="GS172" i="24"/>
  <c r="GS171" i="24"/>
  <c r="GS170" i="24"/>
  <c r="GS166" i="24"/>
  <c r="GS165" i="24"/>
  <c r="GS164" i="24"/>
  <c r="GS160" i="24"/>
  <c r="GS159" i="24"/>
  <c r="GS158" i="24"/>
  <c r="GS154" i="24"/>
  <c r="GS153" i="24"/>
  <c r="GS152" i="24"/>
  <c r="GS148" i="24"/>
  <c r="GS147" i="24"/>
  <c r="GS146" i="24"/>
  <c r="GS142" i="24"/>
  <c r="GS141" i="24"/>
  <c r="GS140" i="24"/>
  <c r="GS136" i="24"/>
  <c r="GS135" i="24"/>
  <c r="GS134" i="24"/>
  <c r="GR184" i="24"/>
  <c r="GR183" i="24"/>
  <c r="GR182" i="24"/>
  <c r="GR178" i="24"/>
  <c r="GR177" i="24"/>
  <c r="GR176" i="24"/>
  <c r="GR172" i="24"/>
  <c r="GR171" i="24"/>
  <c r="GR170" i="24"/>
  <c r="GR166" i="24"/>
  <c r="GR165" i="24"/>
  <c r="GR164" i="24"/>
  <c r="GR160" i="24"/>
  <c r="GR159" i="24"/>
  <c r="GR158" i="24"/>
  <c r="GR154" i="24"/>
  <c r="GR153" i="24"/>
  <c r="GR152" i="24"/>
  <c r="GR148" i="24"/>
  <c r="GR147" i="24"/>
  <c r="GR146" i="24"/>
  <c r="GR142" i="24"/>
  <c r="GR141" i="24"/>
  <c r="GR140" i="24"/>
  <c r="GR136" i="24"/>
  <c r="GR135" i="24"/>
  <c r="GR134" i="24"/>
  <c r="GQ184" i="24"/>
  <c r="GQ183" i="24"/>
  <c r="GQ182" i="24"/>
  <c r="GQ178" i="24"/>
  <c r="GQ177" i="24"/>
  <c r="GQ176" i="24"/>
  <c r="GQ172" i="24"/>
  <c r="GQ171" i="24"/>
  <c r="GQ170" i="24"/>
  <c r="GQ166" i="24"/>
  <c r="GQ165" i="24"/>
  <c r="GQ164" i="24"/>
  <c r="GQ160" i="24"/>
  <c r="GQ159" i="24"/>
  <c r="GQ158" i="24"/>
  <c r="GQ154" i="24"/>
  <c r="GQ153" i="24"/>
  <c r="GQ152" i="24"/>
  <c r="GQ148" i="24"/>
  <c r="GQ147" i="24"/>
  <c r="GQ146" i="24"/>
  <c r="GQ142" i="24"/>
  <c r="GQ141" i="24"/>
  <c r="GQ140" i="24"/>
  <c r="GQ136" i="24"/>
  <c r="GQ135" i="24"/>
  <c r="GQ134" i="24"/>
  <c r="GP184" i="24"/>
  <c r="GP183" i="24"/>
  <c r="GP182" i="24"/>
  <c r="GP178" i="24"/>
  <c r="GP177" i="24"/>
  <c r="GP176" i="24"/>
  <c r="GP172" i="24"/>
  <c r="GP171" i="24"/>
  <c r="GP170" i="24"/>
  <c r="GP166" i="24"/>
  <c r="GP165" i="24"/>
  <c r="GP164" i="24"/>
  <c r="GP160" i="24"/>
  <c r="GP159" i="24"/>
  <c r="GP158" i="24"/>
  <c r="GP154" i="24"/>
  <c r="GP153" i="24"/>
  <c r="GP152" i="24"/>
  <c r="GP148" i="24"/>
  <c r="GP147" i="24"/>
  <c r="GP146" i="24"/>
  <c r="GP142" i="24"/>
  <c r="GP141" i="24"/>
  <c r="GP140" i="24"/>
  <c r="GP136" i="24"/>
  <c r="GP135" i="24"/>
  <c r="GP134" i="24"/>
  <c r="GO184" i="24"/>
  <c r="GO183" i="24"/>
  <c r="GO182" i="24"/>
  <c r="GO178" i="24"/>
  <c r="GO177" i="24"/>
  <c r="GO176" i="24"/>
  <c r="GO172" i="24"/>
  <c r="GO171" i="24"/>
  <c r="GO170" i="24"/>
  <c r="GO166" i="24"/>
  <c r="GO165" i="24"/>
  <c r="GO164" i="24"/>
  <c r="GO160" i="24"/>
  <c r="GO159" i="24"/>
  <c r="GO158" i="24"/>
  <c r="GO154" i="24"/>
  <c r="GO153" i="24"/>
  <c r="GO152" i="24"/>
  <c r="GO148" i="24"/>
  <c r="GO147" i="24"/>
  <c r="GO146" i="24"/>
  <c r="GO142" i="24"/>
  <c r="GO141" i="24"/>
  <c r="GO140" i="24"/>
  <c r="GO136" i="24"/>
  <c r="GO135" i="24"/>
  <c r="GO134" i="24"/>
  <c r="GN184" i="24"/>
  <c r="GN183" i="24"/>
  <c r="GN182" i="24"/>
  <c r="GN178" i="24"/>
  <c r="GN177" i="24"/>
  <c r="GN176" i="24"/>
  <c r="GN172" i="24"/>
  <c r="GN171" i="24"/>
  <c r="GN170" i="24"/>
  <c r="GN166" i="24"/>
  <c r="GN165" i="24"/>
  <c r="GN164" i="24"/>
  <c r="GN160" i="24"/>
  <c r="GN159" i="24"/>
  <c r="GN158" i="24"/>
  <c r="GN154" i="24"/>
  <c r="GN153" i="24"/>
  <c r="GN152" i="24"/>
  <c r="GN148" i="24"/>
  <c r="GN147" i="24"/>
  <c r="GN146" i="24"/>
  <c r="GN142" i="24"/>
  <c r="GN141" i="24"/>
  <c r="GN140" i="24"/>
  <c r="GN136" i="24"/>
  <c r="GN135" i="24"/>
  <c r="GN134" i="24"/>
  <c r="GM184" i="24"/>
  <c r="GM183" i="24"/>
  <c r="GM182" i="24"/>
  <c r="GM178" i="24"/>
  <c r="GM177" i="24"/>
  <c r="GM176" i="24"/>
  <c r="GM172" i="24"/>
  <c r="GM171" i="24"/>
  <c r="GM170" i="24"/>
  <c r="GM166" i="24"/>
  <c r="GM165" i="24"/>
  <c r="GM164" i="24"/>
  <c r="GM160" i="24"/>
  <c r="GM159" i="24"/>
  <c r="GM158" i="24"/>
  <c r="GM154" i="24"/>
  <c r="GM153" i="24"/>
  <c r="GM152" i="24"/>
  <c r="GM148" i="24"/>
  <c r="GM147" i="24"/>
  <c r="GM146" i="24"/>
  <c r="GM142" i="24"/>
  <c r="GM141" i="24"/>
  <c r="GM140" i="24"/>
  <c r="GM136" i="24"/>
  <c r="GM135" i="24"/>
  <c r="GM134" i="24"/>
  <c r="GL184" i="24"/>
  <c r="GL183" i="24"/>
  <c r="GL182" i="24"/>
  <c r="GL178" i="24"/>
  <c r="GL177" i="24"/>
  <c r="GL176" i="24"/>
  <c r="GL172" i="24"/>
  <c r="GL171" i="24"/>
  <c r="GL170" i="24"/>
  <c r="GL166" i="24"/>
  <c r="GL165" i="24"/>
  <c r="GL164" i="24"/>
  <c r="GL160" i="24"/>
  <c r="GL159" i="24"/>
  <c r="GL158" i="24"/>
  <c r="GL154" i="24"/>
  <c r="GL153" i="24"/>
  <c r="GL152" i="24"/>
  <c r="GL148" i="24"/>
  <c r="GL147" i="24"/>
  <c r="GL146" i="24"/>
  <c r="GL142" i="24"/>
  <c r="GL141" i="24"/>
  <c r="GL140" i="24"/>
  <c r="GL136" i="24"/>
  <c r="GL135" i="24"/>
  <c r="GL134" i="24"/>
  <c r="GK184" i="24"/>
  <c r="GK183" i="24"/>
  <c r="GK182" i="24"/>
  <c r="GK178" i="24"/>
  <c r="GK177" i="24"/>
  <c r="GK176" i="24"/>
  <c r="GK172" i="24"/>
  <c r="GK171" i="24"/>
  <c r="GK170" i="24"/>
  <c r="GK166" i="24"/>
  <c r="GK165" i="24"/>
  <c r="GK164" i="24"/>
  <c r="GK160" i="24"/>
  <c r="GK159" i="24"/>
  <c r="GK158" i="24"/>
  <c r="GK154" i="24"/>
  <c r="GK153" i="24"/>
  <c r="GK152" i="24"/>
  <c r="GK148" i="24"/>
  <c r="GK147" i="24"/>
  <c r="GK146" i="24"/>
  <c r="GK142" i="24"/>
  <c r="GK141" i="24"/>
  <c r="GK140" i="24"/>
  <c r="GK136" i="24"/>
  <c r="GK135" i="24"/>
  <c r="GK134" i="24"/>
  <c r="GJ184" i="24"/>
  <c r="GJ183" i="24"/>
  <c r="GJ182" i="24"/>
  <c r="GJ178" i="24"/>
  <c r="GJ177" i="24"/>
  <c r="GJ176" i="24"/>
  <c r="GJ172" i="24"/>
  <c r="GJ171" i="24"/>
  <c r="GJ170" i="24"/>
  <c r="GJ166" i="24"/>
  <c r="GJ165" i="24"/>
  <c r="GJ164" i="24"/>
  <c r="GJ160" i="24"/>
  <c r="GJ159" i="24"/>
  <c r="GJ158" i="24"/>
  <c r="GJ154" i="24"/>
  <c r="GJ153" i="24"/>
  <c r="GJ152" i="24"/>
  <c r="GJ148" i="24"/>
  <c r="GJ147" i="24"/>
  <c r="GJ146" i="24"/>
  <c r="GJ142" i="24"/>
  <c r="GJ141" i="24"/>
  <c r="GJ140" i="24"/>
  <c r="GJ136" i="24"/>
  <c r="GJ135" i="24"/>
  <c r="GJ134" i="24"/>
  <c r="GI184" i="24"/>
  <c r="GI183" i="24"/>
  <c r="GI182" i="24"/>
  <c r="GI178" i="24"/>
  <c r="GI177" i="24"/>
  <c r="GI176" i="24"/>
  <c r="GI172" i="24"/>
  <c r="GI171" i="24"/>
  <c r="GI170" i="24"/>
  <c r="GI166" i="24"/>
  <c r="GI165" i="24"/>
  <c r="GI164" i="24"/>
  <c r="GI160" i="24"/>
  <c r="GI159" i="24"/>
  <c r="GI158" i="24"/>
  <c r="GI154" i="24"/>
  <c r="GI153" i="24"/>
  <c r="GI152" i="24"/>
  <c r="GI148" i="24"/>
  <c r="GI147" i="24"/>
  <c r="GI146" i="24"/>
  <c r="GI142" i="24"/>
  <c r="GI141" i="24"/>
  <c r="GI140" i="24"/>
  <c r="GI136" i="24"/>
  <c r="GI135" i="24"/>
  <c r="GI134" i="24"/>
  <c r="GH184" i="24"/>
  <c r="GH183" i="24"/>
  <c r="GH182" i="24"/>
  <c r="GH178" i="24"/>
  <c r="GH177" i="24"/>
  <c r="GH176" i="24"/>
  <c r="GH172" i="24"/>
  <c r="GH171" i="24"/>
  <c r="GH170" i="24"/>
  <c r="GH166" i="24"/>
  <c r="GH165" i="24"/>
  <c r="GH164" i="24"/>
  <c r="GH160" i="24"/>
  <c r="GH159" i="24"/>
  <c r="GH158" i="24"/>
  <c r="GH154" i="24"/>
  <c r="GH153" i="24"/>
  <c r="GH152" i="24"/>
  <c r="GH148" i="24"/>
  <c r="GH147" i="24"/>
  <c r="GH146" i="24"/>
  <c r="GH142" i="24"/>
  <c r="GH141" i="24"/>
  <c r="GH140" i="24"/>
  <c r="GH136" i="24"/>
  <c r="GH135" i="24"/>
  <c r="GH134" i="24"/>
  <c r="GG184" i="24"/>
  <c r="GG183" i="24"/>
  <c r="GG182" i="24"/>
  <c r="GG178" i="24"/>
  <c r="GG177" i="24"/>
  <c r="GG176" i="24"/>
  <c r="GG172" i="24"/>
  <c r="GG171" i="24"/>
  <c r="GG170" i="24"/>
  <c r="GG166" i="24"/>
  <c r="GG165" i="24"/>
  <c r="GG164" i="24"/>
  <c r="GG160" i="24"/>
  <c r="GG159" i="24"/>
  <c r="GG158" i="24"/>
  <c r="GG154" i="24"/>
  <c r="GG153" i="24"/>
  <c r="GG152" i="24"/>
  <c r="GG148" i="24"/>
  <c r="GG147" i="24"/>
  <c r="GG146" i="24"/>
  <c r="GG142" i="24"/>
  <c r="GG141" i="24"/>
  <c r="GG140" i="24"/>
  <c r="GG136" i="24"/>
  <c r="GG135" i="24"/>
  <c r="GG134" i="24"/>
  <c r="FZ184" i="24"/>
  <c r="FZ183" i="24"/>
  <c r="FZ182" i="24"/>
  <c r="FZ178" i="24"/>
  <c r="FZ177" i="24"/>
  <c r="FZ176" i="24"/>
  <c r="FZ172" i="24"/>
  <c r="FZ171" i="24"/>
  <c r="FZ170" i="24"/>
  <c r="FZ166" i="24"/>
  <c r="FZ165" i="24"/>
  <c r="FZ164" i="24"/>
  <c r="FZ160" i="24"/>
  <c r="FZ159" i="24"/>
  <c r="FZ158" i="24"/>
  <c r="FZ154" i="24"/>
  <c r="FZ153" i="24"/>
  <c r="FZ152" i="24"/>
  <c r="FZ148" i="24"/>
  <c r="FZ147" i="24"/>
  <c r="FZ146" i="24"/>
  <c r="FZ142" i="24"/>
  <c r="FZ141" i="24"/>
  <c r="FZ140" i="24"/>
  <c r="FZ136" i="24"/>
  <c r="FZ135" i="24"/>
  <c r="FZ134" i="24"/>
  <c r="FY184" i="24"/>
  <c r="FY183" i="24"/>
  <c r="FY182" i="24"/>
  <c r="FY178" i="24"/>
  <c r="FY177" i="24"/>
  <c r="FY176" i="24"/>
  <c r="FY172" i="24"/>
  <c r="FY171" i="24"/>
  <c r="FY170" i="24"/>
  <c r="FY166" i="24"/>
  <c r="FY165" i="24"/>
  <c r="FY164" i="24"/>
  <c r="FY160" i="24"/>
  <c r="FY159" i="24"/>
  <c r="FY158" i="24"/>
  <c r="FY154" i="24"/>
  <c r="FY153" i="24"/>
  <c r="FY152" i="24"/>
  <c r="FY148" i="24"/>
  <c r="FY147" i="24"/>
  <c r="FY146" i="24"/>
  <c r="FY142" i="24"/>
  <c r="FY141" i="24"/>
  <c r="FY140" i="24"/>
  <c r="FY136" i="24"/>
  <c r="FY135" i="24"/>
  <c r="FY134" i="24"/>
  <c r="FX184" i="24"/>
  <c r="FX183" i="24"/>
  <c r="FX182" i="24"/>
  <c r="FX178" i="24"/>
  <c r="FX177" i="24"/>
  <c r="FX176" i="24"/>
  <c r="FX172" i="24"/>
  <c r="FX171" i="24"/>
  <c r="FX170" i="24"/>
  <c r="FX166" i="24"/>
  <c r="FX165" i="24"/>
  <c r="FX164" i="24"/>
  <c r="FX160" i="24"/>
  <c r="FX159" i="24"/>
  <c r="FX158" i="24"/>
  <c r="FX154" i="24"/>
  <c r="FX153" i="24"/>
  <c r="FX152" i="24"/>
  <c r="FX148" i="24"/>
  <c r="FX147" i="24"/>
  <c r="FX146" i="24"/>
  <c r="FX142" i="24"/>
  <c r="FX141" i="24"/>
  <c r="FX140" i="24"/>
  <c r="FX136" i="24"/>
  <c r="FX135" i="24"/>
  <c r="FX134" i="24"/>
  <c r="FW184" i="24"/>
  <c r="FW183" i="24"/>
  <c r="FW182" i="24"/>
  <c r="FW178" i="24"/>
  <c r="FW177" i="24"/>
  <c r="FW176" i="24"/>
  <c r="FW172" i="24"/>
  <c r="FW171" i="24"/>
  <c r="FW170" i="24"/>
  <c r="FW166" i="24"/>
  <c r="FW165" i="24"/>
  <c r="FW164" i="24"/>
  <c r="FW160" i="24"/>
  <c r="FW159" i="24"/>
  <c r="FW158" i="24"/>
  <c r="FW154" i="24"/>
  <c r="FW153" i="24"/>
  <c r="FW152" i="24"/>
  <c r="FW148" i="24"/>
  <c r="FW147" i="24"/>
  <c r="FW146" i="24"/>
  <c r="FW142" i="24"/>
  <c r="FW141" i="24"/>
  <c r="FW140" i="24"/>
  <c r="FW136" i="24"/>
  <c r="FW135" i="24"/>
  <c r="FW134" i="24"/>
  <c r="FV184" i="24"/>
  <c r="FV183" i="24"/>
  <c r="FV182" i="24"/>
  <c r="FV178" i="24"/>
  <c r="FV177" i="24"/>
  <c r="FV176" i="24"/>
  <c r="FV172" i="24"/>
  <c r="FV171" i="24"/>
  <c r="FV170" i="24"/>
  <c r="FV166" i="24"/>
  <c r="FV165" i="24"/>
  <c r="FV164" i="24"/>
  <c r="FV160" i="24"/>
  <c r="FV159" i="24"/>
  <c r="FV158" i="24"/>
  <c r="FV154" i="24"/>
  <c r="FV153" i="24"/>
  <c r="FV152" i="24"/>
  <c r="FV148" i="24"/>
  <c r="FV147" i="24"/>
  <c r="FV146" i="24"/>
  <c r="FV142" i="24"/>
  <c r="FV141" i="24"/>
  <c r="FV140" i="24"/>
  <c r="FV136" i="24"/>
  <c r="FV135" i="24"/>
  <c r="FV134" i="24"/>
  <c r="FU184" i="24"/>
  <c r="FU183" i="24"/>
  <c r="FU182" i="24"/>
  <c r="FU178" i="24"/>
  <c r="FU177" i="24"/>
  <c r="FU176" i="24"/>
  <c r="FU172" i="24"/>
  <c r="FU171" i="24"/>
  <c r="FU170" i="24"/>
  <c r="FU166" i="24"/>
  <c r="FU165" i="24"/>
  <c r="FU164" i="24"/>
  <c r="FU160" i="24"/>
  <c r="FU159" i="24"/>
  <c r="FU158" i="24"/>
  <c r="FU154" i="24"/>
  <c r="FU153" i="24"/>
  <c r="FU152" i="24"/>
  <c r="FU148" i="24"/>
  <c r="FU147" i="24"/>
  <c r="FU146" i="24"/>
  <c r="FU142" i="24"/>
  <c r="FU141" i="24"/>
  <c r="FU140" i="24"/>
  <c r="FU136" i="24"/>
  <c r="FU135" i="24"/>
  <c r="FU134" i="24"/>
  <c r="FT184" i="24"/>
  <c r="FT183" i="24"/>
  <c r="FT182" i="24"/>
  <c r="FT178" i="24"/>
  <c r="FT177" i="24"/>
  <c r="FT176" i="24"/>
  <c r="FT172" i="24"/>
  <c r="FT171" i="24"/>
  <c r="FT170" i="24"/>
  <c r="FT166" i="24"/>
  <c r="FT165" i="24"/>
  <c r="FT164" i="24"/>
  <c r="FT160" i="24"/>
  <c r="FT159" i="24"/>
  <c r="FT158" i="24"/>
  <c r="FT154" i="24"/>
  <c r="FT153" i="24"/>
  <c r="FT152" i="24"/>
  <c r="FT148" i="24"/>
  <c r="FT147" i="24"/>
  <c r="FT146" i="24"/>
  <c r="FT142" i="24"/>
  <c r="FT141" i="24"/>
  <c r="FT140" i="24"/>
  <c r="FT136" i="24"/>
  <c r="FT135" i="24"/>
  <c r="FT134" i="24"/>
  <c r="FS184" i="24"/>
  <c r="FS183" i="24"/>
  <c r="FS182" i="24"/>
  <c r="FS178" i="24"/>
  <c r="FS177" i="24"/>
  <c r="FS176" i="24"/>
  <c r="FS172" i="24"/>
  <c r="FS171" i="24"/>
  <c r="FS170" i="24"/>
  <c r="FS166" i="24"/>
  <c r="FS165" i="24"/>
  <c r="FS164" i="24"/>
  <c r="FS160" i="24"/>
  <c r="FS159" i="24"/>
  <c r="FS158" i="24"/>
  <c r="FS154" i="24"/>
  <c r="FS153" i="24"/>
  <c r="FS152" i="24"/>
  <c r="FS148" i="24"/>
  <c r="FS147" i="24"/>
  <c r="FS146" i="24"/>
  <c r="FS142" i="24"/>
  <c r="FS141" i="24"/>
  <c r="FS140" i="24"/>
  <c r="FS136" i="24"/>
  <c r="FS135" i="24"/>
  <c r="FS134" i="24"/>
  <c r="FR184" i="24"/>
  <c r="FR183" i="24"/>
  <c r="FR182" i="24"/>
  <c r="FR178" i="24"/>
  <c r="FR177" i="24"/>
  <c r="FR176" i="24"/>
  <c r="FR172" i="24"/>
  <c r="FR171" i="24"/>
  <c r="FR170" i="24"/>
  <c r="FR166" i="24"/>
  <c r="FR165" i="24"/>
  <c r="FR164" i="24"/>
  <c r="FR160" i="24"/>
  <c r="FR159" i="24"/>
  <c r="FR158" i="24"/>
  <c r="FR154" i="24"/>
  <c r="FR153" i="24"/>
  <c r="FR152" i="24"/>
  <c r="FR148" i="24"/>
  <c r="FR147" i="24"/>
  <c r="FR146" i="24"/>
  <c r="FR142" i="24"/>
  <c r="FR141" i="24"/>
  <c r="FR140" i="24"/>
  <c r="FR136" i="24"/>
  <c r="FR135" i="24"/>
  <c r="FR134" i="24"/>
  <c r="FQ184" i="24"/>
  <c r="FQ183" i="24"/>
  <c r="FQ182" i="24"/>
  <c r="FQ178" i="24"/>
  <c r="FQ177" i="24"/>
  <c r="FQ176" i="24"/>
  <c r="FQ172" i="24"/>
  <c r="FQ171" i="24"/>
  <c r="FQ170" i="24"/>
  <c r="FQ166" i="24"/>
  <c r="FQ165" i="24"/>
  <c r="FQ164" i="24"/>
  <c r="FQ160" i="24"/>
  <c r="FQ159" i="24"/>
  <c r="FQ158" i="24"/>
  <c r="FQ154" i="24"/>
  <c r="FQ153" i="24"/>
  <c r="FQ152" i="24"/>
  <c r="FQ148" i="24"/>
  <c r="FQ147" i="24"/>
  <c r="FQ146" i="24"/>
  <c r="FQ142" i="24"/>
  <c r="FQ141" i="24"/>
  <c r="FQ140" i="24"/>
  <c r="FQ136" i="24"/>
  <c r="FQ135" i="24"/>
  <c r="FQ134" i="24"/>
  <c r="FP184" i="24"/>
  <c r="FP183" i="24"/>
  <c r="FP182" i="24"/>
  <c r="FP178" i="24"/>
  <c r="FP177" i="24"/>
  <c r="FP176" i="24"/>
  <c r="FP172" i="24"/>
  <c r="FP171" i="24"/>
  <c r="FP170" i="24"/>
  <c r="FP166" i="24"/>
  <c r="FP165" i="24"/>
  <c r="FP164" i="24"/>
  <c r="FP160" i="24"/>
  <c r="FP159" i="24"/>
  <c r="FP158" i="24"/>
  <c r="FP154" i="24"/>
  <c r="FP153" i="24"/>
  <c r="FP152" i="24"/>
  <c r="FP148" i="24"/>
  <c r="FP147" i="24"/>
  <c r="FP146" i="24"/>
  <c r="FP142" i="24"/>
  <c r="FP141" i="24"/>
  <c r="FP140" i="24"/>
  <c r="FP136" i="24"/>
  <c r="FP135" i="24"/>
  <c r="FP134" i="24"/>
  <c r="FO184" i="24"/>
  <c r="FO183" i="24"/>
  <c r="FO182" i="24"/>
  <c r="FO178" i="24"/>
  <c r="FO177" i="24"/>
  <c r="FO176" i="24"/>
  <c r="FO172" i="24"/>
  <c r="FO171" i="24"/>
  <c r="FO170" i="24"/>
  <c r="FO166" i="24"/>
  <c r="FO165" i="24"/>
  <c r="FO164" i="24"/>
  <c r="FO160" i="24"/>
  <c r="FO159" i="24"/>
  <c r="FO158" i="24"/>
  <c r="FO154" i="24"/>
  <c r="FO153" i="24"/>
  <c r="FO152" i="24"/>
  <c r="FO148" i="24"/>
  <c r="FO147" i="24"/>
  <c r="FO146" i="24"/>
  <c r="FO142" i="24"/>
  <c r="FO141" i="24"/>
  <c r="FO140" i="24"/>
  <c r="FO136" i="24"/>
  <c r="FO135" i="24"/>
  <c r="FO134" i="24"/>
  <c r="FN184" i="24"/>
  <c r="FN183" i="24"/>
  <c r="FN182" i="24"/>
  <c r="FN178" i="24"/>
  <c r="FN177" i="24"/>
  <c r="FN176" i="24"/>
  <c r="FN172" i="24"/>
  <c r="FN171" i="24"/>
  <c r="FN170" i="24"/>
  <c r="FN166" i="24"/>
  <c r="FN165" i="24"/>
  <c r="FN164" i="24"/>
  <c r="FN160" i="24"/>
  <c r="FN159" i="24"/>
  <c r="FN158" i="24"/>
  <c r="FN154" i="24"/>
  <c r="FN153" i="24"/>
  <c r="FN152" i="24"/>
  <c r="FN148" i="24"/>
  <c r="FN147" i="24"/>
  <c r="FN146" i="24"/>
  <c r="FN142" i="24"/>
  <c r="FN141" i="24"/>
  <c r="FN140" i="24"/>
  <c r="FN136" i="24"/>
  <c r="FN135" i="24"/>
  <c r="FN134" i="24"/>
  <c r="FM184" i="24"/>
  <c r="FM183" i="24"/>
  <c r="FM182" i="24"/>
  <c r="FM178" i="24"/>
  <c r="FM177" i="24"/>
  <c r="FM176" i="24"/>
  <c r="FM172" i="24"/>
  <c r="FM171" i="24"/>
  <c r="FM170" i="24"/>
  <c r="FM166" i="24"/>
  <c r="FM165" i="24"/>
  <c r="FM164" i="24"/>
  <c r="FM160" i="24"/>
  <c r="FM159" i="24"/>
  <c r="FM158" i="24"/>
  <c r="FM154" i="24"/>
  <c r="FM153" i="24"/>
  <c r="FM152" i="24"/>
  <c r="FM148" i="24"/>
  <c r="FM147" i="24"/>
  <c r="FM146" i="24"/>
  <c r="FM142" i="24"/>
  <c r="FM141" i="24"/>
  <c r="FM140" i="24"/>
  <c r="FM136" i="24"/>
  <c r="FM135" i="24"/>
  <c r="FM134" i="24"/>
  <c r="FL184" i="24"/>
  <c r="FL183" i="24"/>
  <c r="FL182" i="24"/>
  <c r="FL178" i="24"/>
  <c r="FL177" i="24"/>
  <c r="FL176" i="24"/>
  <c r="FL172" i="24"/>
  <c r="FL171" i="24"/>
  <c r="FL170" i="24"/>
  <c r="FL166" i="24"/>
  <c r="FL165" i="24"/>
  <c r="FL164" i="24"/>
  <c r="FL160" i="24"/>
  <c r="FL159" i="24"/>
  <c r="FL158" i="24"/>
  <c r="FL154" i="24"/>
  <c r="FL153" i="24"/>
  <c r="FL152" i="24"/>
  <c r="FL148" i="24"/>
  <c r="FL147" i="24"/>
  <c r="FL146" i="24"/>
  <c r="FL142" i="24"/>
  <c r="FL141" i="24"/>
  <c r="FL140" i="24"/>
  <c r="FL136" i="24"/>
  <c r="FL135" i="24"/>
  <c r="FL134" i="24"/>
  <c r="FK184" i="24"/>
  <c r="FK183" i="24"/>
  <c r="FK182" i="24"/>
  <c r="FK178" i="24"/>
  <c r="FK177" i="24"/>
  <c r="FK176" i="24"/>
  <c r="FK172" i="24"/>
  <c r="FK171" i="24"/>
  <c r="FK170" i="24"/>
  <c r="FK166" i="24"/>
  <c r="FK165" i="24"/>
  <c r="FK164" i="24"/>
  <c r="FK160" i="24"/>
  <c r="FK159" i="24"/>
  <c r="FK158" i="24"/>
  <c r="FK154" i="24"/>
  <c r="FK153" i="24"/>
  <c r="FK152" i="24"/>
  <c r="FK148" i="24"/>
  <c r="FK147" i="24"/>
  <c r="FK146" i="24"/>
  <c r="FK142" i="24"/>
  <c r="FK141" i="24"/>
  <c r="FK140" i="24"/>
  <c r="FK136" i="24"/>
  <c r="FK135" i="24"/>
  <c r="FK134" i="24"/>
  <c r="FJ184" i="24"/>
  <c r="FJ183" i="24"/>
  <c r="FJ182" i="24"/>
  <c r="FJ178" i="24"/>
  <c r="FJ177" i="24"/>
  <c r="FJ176" i="24"/>
  <c r="FJ172" i="24"/>
  <c r="FJ171" i="24"/>
  <c r="FJ170" i="24"/>
  <c r="FJ166" i="24"/>
  <c r="FJ165" i="24"/>
  <c r="FJ164" i="24"/>
  <c r="FJ160" i="24"/>
  <c r="FJ159" i="24"/>
  <c r="FJ158" i="24"/>
  <c r="FJ154" i="24"/>
  <c r="FJ153" i="24"/>
  <c r="FJ152" i="24"/>
  <c r="FJ148" i="24"/>
  <c r="FJ147" i="24"/>
  <c r="FJ146" i="24"/>
  <c r="FJ142" i="24"/>
  <c r="FJ141" i="24"/>
  <c r="FJ140" i="24"/>
  <c r="FJ136" i="24"/>
  <c r="FJ135" i="24"/>
  <c r="FJ134" i="24"/>
  <c r="FI184" i="24"/>
  <c r="FI183" i="24"/>
  <c r="FI182" i="24"/>
  <c r="FI178" i="24"/>
  <c r="FI177" i="24"/>
  <c r="FI176" i="24"/>
  <c r="FI172" i="24"/>
  <c r="FI171" i="24"/>
  <c r="FI170" i="24"/>
  <c r="FI166" i="24"/>
  <c r="FI165" i="24"/>
  <c r="FI164" i="24"/>
  <c r="FI160" i="24"/>
  <c r="FI159" i="24"/>
  <c r="FI158" i="24"/>
  <c r="FI154" i="24"/>
  <c r="FI153" i="24"/>
  <c r="FI152" i="24"/>
  <c r="FI148" i="24"/>
  <c r="FI147" i="24"/>
  <c r="FI146" i="24"/>
  <c r="FI142" i="24"/>
  <c r="FI141" i="24"/>
  <c r="FI140" i="24"/>
  <c r="FI136" i="24"/>
  <c r="FI135" i="24"/>
  <c r="FI134" i="24"/>
  <c r="FH184" i="24"/>
  <c r="FH183" i="24"/>
  <c r="FH182" i="24"/>
  <c r="FH178" i="24"/>
  <c r="FH177" i="24"/>
  <c r="FH176" i="24"/>
  <c r="FH172" i="24"/>
  <c r="FH171" i="24"/>
  <c r="FH170" i="24"/>
  <c r="FH166" i="24"/>
  <c r="FH165" i="24"/>
  <c r="FH164" i="24"/>
  <c r="FH160" i="24"/>
  <c r="FH159" i="24"/>
  <c r="FH158" i="24"/>
  <c r="FH154" i="24"/>
  <c r="FH153" i="24"/>
  <c r="FH152" i="24"/>
  <c r="FH148" i="24"/>
  <c r="FH147" i="24"/>
  <c r="FH146" i="24"/>
  <c r="FH142" i="24"/>
  <c r="FH141" i="24"/>
  <c r="FH140" i="24"/>
  <c r="FH136" i="24"/>
  <c r="FH135" i="24"/>
  <c r="FH134" i="24"/>
  <c r="FG184" i="24"/>
  <c r="FG183" i="24"/>
  <c r="FG182" i="24"/>
  <c r="FG178" i="24"/>
  <c r="FG177" i="24"/>
  <c r="FG176" i="24"/>
  <c r="FG172" i="24"/>
  <c r="FG171" i="24"/>
  <c r="FG170" i="24"/>
  <c r="FG166" i="24"/>
  <c r="FG165" i="24"/>
  <c r="FG164" i="24"/>
  <c r="FG160" i="24"/>
  <c r="FG159" i="24"/>
  <c r="FG158" i="24"/>
  <c r="FG154" i="24"/>
  <c r="FG153" i="24"/>
  <c r="FG152" i="24"/>
  <c r="FG148" i="24"/>
  <c r="FG147" i="24"/>
  <c r="FG146" i="24"/>
  <c r="FG142" i="24"/>
  <c r="FG141" i="24"/>
  <c r="FG140" i="24"/>
  <c r="FG136" i="24"/>
  <c r="FG135" i="24"/>
  <c r="FG134" i="24"/>
  <c r="FF184" i="24"/>
  <c r="FF183" i="24"/>
  <c r="FF182" i="24"/>
  <c r="FF178" i="24"/>
  <c r="FF177" i="24"/>
  <c r="FF176" i="24"/>
  <c r="FF172" i="24"/>
  <c r="FF171" i="24"/>
  <c r="FF170" i="24"/>
  <c r="FF166" i="24"/>
  <c r="FF165" i="24"/>
  <c r="FF164" i="24"/>
  <c r="FF160" i="24"/>
  <c r="FF159" i="24"/>
  <c r="FF158" i="24"/>
  <c r="FF154" i="24"/>
  <c r="FF153" i="24"/>
  <c r="FF152" i="24"/>
  <c r="FF148" i="24"/>
  <c r="FF147" i="24"/>
  <c r="FF146" i="24"/>
  <c r="FF142" i="24"/>
  <c r="FF141" i="24"/>
  <c r="FF140" i="24"/>
  <c r="FF136" i="24"/>
  <c r="FF135" i="24"/>
  <c r="FF134" i="24"/>
  <c r="FE184" i="24"/>
  <c r="FE183" i="24"/>
  <c r="FE182" i="24"/>
  <c r="FE178" i="24"/>
  <c r="FE177" i="24"/>
  <c r="FE176" i="24"/>
  <c r="FE172" i="24"/>
  <c r="FE171" i="24"/>
  <c r="FE170" i="24"/>
  <c r="FE166" i="24"/>
  <c r="FE165" i="24"/>
  <c r="FE164" i="24"/>
  <c r="FE160" i="24"/>
  <c r="FE159" i="24"/>
  <c r="FE158" i="24"/>
  <c r="FE154" i="24"/>
  <c r="FE153" i="24"/>
  <c r="FE152" i="24"/>
  <c r="FE148" i="24"/>
  <c r="FE147" i="24"/>
  <c r="FE146" i="24"/>
  <c r="FE142" i="24"/>
  <c r="FE141" i="24"/>
  <c r="FE140" i="24"/>
  <c r="FE136" i="24"/>
  <c r="FE135" i="24"/>
  <c r="FE134" i="24"/>
  <c r="FD184" i="24"/>
  <c r="FD183" i="24"/>
  <c r="FD182" i="24"/>
  <c r="FD178" i="24"/>
  <c r="FD177" i="24"/>
  <c r="FD176" i="24"/>
  <c r="FD172" i="24"/>
  <c r="FD171" i="24"/>
  <c r="FD170" i="24"/>
  <c r="FD166" i="24"/>
  <c r="FD165" i="24"/>
  <c r="FD164" i="24"/>
  <c r="FD160" i="24"/>
  <c r="FD159" i="24"/>
  <c r="FD158" i="24"/>
  <c r="FD154" i="24"/>
  <c r="FD153" i="24"/>
  <c r="FD152" i="24"/>
  <c r="FD148" i="24"/>
  <c r="FD147" i="24"/>
  <c r="FD146" i="24"/>
  <c r="FD142" i="24"/>
  <c r="FD141" i="24"/>
  <c r="FD140" i="24"/>
  <c r="FD136" i="24"/>
  <c r="FD135" i="24"/>
  <c r="FD134" i="24"/>
  <c r="FC184" i="24"/>
  <c r="FC183" i="24"/>
  <c r="FC182" i="24"/>
  <c r="FC178" i="24"/>
  <c r="FC177" i="24"/>
  <c r="FC176" i="24"/>
  <c r="FC172" i="24"/>
  <c r="FC171" i="24"/>
  <c r="FC170" i="24"/>
  <c r="FC166" i="24"/>
  <c r="FC165" i="24"/>
  <c r="FC164" i="24"/>
  <c r="FC160" i="24"/>
  <c r="FC159" i="24"/>
  <c r="FC158" i="24"/>
  <c r="FC154" i="24"/>
  <c r="FC153" i="24"/>
  <c r="FC152" i="24"/>
  <c r="FC148" i="24"/>
  <c r="FC147" i="24"/>
  <c r="FC146" i="24"/>
  <c r="FC142" i="24"/>
  <c r="FC141" i="24"/>
  <c r="FC140" i="24"/>
  <c r="FC136" i="24"/>
  <c r="FC135" i="24"/>
  <c r="FC134" i="24"/>
  <c r="FB184" i="24"/>
  <c r="FB183" i="24"/>
  <c r="FB182" i="24"/>
  <c r="FB178" i="24"/>
  <c r="FB177" i="24"/>
  <c r="FB176" i="24"/>
  <c r="FB172" i="24"/>
  <c r="FB171" i="24"/>
  <c r="FB170" i="24"/>
  <c r="FB166" i="24"/>
  <c r="FB165" i="24"/>
  <c r="FB164" i="24"/>
  <c r="FB160" i="24"/>
  <c r="FB159" i="24"/>
  <c r="FB158" i="24"/>
  <c r="FB154" i="24"/>
  <c r="FB153" i="24"/>
  <c r="FB152" i="24"/>
  <c r="FB148" i="24"/>
  <c r="FB147" i="24"/>
  <c r="FB146" i="24"/>
  <c r="FB142" i="24"/>
  <c r="FB141" i="24"/>
  <c r="FB140" i="24"/>
  <c r="FB136" i="24"/>
  <c r="FB135" i="24"/>
  <c r="FB134" i="24"/>
  <c r="FA184" i="24"/>
  <c r="FA183" i="24"/>
  <c r="FA182" i="24"/>
  <c r="FA178" i="24"/>
  <c r="FA177" i="24"/>
  <c r="FA176" i="24"/>
  <c r="FA172" i="24"/>
  <c r="FA171" i="24"/>
  <c r="FA170" i="24"/>
  <c r="FA166" i="24"/>
  <c r="FA165" i="24"/>
  <c r="FA164" i="24"/>
  <c r="FA160" i="24"/>
  <c r="FA159" i="24"/>
  <c r="FA158" i="24"/>
  <c r="FA154" i="24"/>
  <c r="FA153" i="24"/>
  <c r="FA152" i="24"/>
  <c r="FA148" i="24"/>
  <c r="FA147" i="24"/>
  <c r="FA146" i="24"/>
  <c r="FA142" i="24"/>
  <c r="FA141" i="24"/>
  <c r="FA140" i="24"/>
  <c r="FA136" i="24"/>
  <c r="FA135" i="24"/>
  <c r="FA134" i="24"/>
  <c r="EZ184" i="24"/>
  <c r="EZ183" i="24"/>
  <c r="EZ182" i="24"/>
  <c r="EZ178" i="24"/>
  <c r="EZ177" i="24"/>
  <c r="EZ176" i="24"/>
  <c r="EZ172" i="24"/>
  <c r="EZ171" i="24"/>
  <c r="EZ170" i="24"/>
  <c r="EZ166" i="24"/>
  <c r="EZ165" i="24"/>
  <c r="EZ164" i="24"/>
  <c r="EZ160" i="24"/>
  <c r="EZ159" i="24"/>
  <c r="EZ158" i="24"/>
  <c r="EZ154" i="24"/>
  <c r="EZ153" i="24"/>
  <c r="EZ152" i="24"/>
  <c r="EZ148" i="24"/>
  <c r="EZ147" i="24"/>
  <c r="EZ146" i="24"/>
  <c r="EZ142" i="24"/>
  <c r="EZ141" i="24"/>
  <c r="EZ140" i="24"/>
  <c r="EZ136" i="24"/>
  <c r="EZ135" i="24"/>
  <c r="EZ134" i="24"/>
  <c r="ES184" i="24"/>
  <c r="ES183" i="24"/>
  <c r="ES182" i="24"/>
  <c r="ES178" i="24"/>
  <c r="ES177" i="24"/>
  <c r="ES176" i="24"/>
  <c r="ES172" i="24"/>
  <c r="ES171" i="24"/>
  <c r="ES170" i="24"/>
  <c r="ES166" i="24"/>
  <c r="ES165" i="24"/>
  <c r="ES164" i="24"/>
  <c r="ES160" i="24"/>
  <c r="ES159" i="24"/>
  <c r="ES158" i="24"/>
  <c r="ES154" i="24"/>
  <c r="ES153" i="24"/>
  <c r="ES152" i="24"/>
  <c r="ES148" i="24"/>
  <c r="ES147" i="24"/>
  <c r="ES146" i="24"/>
  <c r="ES142" i="24"/>
  <c r="ES141" i="24"/>
  <c r="ES140" i="24"/>
  <c r="ES136" i="24"/>
  <c r="ES135" i="24"/>
  <c r="ES134" i="24"/>
  <c r="ER184" i="24"/>
  <c r="ER183" i="24"/>
  <c r="ER182" i="24"/>
  <c r="ER178" i="24"/>
  <c r="ER177" i="24"/>
  <c r="ER176" i="24"/>
  <c r="ER172" i="24"/>
  <c r="ER171" i="24"/>
  <c r="ER170" i="24"/>
  <c r="ER166" i="24"/>
  <c r="ER165" i="24"/>
  <c r="ER164" i="24"/>
  <c r="ER160" i="24"/>
  <c r="ER159" i="24"/>
  <c r="ER158" i="24"/>
  <c r="ER154" i="24"/>
  <c r="ER153" i="24"/>
  <c r="ER152" i="24"/>
  <c r="ER148" i="24"/>
  <c r="ER147" i="24"/>
  <c r="ER146" i="24"/>
  <c r="ER142" i="24"/>
  <c r="ER141" i="24"/>
  <c r="ER140" i="24"/>
  <c r="ER136" i="24"/>
  <c r="ER135" i="24"/>
  <c r="ER134" i="24"/>
  <c r="EQ184" i="24"/>
  <c r="EQ183" i="24"/>
  <c r="EQ182" i="24"/>
  <c r="EQ178" i="24"/>
  <c r="EQ177" i="24"/>
  <c r="EQ176" i="24"/>
  <c r="EQ172" i="24"/>
  <c r="EQ171" i="24"/>
  <c r="EQ170" i="24"/>
  <c r="EQ166" i="24"/>
  <c r="EQ165" i="24"/>
  <c r="EQ164" i="24"/>
  <c r="EQ160" i="24"/>
  <c r="EQ159" i="24"/>
  <c r="EQ158" i="24"/>
  <c r="EQ154" i="24"/>
  <c r="EQ153" i="24"/>
  <c r="EQ152" i="24"/>
  <c r="EQ148" i="24"/>
  <c r="EQ147" i="24"/>
  <c r="EQ146" i="24"/>
  <c r="EQ142" i="24"/>
  <c r="EQ141" i="24"/>
  <c r="EQ140" i="24"/>
  <c r="EQ136" i="24"/>
  <c r="EQ135" i="24"/>
  <c r="EQ134" i="24"/>
  <c r="EP184" i="24"/>
  <c r="EP183" i="24"/>
  <c r="EP182" i="24"/>
  <c r="EP178" i="24"/>
  <c r="EP177" i="24"/>
  <c r="EP176" i="24"/>
  <c r="EP172" i="24"/>
  <c r="EP171" i="24"/>
  <c r="EP170" i="24"/>
  <c r="EP166" i="24"/>
  <c r="EP165" i="24"/>
  <c r="EP164" i="24"/>
  <c r="EP160" i="24"/>
  <c r="EP159" i="24"/>
  <c r="EP158" i="24"/>
  <c r="EP154" i="24"/>
  <c r="EP153" i="24"/>
  <c r="EP152" i="24"/>
  <c r="EP148" i="24"/>
  <c r="EP147" i="24"/>
  <c r="EP146" i="24"/>
  <c r="EP142" i="24"/>
  <c r="EP141" i="24"/>
  <c r="EP140" i="24"/>
  <c r="EP136" i="24"/>
  <c r="EP135" i="24"/>
  <c r="EP134" i="24"/>
  <c r="EO184" i="24"/>
  <c r="EO183" i="24"/>
  <c r="EO182" i="24"/>
  <c r="EO178" i="24"/>
  <c r="EO177" i="24"/>
  <c r="EO176" i="24"/>
  <c r="EO172" i="24"/>
  <c r="EO171" i="24"/>
  <c r="EO170" i="24"/>
  <c r="EO166" i="24"/>
  <c r="EO165" i="24"/>
  <c r="EO164" i="24"/>
  <c r="EO160" i="24"/>
  <c r="EO159" i="24"/>
  <c r="EO158" i="24"/>
  <c r="EO154" i="24"/>
  <c r="EO153" i="24"/>
  <c r="EO152" i="24"/>
  <c r="EO148" i="24"/>
  <c r="EO147" i="24"/>
  <c r="EO146" i="24"/>
  <c r="EO142" i="24"/>
  <c r="EO141" i="24"/>
  <c r="EO140" i="24"/>
  <c r="EO136" i="24"/>
  <c r="EO135" i="24"/>
  <c r="EO134" i="24"/>
  <c r="EN184" i="24"/>
  <c r="EN183" i="24"/>
  <c r="EN182" i="24"/>
  <c r="EN178" i="24"/>
  <c r="EN177" i="24"/>
  <c r="EN176" i="24"/>
  <c r="EN172" i="24"/>
  <c r="EN171" i="24"/>
  <c r="EN170" i="24"/>
  <c r="EN166" i="24"/>
  <c r="EN165" i="24"/>
  <c r="EN164" i="24"/>
  <c r="EN160" i="24"/>
  <c r="EN159" i="24"/>
  <c r="EN158" i="24"/>
  <c r="EN154" i="24"/>
  <c r="EN153" i="24"/>
  <c r="EN152" i="24"/>
  <c r="EN148" i="24"/>
  <c r="EN147" i="24"/>
  <c r="EN146" i="24"/>
  <c r="EN142" i="24"/>
  <c r="EN141" i="24"/>
  <c r="EN140" i="24"/>
  <c r="EN136" i="24"/>
  <c r="EN135" i="24"/>
  <c r="EN134" i="24"/>
  <c r="EM184" i="24"/>
  <c r="EM183" i="24"/>
  <c r="EM182" i="24"/>
  <c r="EM178" i="24"/>
  <c r="EM177" i="24"/>
  <c r="EM176" i="24"/>
  <c r="EM172" i="24"/>
  <c r="EM171" i="24"/>
  <c r="EM170" i="24"/>
  <c r="EM166" i="24"/>
  <c r="EM165" i="24"/>
  <c r="EM164" i="24"/>
  <c r="EM160" i="24"/>
  <c r="EM159" i="24"/>
  <c r="EM158" i="24"/>
  <c r="EM154" i="24"/>
  <c r="EM153" i="24"/>
  <c r="EM152" i="24"/>
  <c r="EM148" i="24"/>
  <c r="EM147" i="24"/>
  <c r="EM146" i="24"/>
  <c r="EM142" i="24"/>
  <c r="EM141" i="24"/>
  <c r="EM140" i="24"/>
  <c r="EM136" i="24"/>
  <c r="EM135" i="24"/>
  <c r="EM134" i="24"/>
  <c r="EL184" i="24"/>
  <c r="EL183" i="24"/>
  <c r="EL182" i="24"/>
  <c r="EL178" i="24"/>
  <c r="EL177" i="24"/>
  <c r="EL176" i="24"/>
  <c r="EL172" i="24"/>
  <c r="EL171" i="24"/>
  <c r="EL170" i="24"/>
  <c r="EL166" i="24"/>
  <c r="EL165" i="24"/>
  <c r="EL164" i="24"/>
  <c r="EL160" i="24"/>
  <c r="EL159" i="24"/>
  <c r="EL158" i="24"/>
  <c r="EL154" i="24"/>
  <c r="EL153" i="24"/>
  <c r="EL152" i="24"/>
  <c r="EL148" i="24"/>
  <c r="EL147" i="24"/>
  <c r="EL146" i="24"/>
  <c r="EL142" i="24"/>
  <c r="EL141" i="24"/>
  <c r="EL140" i="24"/>
  <c r="EL136" i="24"/>
  <c r="EL135" i="24"/>
  <c r="EL134" i="24"/>
  <c r="EK184" i="24"/>
  <c r="EK183" i="24"/>
  <c r="EK182" i="24"/>
  <c r="EK178" i="24"/>
  <c r="EK177" i="24"/>
  <c r="EK176" i="24"/>
  <c r="EK172" i="24"/>
  <c r="EK171" i="24"/>
  <c r="EK170" i="24"/>
  <c r="EK166" i="24"/>
  <c r="EK165" i="24"/>
  <c r="EK164" i="24"/>
  <c r="EK160" i="24"/>
  <c r="EK159" i="24"/>
  <c r="EK158" i="24"/>
  <c r="EK154" i="24"/>
  <c r="EK153" i="24"/>
  <c r="EK152" i="24"/>
  <c r="EK148" i="24"/>
  <c r="EK147" i="24"/>
  <c r="EK146" i="24"/>
  <c r="EK142" i="24"/>
  <c r="EK141" i="24"/>
  <c r="EK140" i="24"/>
  <c r="EK136" i="24"/>
  <c r="EK135" i="24"/>
  <c r="EK134" i="24"/>
  <c r="EJ184" i="24"/>
  <c r="EJ183" i="24"/>
  <c r="EJ182" i="24"/>
  <c r="EJ178" i="24"/>
  <c r="EJ177" i="24"/>
  <c r="EJ176" i="24"/>
  <c r="EJ172" i="24"/>
  <c r="EJ171" i="24"/>
  <c r="EJ170" i="24"/>
  <c r="EJ166" i="24"/>
  <c r="EJ165" i="24"/>
  <c r="EJ164" i="24"/>
  <c r="EJ160" i="24"/>
  <c r="EJ159" i="24"/>
  <c r="EJ158" i="24"/>
  <c r="EJ154" i="24"/>
  <c r="EJ153" i="24"/>
  <c r="EJ152" i="24"/>
  <c r="EJ148" i="24"/>
  <c r="EJ147" i="24"/>
  <c r="EJ146" i="24"/>
  <c r="EJ142" i="24"/>
  <c r="EJ141" i="24"/>
  <c r="EJ140" i="24"/>
  <c r="EJ136" i="24"/>
  <c r="EJ135" i="24"/>
  <c r="EJ134" i="24"/>
  <c r="EI184" i="24"/>
  <c r="EI183" i="24"/>
  <c r="EI182" i="24"/>
  <c r="EI178" i="24"/>
  <c r="EI177" i="24"/>
  <c r="EI176" i="24"/>
  <c r="EI172" i="24"/>
  <c r="EI171" i="24"/>
  <c r="EI170" i="24"/>
  <c r="EI166" i="24"/>
  <c r="EI165" i="24"/>
  <c r="EI164" i="24"/>
  <c r="EI160" i="24"/>
  <c r="EI159" i="24"/>
  <c r="EI158" i="24"/>
  <c r="EI154" i="24"/>
  <c r="EI153" i="24"/>
  <c r="EI152" i="24"/>
  <c r="EI148" i="24"/>
  <c r="EI147" i="24"/>
  <c r="EI146" i="24"/>
  <c r="EI142" i="24"/>
  <c r="EI141" i="24"/>
  <c r="EI140" i="24"/>
  <c r="EI136" i="24"/>
  <c r="EI135" i="24"/>
  <c r="EI134" i="24"/>
  <c r="EH184" i="24"/>
  <c r="EH183" i="24"/>
  <c r="EH182" i="24"/>
  <c r="EH178" i="24"/>
  <c r="EH177" i="24"/>
  <c r="EH176" i="24"/>
  <c r="EH172" i="24"/>
  <c r="EH171" i="24"/>
  <c r="EH170" i="24"/>
  <c r="EH166" i="24"/>
  <c r="EH165" i="24"/>
  <c r="EH164" i="24"/>
  <c r="EH160" i="24"/>
  <c r="EH159" i="24"/>
  <c r="EH158" i="24"/>
  <c r="EH154" i="24"/>
  <c r="EH153" i="24"/>
  <c r="EH152" i="24"/>
  <c r="EH148" i="24"/>
  <c r="EH147" i="24"/>
  <c r="EH146" i="24"/>
  <c r="EH142" i="24"/>
  <c r="EH141" i="24"/>
  <c r="EH140" i="24"/>
  <c r="EH136" i="24"/>
  <c r="EH135" i="24"/>
  <c r="EH134" i="24"/>
  <c r="EG184" i="24"/>
  <c r="EG183" i="24"/>
  <c r="EG182" i="24"/>
  <c r="EG178" i="24"/>
  <c r="EG177" i="24"/>
  <c r="EG176" i="24"/>
  <c r="EG172" i="24"/>
  <c r="EG171" i="24"/>
  <c r="EG170" i="24"/>
  <c r="EG166" i="24"/>
  <c r="EG165" i="24"/>
  <c r="EG164" i="24"/>
  <c r="EG160" i="24"/>
  <c r="EG159" i="24"/>
  <c r="EG158" i="24"/>
  <c r="EG154" i="24"/>
  <c r="EG153" i="24"/>
  <c r="EG152" i="24"/>
  <c r="EG148" i="24"/>
  <c r="EG147" i="24"/>
  <c r="EG146" i="24"/>
  <c r="EG142" i="24"/>
  <c r="EG141" i="24"/>
  <c r="EG140" i="24"/>
  <c r="EG136" i="24"/>
  <c r="EG135" i="24"/>
  <c r="EG134" i="24"/>
  <c r="EF184" i="24"/>
  <c r="EF183" i="24"/>
  <c r="EF182" i="24"/>
  <c r="EF178" i="24"/>
  <c r="EF177" i="24"/>
  <c r="EF176" i="24"/>
  <c r="EF172" i="24"/>
  <c r="EF171" i="24"/>
  <c r="EF170" i="24"/>
  <c r="EF166" i="24"/>
  <c r="EF165" i="24"/>
  <c r="EF164" i="24"/>
  <c r="EF160" i="24"/>
  <c r="EF159" i="24"/>
  <c r="EF158" i="24"/>
  <c r="EF154" i="24"/>
  <c r="EF153" i="24"/>
  <c r="EF152" i="24"/>
  <c r="EF148" i="24"/>
  <c r="EF147" i="24"/>
  <c r="EF146" i="24"/>
  <c r="EF142" i="24"/>
  <c r="EF141" i="24"/>
  <c r="EF140" i="24"/>
  <c r="EF136" i="24"/>
  <c r="EF135" i="24"/>
  <c r="EF134" i="24"/>
  <c r="EE184" i="24"/>
  <c r="EE183" i="24"/>
  <c r="EE182" i="24"/>
  <c r="EE178" i="24"/>
  <c r="EE177" i="24"/>
  <c r="EE176" i="24"/>
  <c r="EE172" i="24"/>
  <c r="EE171" i="24"/>
  <c r="EE170" i="24"/>
  <c r="EE166" i="24"/>
  <c r="EE165" i="24"/>
  <c r="EE164" i="24"/>
  <c r="EE160" i="24"/>
  <c r="EE159" i="24"/>
  <c r="EE158" i="24"/>
  <c r="EE154" i="24"/>
  <c r="EE153" i="24"/>
  <c r="EE152" i="24"/>
  <c r="EE148" i="24"/>
  <c r="EE147" i="24"/>
  <c r="EE146" i="24"/>
  <c r="EE142" i="24"/>
  <c r="EE141" i="24"/>
  <c r="EE140" i="24"/>
  <c r="EE136" i="24"/>
  <c r="EE135" i="24"/>
  <c r="EE134" i="24"/>
  <c r="ED184" i="24"/>
  <c r="ED183" i="24"/>
  <c r="ED182" i="24"/>
  <c r="ED178" i="24"/>
  <c r="ED177" i="24"/>
  <c r="ED176" i="24"/>
  <c r="ED172" i="24"/>
  <c r="ED171" i="24"/>
  <c r="ED170" i="24"/>
  <c r="ED166" i="24"/>
  <c r="ED165" i="24"/>
  <c r="ED164" i="24"/>
  <c r="ED160" i="24"/>
  <c r="ED159" i="24"/>
  <c r="ED158" i="24"/>
  <c r="ED154" i="24"/>
  <c r="ED153" i="24"/>
  <c r="ED152" i="24"/>
  <c r="ED148" i="24"/>
  <c r="ED147" i="24"/>
  <c r="ED146" i="24"/>
  <c r="ED142" i="24"/>
  <c r="ED141" i="24"/>
  <c r="ED140" i="24"/>
  <c r="ED136" i="24"/>
  <c r="ED135" i="24"/>
  <c r="ED134" i="24"/>
  <c r="EC184" i="24"/>
  <c r="EC183" i="24"/>
  <c r="EC182" i="24"/>
  <c r="EC178" i="24"/>
  <c r="EC177" i="24"/>
  <c r="EC176" i="24"/>
  <c r="EC172" i="24"/>
  <c r="EC171" i="24"/>
  <c r="EC170" i="24"/>
  <c r="EC166" i="24"/>
  <c r="EC165" i="24"/>
  <c r="EC164" i="24"/>
  <c r="EC160" i="24"/>
  <c r="EC159" i="24"/>
  <c r="EC158" i="24"/>
  <c r="EC154" i="24"/>
  <c r="EC153" i="24"/>
  <c r="EC152" i="24"/>
  <c r="EC148" i="24"/>
  <c r="EC147" i="24"/>
  <c r="EC146" i="24"/>
  <c r="EC142" i="24"/>
  <c r="EC141" i="24"/>
  <c r="EC140" i="24"/>
  <c r="EC136" i="24"/>
  <c r="EC135" i="24"/>
  <c r="EC134" i="24"/>
  <c r="EB184" i="24"/>
  <c r="EB183" i="24"/>
  <c r="EB182" i="24"/>
  <c r="EB178" i="24"/>
  <c r="EB177" i="24"/>
  <c r="EB176" i="24"/>
  <c r="EB172" i="24"/>
  <c r="EB171" i="24"/>
  <c r="EB170" i="24"/>
  <c r="EB166" i="24"/>
  <c r="EB165" i="24"/>
  <c r="EB164" i="24"/>
  <c r="EB160" i="24"/>
  <c r="EB159" i="24"/>
  <c r="EB158" i="24"/>
  <c r="EB154" i="24"/>
  <c r="EB153" i="24"/>
  <c r="EB152" i="24"/>
  <c r="EB148" i="24"/>
  <c r="EB147" i="24"/>
  <c r="EB146" i="24"/>
  <c r="EB142" i="24"/>
  <c r="EB141" i="24"/>
  <c r="EB140" i="24"/>
  <c r="EB136" i="24"/>
  <c r="EB135" i="24"/>
  <c r="EB134" i="24"/>
  <c r="EA184" i="24"/>
  <c r="EA183" i="24"/>
  <c r="EA182" i="24"/>
  <c r="EA178" i="24"/>
  <c r="EA177" i="24"/>
  <c r="EA176" i="24"/>
  <c r="EA172" i="24"/>
  <c r="EA171" i="24"/>
  <c r="EA170" i="24"/>
  <c r="EA166" i="24"/>
  <c r="EA165" i="24"/>
  <c r="EA164" i="24"/>
  <c r="EA160" i="24"/>
  <c r="EA159" i="24"/>
  <c r="EA158" i="24"/>
  <c r="EA154" i="24"/>
  <c r="EA153" i="24"/>
  <c r="EA152" i="24"/>
  <c r="EA148" i="24"/>
  <c r="EA147" i="24"/>
  <c r="EA146" i="24"/>
  <c r="EA142" i="24"/>
  <c r="EA141" i="24"/>
  <c r="EA140" i="24"/>
  <c r="EA136" i="24"/>
  <c r="EA135" i="24"/>
  <c r="EA134" i="24"/>
  <c r="DZ184" i="24"/>
  <c r="DZ183" i="24"/>
  <c r="DZ182" i="24"/>
  <c r="DZ178" i="24"/>
  <c r="DZ177" i="24"/>
  <c r="DZ176" i="24"/>
  <c r="DZ172" i="24"/>
  <c r="DZ171" i="24"/>
  <c r="DZ170" i="24"/>
  <c r="DZ166" i="24"/>
  <c r="DZ165" i="24"/>
  <c r="DZ164" i="24"/>
  <c r="DZ160" i="24"/>
  <c r="DZ159" i="24"/>
  <c r="DZ158" i="24"/>
  <c r="DZ154" i="24"/>
  <c r="DZ153" i="24"/>
  <c r="DZ152" i="24"/>
  <c r="DZ148" i="24"/>
  <c r="DZ147" i="24"/>
  <c r="DZ146" i="24"/>
  <c r="DZ142" i="24"/>
  <c r="DZ141" i="24"/>
  <c r="DZ140" i="24"/>
  <c r="DZ136" i="24"/>
  <c r="DZ135" i="24"/>
  <c r="DZ134" i="24"/>
  <c r="DY184" i="24"/>
  <c r="DY183" i="24"/>
  <c r="DY182" i="24"/>
  <c r="DY178" i="24"/>
  <c r="DY177" i="24"/>
  <c r="DY176" i="24"/>
  <c r="DY172" i="24"/>
  <c r="DY171" i="24"/>
  <c r="DY170" i="24"/>
  <c r="DY166" i="24"/>
  <c r="DY165" i="24"/>
  <c r="DY164" i="24"/>
  <c r="DY160" i="24"/>
  <c r="DY159" i="24"/>
  <c r="DY158" i="24"/>
  <c r="DY154" i="24"/>
  <c r="DY153" i="24"/>
  <c r="DY152" i="24"/>
  <c r="DY148" i="24"/>
  <c r="DY147" i="24"/>
  <c r="DY146" i="24"/>
  <c r="DY142" i="24"/>
  <c r="DY141" i="24"/>
  <c r="DY140" i="24"/>
  <c r="DY136" i="24"/>
  <c r="DY135" i="24"/>
  <c r="DY134" i="24"/>
  <c r="DX184" i="24"/>
  <c r="DX183" i="24"/>
  <c r="DX182" i="24"/>
  <c r="DX178" i="24"/>
  <c r="DX177" i="24"/>
  <c r="DX176" i="24"/>
  <c r="DX172" i="24"/>
  <c r="DX171" i="24"/>
  <c r="DX170" i="24"/>
  <c r="DX166" i="24"/>
  <c r="DX165" i="24"/>
  <c r="DX164" i="24"/>
  <c r="DX160" i="24"/>
  <c r="DX159" i="24"/>
  <c r="DX158" i="24"/>
  <c r="DX154" i="24"/>
  <c r="DX153" i="24"/>
  <c r="DX152" i="24"/>
  <c r="DX148" i="24"/>
  <c r="DX147" i="24"/>
  <c r="DX146" i="24"/>
  <c r="DX142" i="24"/>
  <c r="DX141" i="24"/>
  <c r="DX140" i="24"/>
  <c r="DX136" i="24"/>
  <c r="DX135" i="24"/>
  <c r="DX134" i="24"/>
  <c r="DW184" i="24"/>
  <c r="DW183" i="24"/>
  <c r="DW182" i="24"/>
  <c r="DW178" i="24"/>
  <c r="DW177" i="24"/>
  <c r="DW176" i="24"/>
  <c r="DW172" i="24"/>
  <c r="DW171" i="24"/>
  <c r="DW170" i="24"/>
  <c r="DW166" i="24"/>
  <c r="DW165" i="24"/>
  <c r="DW164" i="24"/>
  <c r="DW160" i="24"/>
  <c r="DW159" i="24"/>
  <c r="DW158" i="24"/>
  <c r="DW154" i="24"/>
  <c r="DW153" i="24"/>
  <c r="DW152" i="24"/>
  <c r="DW148" i="24"/>
  <c r="DW147" i="24"/>
  <c r="DW146" i="24"/>
  <c r="DW142" i="24"/>
  <c r="DW141" i="24"/>
  <c r="DW140" i="24"/>
  <c r="DW136" i="24"/>
  <c r="DW135" i="24"/>
  <c r="DW134" i="24"/>
  <c r="DV184" i="24"/>
  <c r="DV183" i="24"/>
  <c r="DV182" i="24"/>
  <c r="DV178" i="24"/>
  <c r="DV177" i="24"/>
  <c r="DV176" i="24"/>
  <c r="DV172" i="24"/>
  <c r="DV171" i="24"/>
  <c r="DV170" i="24"/>
  <c r="DV166" i="24"/>
  <c r="DV165" i="24"/>
  <c r="DV164" i="24"/>
  <c r="DV160" i="24"/>
  <c r="DV159" i="24"/>
  <c r="DV158" i="24"/>
  <c r="DV154" i="24"/>
  <c r="DV153" i="24"/>
  <c r="DV152" i="24"/>
  <c r="DV148" i="24"/>
  <c r="DV147" i="24"/>
  <c r="DV146" i="24"/>
  <c r="DV142" i="24"/>
  <c r="DV141" i="24"/>
  <c r="DV140" i="24"/>
  <c r="DV136" i="24"/>
  <c r="DV135" i="24"/>
  <c r="DV134" i="24"/>
  <c r="DU184" i="24"/>
  <c r="DU183" i="24"/>
  <c r="DU182" i="24"/>
  <c r="DU178" i="24"/>
  <c r="DU177" i="24"/>
  <c r="DU176" i="24"/>
  <c r="DU172" i="24"/>
  <c r="DU171" i="24"/>
  <c r="DU170" i="24"/>
  <c r="DU166" i="24"/>
  <c r="DU165" i="24"/>
  <c r="DU164" i="24"/>
  <c r="DU160" i="24"/>
  <c r="DU159" i="24"/>
  <c r="DU158" i="24"/>
  <c r="DU154" i="24"/>
  <c r="DU153" i="24"/>
  <c r="DU152" i="24"/>
  <c r="DU148" i="24"/>
  <c r="DU147" i="24"/>
  <c r="DU146" i="24"/>
  <c r="DU142" i="24"/>
  <c r="DU141" i="24"/>
  <c r="DU140" i="24"/>
  <c r="DU136" i="24"/>
  <c r="DU135" i="24"/>
  <c r="DU134" i="24"/>
  <c r="DT184" i="24"/>
  <c r="DT183" i="24"/>
  <c r="DT182" i="24"/>
  <c r="DT178" i="24"/>
  <c r="DT177" i="24"/>
  <c r="DT176" i="24"/>
  <c r="DT172" i="24"/>
  <c r="DT171" i="24"/>
  <c r="DT170" i="24"/>
  <c r="DT166" i="24"/>
  <c r="DT165" i="24"/>
  <c r="DT164" i="24"/>
  <c r="DT160" i="24"/>
  <c r="DT159" i="24"/>
  <c r="DT158" i="24"/>
  <c r="DT154" i="24"/>
  <c r="DT153" i="24"/>
  <c r="DT152" i="24"/>
  <c r="DT148" i="24"/>
  <c r="DT147" i="24"/>
  <c r="DT146" i="24"/>
  <c r="DT142" i="24"/>
  <c r="DT141" i="24"/>
  <c r="DT140" i="24"/>
  <c r="DT136" i="24"/>
  <c r="DT135" i="24"/>
  <c r="DT134" i="24"/>
  <c r="DS184" i="24"/>
  <c r="DS183" i="24"/>
  <c r="DS182" i="24"/>
  <c r="DS178" i="24"/>
  <c r="DS177" i="24"/>
  <c r="DS176" i="24"/>
  <c r="DS172" i="24"/>
  <c r="DS171" i="24"/>
  <c r="DS170" i="24"/>
  <c r="DS166" i="24"/>
  <c r="DS165" i="24"/>
  <c r="DS164" i="24"/>
  <c r="DS160" i="24"/>
  <c r="DS159" i="24"/>
  <c r="DS158" i="24"/>
  <c r="DS154" i="24"/>
  <c r="DS153" i="24"/>
  <c r="DS152" i="24"/>
  <c r="DS148" i="24"/>
  <c r="DS147" i="24"/>
  <c r="DS146" i="24"/>
  <c r="DS142" i="24"/>
  <c r="DS141" i="24"/>
  <c r="DS140" i="24"/>
  <c r="DS136" i="24"/>
  <c r="DS135" i="24"/>
  <c r="DS134" i="24"/>
  <c r="IP2" i="1"/>
  <c r="IO114" i="1"/>
  <c r="IO113" i="1"/>
  <c r="IO112" i="1"/>
  <c r="IO111" i="1"/>
  <c r="IO110" i="1"/>
  <c r="IO109" i="1"/>
  <c r="IO108" i="1"/>
  <c r="IO107" i="1"/>
  <c r="IO106" i="1"/>
  <c r="IO105" i="1"/>
  <c r="IO104" i="1"/>
  <c r="IO103" i="1"/>
  <c r="IO102" i="1"/>
  <c r="IO101" i="1"/>
  <c r="IO100" i="1"/>
  <c r="IO99" i="1"/>
  <c r="IO98" i="1"/>
  <c r="IO16" i="1"/>
  <c r="IO15" i="1"/>
  <c r="IO14" i="1"/>
  <c r="IO147" i="1"/>
  <c r="IO146" i="1"/>
  <c r="IO145" i="1"/>
  <c r="IO144" i="1"/>
  <c r="IO143" i="1"/>
  <c r="IO142" i="1"/>
  <c r="IO141" i="1"/>
  <c r="IO140" i="1"/>
  <c r="IO139" i="1"/>
  <c r="IO138" i="1"/>
  <c r="IO137" i="1"/>
  <c r="IO136" i="1"/>
  <c r="IO135" i="1"/>
  <c r="IO134" i="1"/>
  <c r="IO133" i="1"/>
  <c r="IO115" i="1"/>
  <c r="IO132" i="1"/>
  <c r="IO131" i="1"/>
  <c r="IO130" i="1"/>
  <c r="IO129" i="1"/>
  <c r="IO128" i="1"/>
  <c r="IO127" i="1"/>
  <c r="IO126" i="1"/>
  <c r="IO125" i="1"/>
  <c r="IO124" i="1"/>
  <c r="IO123" i="1"/>
  <c r="IO122" i="1"/>
  <c r="IO63" i="1"/>
  <c r="IO62" i="1"/>
  <c r="IO61" i="1"/>
  <c r="IO60" i="1"/>
  <c r="IO74" i="1"/>
  <c r="IO72" i="1"/>
  <c r="IO174" i="1"/>
  <c r="IO173" i="1"/>
  <c r="IO175" i="1"/>
  <c r="IO73" i="1"/>
  <c r="IO172" i="1"/>
  <c r="IO171" i="1"/>
  <c r="IO170" i="1"/>
  <c r="IO169" i="1"/>
  <c r="IO168" i="1"/>
  <c r="IO167" i="1"/>
  <c r="IO166" i="1"/>
  <c r="IO165" i="1"/>
  <c r="IO164" i="1"/>
  <c r="IO163" i="1"/>
  <c r="IO162" i="1"/>
  <c r="IO161" i="1"/>
  <c r="IO160" i="1"/>
  <c r="IO202" i="1"/>
  <c r="IO117" i="1"/>
  <c r="IO196" i="1"/>
  <c r="IO193" i="1"/>
  <c r="IO197" i="1"/>
  <c r="IO198" i="1"/>
  <c r="IO199" i="1"/>
  <c r="IO200" i="1"/>
  <c r="IO195" i="1"/>
  <c r="IO194" i="1"/>
  <c r="IO158" i="1"/>
  <c r="IO157" i="1"/>
  <c r="IO156" i="1"/>
  <c r="IO155" i="1"/>
  <c r="IO176" i="1"/>
  <c r="IO192" i="1"/>
  <c r="IO191" i="1"/>
  <c r="IO190" i="1"/>
  <c r="IO189" i="1"/>
  <c r="IO188" i="1"/>
  <c r="IO187" i="1"/>
  <c r="IO186" i="1"/>
  <c r="IO185" i="1"/>
  <c r="IO184" i="1"/>
  <c r="IO178" i="1"/>
  <c r="IO149" i="1"/>
  <c r="IO148" i="1"/>
  <c r="IO151" i="1"/>
  <c r="IO70" i="1"/>
  <c r="IO69" i="1"/>
  <c r="IO96" i="1"/>
  <c r="IN114" i="1"/>
  <c r="IN113" i="1"/>
  <c r="IN112" i="1"/>
  <c r="IN111" i="1"/>
  <c r="IN110" i="1"/>
  <c r="IN109" i="1"/>
  <c r="IN108" i="1"/>
  <c r="IN107" i="1"/>
  <c r="IN106" i="1"/>
  <c r="IN105" i="1"/>
  <c r="IN104" i="1"/>
  <c r="IN103" i="1"/>
  <c r="IN102" i="1"/>
  <c r="IN101" i="1"/>
  <c r="IN100" i="1"/>
  <c r="IN99" i="1"/>
  <c r="IN98" i="1"/>
  <c r="IN16" i="1"/>
  <c r="IN15" i="1"/>
  <c r="IN14" i="1"/>
  <c r="IN147" i="1"/>
  <c r="IN146" i="1"/>
  <c r="IN145" i="1"/>
  <c r="IN144" i="1"/>
  <c r="IN143" i="1"/>
  <c r="IN142" i="1"/>
  <c r="IN141" i="1"/>
  <c r="IN140" i="1"/>
  <c r="IN139" i="1"/>
  <c r="IN138" i="1"/>
  <c r="IN137" i="1"/>
  <c r="IN136" i="1"/>
  <c r="IN135" i="1"/>
  <c r="IN134" i="1"/>
  <c r="IN133" i="1"/>
  <c r="IN115" i="1"/>
  <c r="IN132" i="1"/>
  <c r="IN131" i="1"/>
  <c r="IN130" i="1"/>
  <c r="IN129" i="1"/>
  <c r="IN128" i="1"/>
  <c r="IN127" i="1"/>
  <c r="IN126" i="1"/>
  <c r="IN125" i="1"/>
  <c r="IN124" i="1"/>
  <c r="IN123" i="1"/>
  <c r="IN122" i="1"/>
  <c r="IN63" i="1"/>
  <c r="IN62" i="1"/>
  <c r="IN61" i="1"/>
  <c r="IN60" i="1"/>
  <c r="IN74" i="1"/>
  <c r="IN72" i="1"/>
  <c r="IN174" i="1"/>
  <c r="IN173" i="1"/>
  <c r="IN175" i="1"/>
  <c r="IN73" i="1"/>
  <c r="IN172" i="1"/>
  <c r="IN171" i="1"/>
  <c r="IN170" i="1"/>
  <c r="IN169" i="1"/>
  <c r="IN168" i="1"/>
  <c r="IN167" i="1"/>
  <c r="IN166" i="1"/>
  <c r="IN165" i="1"/>
  <c r="IN164" i="1"/>
  <c r="IN163" i="1"/>
  <c r="IN162" i="1"/>
  <c r="IN161" i="1"/>
  <c r="IN160" i="1"/>
  <c r="IN202" i="1"/>
  <c r="IN117" i="1"/>
  <c r="IN196" i="1"/>
  <c r="IN193" i="1"/>
  <c r="IN197" i="1"/>
  <c r="IN198" i="1"/>
  <c r="IN199" i="1"/>
  <c r="IN200" i="1"/>
  <c r="IN195" i="1"/>
  <c r="IN194" i="1"/>
  <c r="IN158" i="1"/>
  <c r="IN157" i="1"/>
  <c r="IN156" i="1"/>
  <c r="IN155" i="1"/>
  <c r="IN176" i="1"/>
  <c r="IN192" i="1"/>
  <c r="IN191" i="1"/>
  <c r="IN190" i="1"/>
  <c r="IN189" i="1"/>
  <c r="IN188" i="1"/>
  <c r="IN187" i="1"/>
  <c r="IN186" i="1"/>
  <c r="IN185" i="1"/>
  <c r="IN184" i="1"/>
  <c r="IN178" i="1"/>
  <c r="IN149" i="1"/>
  <c r="IN148" i="1"/>
  <c r="IN151" i="1"/>
  <c r="IN70" i="1"/>
  <c r="IN69" i="1"/>
  <c r="IN96" i="1"/>
  <c r="IM114" i="1"/>
  <c r="IM113" i="1"/>
  <c r="IM112" i="1"/>
  <c r="IM111" i="1"/>
  <c r="IM110" i="1"/>
  <c r="IM109" i="1"/>
  <c r="IM108" i="1"/>
  <c r="IM107" i="1"/>
  <c r="IM106" i="1"/>
  <c r="IM105" i="1"/>
  <c r="IM104" i="1"/>
  <c r="IM103" i="1"/>
  <c r="IM102" i="1"/>
  <c r="IM101" i="1"/>
  <c r="IM100" i="1"/>
  <c r="IM99" i="1"/>
  <c r="IM98" i="1"/>
  <c r="IM16" i="1"/>
  <c r="IM15" i="1"/>
  <c r="IM14" i="1"/>
  <c r="IM147" i="1"/>
  <c r="IM146" i="1"/>
  <c r="IM145" i="1"/>
  <c r="IM144" i="1"/>
  <c r="IM143" i="1"/>
  <c r="IM142" i="1"/>
  <c r="IM141" i="1"/>
  <c r="IM140" i="1"/>
  <c r="IM139" i="1"/>
  <c r="IM138" i="1"/>
  <c r="IM137" i="1"/>
  <c r="IM136" i="1"/>
  <c r="IM135" i="1"/>
  <c r="IM134" i="1"/>
  <c r="IM133" i="1"/>
  <c r="IM115" i="1"/>
  <c r="IM132" i="1"/>
  <c r="IM131" i="1"/>
  <c r="IM130" i="1"/>
  <c r="IM129" i="1"/>
  <c r="IM128" i="1"/>
  <c r="IM127" i="1"/>
  <c r="IM126" i="1"/>
  <c r="IM125" i="1"/>
  <c r="IM124" i="1"/>
  <c r="IM123" i="1"/>
  <c r="IM122" i="1"/>
  <c r="IM63" i="1"/>
  <c r="IM62" i="1"/>
  <c r="IM61" i="1"/>
  <c r="IM60" i="1"/>
  <c r="IM74" i="1"/>
  <c r="IM72" i="1"/>
  <c r="IM174" i="1"/>
  <c r="IM173" i="1"/>
  <c r="IM175" i="1"/>
  <c r="IM73" i="1"/>
  <c r="IM172" i="1"/>
  <c r="IM171" i="1"/>
  <c r="IM170" i="1"/>
  <c r="IM169" i="1"/>
  <c r="IM168" i="1"/>
  <c r="IM167" i="1"/>
  <c r="IM166" i="1"/>
  <c r="IM165" i="1"/>
  <c r="IM164" i="1"/>
  <c r="IM163" i="1"/>
  <c r="IM162" i="1"/>
  <c r="IM161" i="1"/>
  <c r="IM160" i="1"/>
  <c r="IM202" i="1"/>
  <c r="IM117" i="1"/>
  <c r="IM196" i="1"/>
  <c r="IM193" i="1"/>
  <c r="IM197" i="1"/>
  <c r="IM198" i="1"/>
  <c r="IM199" i="1"/>
  <c r="IM200" i="1"/>
  <c r="IM195" i="1"/>
  <c r="IM194" i="1"/>
  <c r="IM158" i="1"/>
  <c r="IM157" i="1"/>
  <c r="IM156" i="1"/>
  <c r="IM155" i="1"/>
  <c r="IM176" i="1"/>
  <c r="IM192" i="1"/>
  <c r="IM191" i="1"/>
  <c r="IM190" i="1"/>
  <c r="IM189" i="1"/>
  <c r="IM188" i="1"/>
  <c r="IM187" i="1"/>
  <c r="IM186" i="1"/>
  <c r="IM185" i="1"/>
  <c r="IM184" i="1"/>
  <c r="IM178" i="1"/>
  <c r="IM149" i="1"/>
  <c r="IM148" i="1"/>
  <c r="IM151" i="1"/>
  <c r="IM70" i="1"/>
  <c r="IM69" i="1"/>
  <c r="IM96" i="1"/>
  <c r="IL114" i="1"/>
  <c r="IL113" i="1"/>
  <c r="IL112" i="1"/>
  <c r="IL111" i="1"/>
  <c r="IL110" i="1"/>
  <c r="IL109" i="1"/>
  <c r="IL108" i="1"/>
  <c r="IL107" i="1"/>
  <c r="IL106" i="1"/>
  <c r="IL105" i="1"/>
  <c r="IL104" i="1"/>
  <c r="IL103" i="1"/>
  <c r="IL102" i="1"/>
  <c r="IL101" i="1"/>
  <c r="IL100" i="1"/>
  <c r="IL99" i="1"/>
  <c r="IL98" i="1"/>
  <c r="IL16" i="1"/>
  <c r="IL15" i="1"/>
  <c r="IL14" i="1"/>
  <c r="IL147" i="1"/>
  <c r="IL146" i="1"/>
  <c r="IL145" i="1"/>
  <c r="IL144" i="1"/>
  <c r="IL143" i="1"/>
  <c r="IL142" i="1"/>
  <c r="IL141" i="1"/>
  <c r="IL140" i="1"/>
  <c r="IL139" i="1"/>
  <c r="IL138" i="1"/>
  <c r="IL137" i="1"/>
  <c r="IL136" i="1"/>
  <c r="IL135" i="1"/>
  <c r="IL134" i="1"/>
  <c r="IL133" i="1"/>
  <c r="IL115" i="1"/>
  <c r="IL132" i="1"/>
  <c r="IL131" i="1"/>
  <c r="IL130" i="1"/>
  <c r="IL129" i="1"/>
  <c r="IL128" i="1"/>
  <c r="IL127" i="1"/>
  <c r="IL126" i="1"/>
  <c r="IL125" i="1"/>
  <c r="IL124" i="1"/>
  <c r="IL123" i="1"/>
  <c r="IL122" i="1"/>
  <c r="IL63" i="1"/>
  <c r="IL62" i="1"/>
  <c r="IL61" i="1"/>
  <c r="IL60" i="1"/>
  <c r="IL74" i="1"/>
  <c r="IL72" i="1"/>
  <c r="IL174" i="1"/>
  <c r="IL173" i="1"/>
  <c r="IL175" i="1"/>
  <c r="IL73" i="1"/>
  <c r="IL172" i="1"/>
  <c r="IL171" i="1"/>
  <c r="IL170" i="1"/>
  <c r="IL169" i="1"/>
  <c r="IL168" i="1"/>
  <c r="IL167" i="1"/>
  <c r="IL166" i="1"/>
  <c r="IL165" i="1"/>
  <c r="IL164" i="1"/>
  <c r="IL163" i="1"/>
  <c r="IL162" i="1"/>
  <c r="IL161" i="1"/>
  <c r="IL160" i="1"/>
  <c r="IL202" i="1"/>
  <c r="IL117" i="1"/>
  <c r="IL196" i="1"/>
  <c r="IL193" i="1"/>
  <c r="IL197" i="1"/>
  <c r="IL198" i="1"/>
  <c r="IL199" i="1"/>
  <c r="IL200" i="1"/>
  <c r="IL195" i="1"/>
  <c r="IL194" i="1"/>
  <c r="IL158" i="1"/>
  <c r="IL157" i="1"/>
  <c r="IL156" i="1"/>
  <c r="IL155" i="1"/>
  <c r="IL176" i="1"/>
  <c r="IL192" i="1"/>
  <c r="IL191" i="1"/>
  <c r="IL190" i="1"/>
  <c r="IL189" i="1"/>
  <c r="IL188" i="1"/>
  <c r="IL187" i="1"/>
  <c r="IL186" i="1"/>
  <c r="IL185" i="1"/>
  <c r="IL184" i="1"/>
  <c r="IL178" i="1"/>
  <c r="IL149" i="1"/>
  <c r="IL148" i="1"/>
  <c r="IL151" i="1"/>
  <c r="IL70" i="1"/>
  <c r="IL69" i="1"/>
  <c r="IL96" i="1"/>
  <c r="IK114" i="1"/>
  <c r="IK113" i="1"/>
  <c r="IK112" i="1"/>
  <c r="IK111" i="1"/>
  <c r="IK110" i="1"/>
  <c r="IK109" i="1"/>
  <c r="IK108" i="1"/>
  <c r="IK107" i="1"/>
  <c r="IK106" i="1"/>
  <c r="IK105" i="1"/>
  <c r="IK104" i="1"/>
  <c r="IK103" i="1"/>
  <c r="IK102" i="1"/>
  <c r="IK101" i="1"/>
  <c r="IK100" i="1"/>
  <c r="IK99" i="1"/>
  <c r="IK98" i="1"/>
  <c r="IK16" i="1"/>
  <c r="IK15" i="1"/>
  <c r="IK14" i="1"/>
  <c r="IK147" i="1"/>
  <c r="IK146" i="1"/>
  <c r="IK145" i="1"/>
  <c r="IK144" i="1"/>
  <c r="IK143" i="1"/>
  <c r="IK142" i="1"/>
  <c r="IK141" i="1"/>
  <c r="IK140" i="1"/>
  <c r="IK139" i="1"/>
  <c r="IK138" i="1"/>
  <c r="IK137" i="1"/>
  <c r="IK136" i="1"/>
  <c r="IK135" i="1"/>
  <c r="IK134" i="1"/>
  <c r="IK133" i="1"/>
  <c r="IK115" i="1"/>
  <c r="IK132" i="1"/>
  <c r="IK131" i="1"/>
  <c r="IK130" i="1"/>
  <c r="IK129" i="1"/>
  <c r="IK128" i="1"/>
  <c r="IK127" i="1"/>
  <c r="IK126" i="1"/>
  <c r="IK125" i="1"/>
  <c r="IK124" i="1"/>
  <c r="IK123" i="1"/>
  <c r="IK122" i="1"/>
  <c r="IK63" i="1"/>
  <c r="IK62" i="1"/>
  <c r="IK61" i="1"/>
  <c r="IK60" i="1"/>
  <c r="IK74" i="1"/>
  <c r="IK72" i="1"/>
  <c r="IK174" i="1"/>
  <c r="IK173" i="1"/>
  <c r="IK175" i="1"/>
  <c r="IK73" i="1"/>
  <c r="IK172" i="1"/>
  <c r="IK171" i="1"/>
  <c r="IK170" i="1"/>
  <c r="IK169" i="1"/>
  <c r="IK168" i="1"/>
  <c r="IK167" i="1"/>
  <c r="IK166" i="1"/>
  <c r="IK165" i="1"/>
  <c r="IK164" i="1"/>
  <c r="IK163" i="1"/>
  <c r="IK162" i="1"/>
  <c r="IK161" i="1"/>
  <c r="IK160" i="1"/>
  <c r="IK202" i="1"/>
  <c r="IK117" i="1"/>
  <c r="IK196" i="1"/>
  <c r="IK193" i="1"/>
  <c r="IK197" i="1"/>
  <c r="IK198" i="1"/>
  <c r="IK199" i="1"/>
  <c r="IK200" i="1"/>
  <c r="IK195" i="1"/>
  <c r="IK194" i="1"/>
  <c r="IK158" i="1"/>
  <c r="IK157" i="1"/>
  <c r="IK156" i="1"/>
  <c r="IK155" i="1"/>
  <c r="IK176" i="1"/>
  <c r="IK192" i="1"/>
  <c r="IK191" i="1"/>
  <c r="IK190" i="1"/>
  <c r="IK189" i="1"/>
  <c r="IK188" i="1"/>
  <c r="IK187" i="1"/>
  <c r="IK186" i="1"/>
  <c r="IK185" i="1"/>
  <c r="IK184" i="1"/>
  <c r="IK178" i="1"/>
  <c r="IK149" i="1"/>
  <c r="IK148" i="1"/>
  <c r="IK151" i="1"/>
  <c r="IK70" i="1"/>
  <c r="IK69" i="1"/>
  <c r="IK96" i="1"/>
  <c r="IJ114" i="1"/>
  <c r="IJ113" i="1"/>
  <c r="IJ112" i="1"/>
  <c r="IJ111" i="1"/>
  <c r="IJ110" i="1"/>
  <c r="IJ109" i="1"/>
  <c r="IJ108" i="1"/>
  <c r="IJ107" i="1"/>
  <c r="IJ106" i="1"/>
  <c r="IJ105" i="1"/>
  <c r="IJ104" i="1"/>
  <c r="IJ103" i="1"/>
  <c r="IJ102" i="1"/>
  <c r="IJ101" i="1"/>
  <c r="IJ100" i="1"/>
  <c r="IJ99" i="1"/>
  <c r="IJ98" i="1"/>
  <c r="IJ16" i="1"/>
  <c r="IJ15" i="1"/>
  <c r="IJ14" i="1"/>
  <c r="IJ147" i="1"/>
  <c r="IJ146" i="1"/>
  <c r="IJ145" i="1"/>
  <c r="IJ144" i="1"/>
  <c r="IJ143" i="1"/>
  <c r="IJ142" i="1"/>
  <c r="IJ141" i="1"/>
  <c r="IJ140" i="1"/>
  <c r="IJ139" i="1"/>
  <c r="IJ138" i="1"/>
  <c r="IJ137" i="1"/>
  <c r="IJ136" i="1"/>
  <c r="IJ135" i="1"/>
  <c r="IJ134" i="1"/>
  <c r="IJ133" i="1"/>
  <c r="IJ115" i="1"/>
  <c r="IJ132" i="1"/>
  <c r="IJ131" i="1"/>
  <c r="IJ130" i="1"/>
  <c r="IJ129" i="1"/>
  <c r="IJ128" i="1"/>
  <c r="IJ127" i="1"/>
  <c r="IJ126" i="1"/>
  <c r="IJ125" i="1"/>
  <c r="IJ124" i="1"/>
  <c r="IJ123" i="1"/>
  <c r="IJ122" i="1"/>
  <c r="IJ63" i="1"/>
  <c r="IJ62" i="1"/>
  <c r="IJ61" i="1"/>
  <c r="IJ60" i="1"/>
  <c r="IJ74" i="1"/>
  <c r="IJ72" i="1"/>
  <c r="IJ174" i="1"/>
  <c r="IJ173" i="1"/>
  <c r="IJ175" i="1"/>
  <c r="IJ73" i="1"/>
  <c r="IJ172" i="1"/>
  <c r="IJ171" i="1"/>
  <c r="IJ170" i="1"/>
  <c r="IJ169" i="1"/>
  <c r="IJ168" i="1"/>
  <c r="IJ167" i="1"/>
  <c r="IJ166" i="1"/>
  <c r="IJ165" i="1"/>
  <c r="IJ164" i="1"/>
  <c r="IJ163" i="1"/>
  <c r="IJ162" i="1"/>
  <c r="IJ161" i="1"/>
  <c r="IJ160" i="1"/>
  <c r="IJ202" i="1"/>
  <c r="IJ117" i="1"/>
  <c r="IJ196" i="1"/>
  <c r="IJ193" i="1"/>
  <c r="IJ197" i="1"/>
  <c r="IJ198" i="1"/>
  <c r="IJ199" i="1"/>
  <c r="IJ200" i="1"/>
  <c r="IJ195" i="1"/>
  <c r="IJ194" i="1"/>
  <c r="IJ158" i="1"/>
  <c r="IJ157" i="1"/>
  <c r="IJ156" i="1"/>
  <c r="IJ155" i="1"/>
  <c r="IJ176" i="1"/>
  <c r="IJ192" i="1"/>
  <c r="IJ191" i="1"/>
  <c r="IJ190" i="1"/>
  <c r="IJ189" i="1"/>
  <c r="IJ188" i="1"/>
  <c r="IJ187" i="1"/>
  <c r="IJ186" i="1"/>
  <c r="IJ185" i="1"/>
  <c r="IJ184" i="1"/>
  <c r="IJ178" i="1"/>
  <c r="IJ149" i="1"/>
  <c r="IJ148" i="1"/>
  <c r="IJ151" i="1"/>
  <c r="IJ70" i="1"/>
  <c r="IJ69" i="1"/>
  <c r="IJ96" i="1"/>
  <c r="II114" i="1"/>
  <c r="II113" i="1"/>
  <c r="II112" i="1"/>
  <c r="II111" i="1"/>
  <c r="II110" i="1"/>
  <c r="II109" i="1"/>
  <c r="II108" i="1"/>
  <c r="II107" i="1"/>
  <c r="II106" i="1"/>
  <c r="II105" i="1"/>
  <c r="II104" i="1"/>
  <c r="II103" i="1"/>
  <c r="II102" i="1"/>
  <c r="II101" i="1"/>
  <c r="II100" i="1"/>
  <c r="II99" i="1"/>
  <c r="II98" i="1"/>
  <c r="II16" i="1"/>
  <c r="II15" i="1"/>
  <c r="II14" i="1"/>
  <c r="II147" i="1"/>
  <c r="II146" i="1"/>
  <c r="II145" i="1"/>
  <c r="II144" i="1"/>
  <c r="II143" i="1"/>
  <c r="II142" i="1"/>
  <c r="II141" i="1"/>
  <c r="II140" i="1"/>
  <c r="II139" i="1"/>
  <c r="II138" i="1"/>
  <c r="II137" i="1"/>
  <c r="II136" i="1"/>
  <c r="II135" i="1"/>
  <c r="II134" i="1"/>
  <c r="II133" i="1"/>
  <c r="II115" i="1"/>
  <c r="II132" i="1"/>
  <c r="II131" i="1"/>
  <c r="II130" i="1"/>
  <c r="II129" i="1"/>
  <c r="II128" i="1"/>
  <c r="II127" i="1"/>
  <c r="II126" i="1"/>
  <c r="II125" i="1"/>
  <c r="II124" i="1"/>
  <c r="II123" i="1"/>
  <c r="II122" i="1"/>
  <c r="II63" i="1"/>
  <c r="II62" i="1"/>
  <c r="II61" i="1"/>
  <c r="II60" i="1"/>
  <c r="II74" i="1"/>
  <c r="II72" i="1"/>
  <c r="II174" i="1"/>
  <c r="II173" i="1"/>
  <c r="II175" i="1"/>
  <c r="II73" i="1"/>
  <c r="II172" i="1"/>
  <c r="II171" i="1"/>
  <c r="II170" i="1"/>
  <c r="II169" i="1"/>
  <c r="II168" i="1"/>
  <c r="II167" i="1"/>
  <c r="II166" i="1"/>
  <c r="II165" i="1"/>
  <c r="II164" i="1"/>
  <c r="II163" i="1"/>
  <c r="II162" i="1"/>
  <c r="II161" i="1"/>
  <c r="II160" i="1"/>
  <c r="II202" i="1"/>
  <c r="II117" i="1"/>
  <c r="II196" i="1"/>
  <c r="II193" i="1"/>
  <c r="II197" i="1"/>
  <c r="II198" i="1"/>
  <c r="II199" i="1"/>
  <c r="II200" i="1"/>
  <c r="II195" i="1"/>
  <c r="II194" i="1"/>
  <c r="II158" i="1"/>
  <c r="II157" i="1"/>
  <c r="II156" i="1"/>
  <c r="II155" i="1"/>
  <c r="II176" i="1"/>
  <c r="II192" i="1"/>
  <c r="II191" i="1"/>
  <c r="II190" i="1"/>
  <c r="II189" i="1"/>
  <c r="II188" i="1"/>
  <c r="II187" i="1"/>
  <c r="II186" i="1"/>
  <c r="II185" i="1"/>
  <c r="II184" i="1"/>
  <c r="II178" i="1"/>
  <c r="II149" i="1"/>
  <c r="II148" i="1"/>
  <c r="II151" i="1"/>
  <c r="II70" i="1"/>
  <c r="II69" i="1"/>
  <c r="II96" i="1"/>
  <c r="IH114" i="1"/>
  <c r="IH113" i="1"/>
  <c r="IH112" i="1"/>
  <c r="IH111" i="1"/>
  <c r="IH110" i="1"/>
  <c r="IH109" i="1"/>
  <c r="IH108" i="1"/>
  <c r="IH107" i="1"/>
  <c r="IH106" i="1"/>
  <c r="IH105" i="1"/>
  <c r="IH104" i="1"/>
  <c r="IH103" i="1"/>
  <c r="IH102" i="1"/>
  <c r="IH101" i="1"/>
  <c r="IH100" i="1"/>
  <c r="IH99" i="1"/>
  <c r="IH98" i="1"/>
  <c r="IH16" i="1"/>
  <c r="IH15" i="1"/>
  <c r="IH14" i="1"/>
  <c r="IH147" i="1"/>
  <c r="IH146" i="1"/>
  <c r="IH145" i="1"/>
  <c r="IH144" i="1"/>
  <c r="IH143" i="1"/>
  <c r="IH142" i="1"/>
  <c r="IH141" i="1"/>
  <c r="IH140" i="1"/>
  <c r="IH139" i="1"/>
  <c r="IH138" i="1"/>
  <c r="IH137" i="1"/>
  <c r="IH136" i="1"/>
  <c r="IH135" i="1"/>
  <c r="IH134" i="1"/>
  <c r="IH133" i="1"/>
  <c r="IH115" i="1"/>
  <c r="IH132" i="1"/>
  <c r="IH131" i="1"/>
  <c r="IH130" i="1"/>
  <c r="IH129" i="1"/>
  <c r="IH128" i="1"/>
  <c r="IH127" i="1"/>
  <c r="IH126" i="1"/>
  <c r="IH125" i="1"/>
  <c r="IH124" i="1"/>
  <c r="IH123" i="1"/>
  <c r="IH122" i="1"/>
  <c r="IH63" i="1"/>
  <c r="IH62" i="1"/>
  <c r="IH61" i="1"/>
  <c r="IH60" i="1"/>
  <c r="IH74" i="1"/>
  <c r="IH72" i="1"/>
  <c r="IH174" i="1"/>
  <c r="IH173" i="1"/>
  <c r="IH175" i="1"/>
  <c r="IH73" i="1"/>
  <c r="IH172" i="1"/>
  <c r="IH171" i="1"/>
  <c r="IH170" i="1"/>
  <c r="IH169" i="1"/>
  <c r="IH168" i="1"/>
  <c r="IH167" i="1"/>
  <c r="IH166" i="1"/>
  <c r="IH165" i="1"/>
  <c r="IH164" i="1"/>
  <c r="IH163" i="1"/>
  <c r="IH162" i="1"/>
  <c r="IH161" i="1"/>
  <c r="IH160" i="1"/>
  <c r="IH202" i="1"/>
  <c r="IH117" i="1"/>
  <c r="IH196" i="1"/>
  <c r="IH193" i="1"/>
  <c r="IH197" i="1"/>
  <c r="IH198" i="1"/>
  <c r="IH199" i="1"/>
  <c r="IH200" i="1"/>
  <c r="IH195" i="1"/>
  <c r="IH194" i="1"/>
  <c r="IH158" i="1"/>
  <c r="IH157" i="1"/>
  <c r="IH156" i="1"/>
  <c r="IH155" i="1"/>
  <c r="IH176" i="1"/>
  <c r="IH192" i="1"/>
  <c r="IH191" i="1"/>
  <c r="IH190" i="1"/>
  <c r="IH189" i="1"/>
  <c r="IH188" i="1"/>
  <c r="IH187" i="1"/>
  <c r="IH186" i="1"/>
  <c r="IH185" i="1"/>
  <c r="IH184" i="1"/>
  <c r="IH178" i="1"/>
  <c r="IH149" i="1"/>
  <c r="IH148" i="1"/>
  <c r="IH151" i="1"/>
  <c r="IH70" i="1"/>
  <c r="IH69" i="1"/>
  <c r="IH96" i="1"/>
  <c r="IG114" i="1"/>
  <c r="IG113" i="1"/>
  <c r="IG112" i="1"/>
  <c r="IG111" i="1"/>
  <c r="IG110" i="1"/>
  <c r="IG109" i="1"/>
  <c r="IG108" i="1"/>
  <c r="IG107" i="1"/>
  <c r="IG106" i="1"/>
  <c r="IG105" i="1"/>
  <c r="IG104" i="1"/>
  <c r="IG103" i="1"/>
  <c r="IG102" i="1"/>
  <c r="IG101" i="1"/>
  <c r="IG100" i="1"/>
  <c r="IG99" i="1"/>
  <c r="IG98" i="1"/>
  <c r="IG16" i="1"/>
  <c r="IG15" i="1"/>
  <c r="IG14" i="1"/>
  <c r="IG147" i="1"/>
  <c r="IG146" i="1"/>
  <c r="IG145" i="1"/>
  <c r="IG144" i="1"/>
  <c r="IG143" i="1"/>
  <c r="IG142" i="1"/>
  <c r="IG141" i="1"/>
  <c r="IG140" i="1"/>
  <c r="IG139" i="1"/>
  <c r="IG138" i="1"/>
  <c r="IG137" i="1"/>
  <c r="IG136" i="1"/>
  <c r="IG135" i="1"/>
  <c r="IG134" i="1"/>
  <c r="IG133" i="1"/>
  <c r="IG115" i="1"/>
  <c r="IG132" i="1"/>
  <c r="IG131" i="1"/>
  <c r="IG130" i="1"/>
  <c r="IG129" i="1"/>
  <c r="IG128" i="1"/>
  <c r="IG127" i="1"/>
  <c r="IG126" i="1"/>
  <c r="IG125" i="1"/>
  <c r="IG124" i="1"/>
  <c r="IG123" i="1"/>
  <c r="IG122" i="1"/>
  <c r="IG63" i="1"/>
  <c r="IG62" i="1"/>
  <c r="IG61" i="1"/>
  <c r="IG60" i="1"/>
  <c r="IG74" i="1"/>
  <c r="IG72" i="1"/>
  <c r="IG174" i="1"/>
  <c r="IG173" i="1"/>
  <c r="IG175" i="1"/>
  <c r="IG73" i="1"/>
  <c r="IG172" i="1"/>
  <c r="IG171" i="1"/>
  <c r="IG170" i="1"/>
  <c r="IG169" i="1"/>
  <c r="IG168" i="1"/>
  <c r="IG167" i="1"/>
  <c r="IG166" i="1"/>
  <c r="IG165" i="1"/>
  <c r="IG164" i="1"/>
  <c r="IG163" i="1"/>
  <c r="IG162" i="1"/>
  <c r="IG161" i="1"/>
  <c r="IG160" i="1"/>
  <c r="IG202" i="1"/>
  <c r="IG117" i="1"/>
  <c r="IG196" i="1"/>
  <c r="IG193" i="1"/>
  <c r="IG197" i="1"/>
  <c r="IG198" i="1"/>
  <c r="IG199" i="1"/>
  <c r="IG200" i="1"/>
  <c r="IG195" i="1"/>
  <c r="IG194" i="1"/>
  <c r="IG158" i="1"/>
  <c r="IG157" i="1"/>
  <c r="IG156" i="1"/>
  <c r="IG155" i="1"/>
  <c r="IG176" i="1"/>
  <c r="IG192" i="1"/>
  <c r="IG191" i="1"/>
  <c r="IG190" i="1"/>
  <c r="IG189" i="1"/>
  <c r="IG188" i="1"/>
  <c r="IG187" i="1"/>
  <c r="IG186" i="1"/>
  <c r="IG185" i="1"/>
  <c r="IG184" i="1"/>
  <c r="IG178" i="1"/>
  <c r="IG149" i="1"/>
  <c r="IG148" i="1"/>
  <c r="IG151" i="1"/>
  <c r="IG70" i="1"/>
  <c r="IG69" i="1"/>
  <c r="IG96" i="1"/>
  <c r="IF114" i="1"/>
  <c r="IF113" i="1"/>
  <c r="IF112" i="1"/>
  <c r="IF111" i="1"/>
  <c r="IF110" i="1"/>
  <c r="IF109" i="1"/>
  <c r="IF108" i="1"/>
  <c r="IF107" i="1"/>
  <c r="IF106" i="1"/>
  <c r="IF105" i="1"/>
  <c r="IF104" i="1"/>
  <c r="IF103" i="1"/>
  <c r="IF102" i="1"/>
  <c r="IF101" i="1"/>
  <c r="IF100" i="1"/>
  <c r="IF99" i="1"/>
  <c r="IF98" i="1"/>
  <c r="IF16" i="1"/>
  <c r="IF15" i="1"/>
  <c r="IF14" i="1"/>
  <c r="IF147" i="1"/>
  <c r="IF146" i="1"/>
  <c r="IF145" i="1"/>
  <c r="IF144" i="1"/>
  <c r="IF143" i="1"/>
  <c r="IF142" i="1"/>
  <c r="IF141" i="1"/>
  <c r="IF140" i="1"/>
  <c r="IF139" i="1"/>
  <c r="IF138" i="1"/>
  <c r="IF137" i="1"/>
  <c r="IF136" i="1"/>
  <c r="IF135" i="1"/>
  <c r="IF134" i="1"/>
  <c r="IF133" i="1"/>
  <c r="IF115" i="1"/>
  <c r="IF132" i="1"/>
  <c r="IF131" i="1"/>
  <c r="IF130" i="1"/>
  <c r="IF129" i="1"/>
  <c r="IF128" i="1"/>
  <c r="IF127" i="1"/>
  <c r="IF126" i="1"/>
  <c r="IF125" i="1"/>
  <c r="IF124" i="1"/>
  <c r="IF123" i="1"/>
  <c r="IF122" i="1"/>
  <c r="IF63" i="1"/>
  <c r="IF62" i="1"/>
  <c r="IF61" i="1"/>
  <c r="IF60" i="1"/>
  <c r="IF74" i="1"/>
  <c r="IF72" i="1"/>
  <c r="IF174" i="1"/>
  <c r="IF173" i="1"/>
  <c r="IF175" i="1"/>
  <c r="IF73" i="1"/>
  <c r="IF172" i="1"/>
  <c r="IF171" i="1"/>
  <c r="IF170" i="1"/>
  <c r="IF169" i="1"/>
  <c r="IF168" i="1"/>
  <c r="IF167" i="1"/>
  <c r="IF166" i="1"/>
  <c r="IF165" i="1"/>
  <c r="IF164" i="1"/>
  <c r="IF163" i="1"/>
  <c r="IF162" i="1"/>
  <c r="IF161" i="1"/>
  <c r="IF160" i="1"/>
  <c r="IF202" i="1"/>
  <c r="IF117" i="1"/>
  <c r="IF196" i="1"/>
  <c r="IF193" i="1"/>
  <c r="IF197" i="1"/>
  <c r="IF198" i="1"/>
  <c r="IF199" i="1"/>
  <c r="IF200" i="1"/>
  <c r="IF195" i="1"/>
  <c r="IF194" i="1"/>
  <c r="IF158" i="1"/>
  <c r="IF157" i="1"/>
  <c r="IF156" i="1"/>
  <c r="IF155" i="1"/>
  <c r="IF176" i="1"/>
  <c r="IF192" i="1"/>
  <c r="IF191" i="1"/>
  <c r="IF190" i="1"/>
  <c r="IF189" i="1"/>
  <c r="IF188" i="1"/>
  <c r="IF187" i="1"/>
  <c r="IF186" i="1"/>
  <c r="IF185" i="1"/>
  <c r="IF184" i="1"/>
  <c r="IF178" i="1"/>
  <c r="IF149" i="1"/>
  <c r="IF148" i="1"/>
  <c r="IF151" i="1"/>
  <c r="IF70" i="1"/>
  <c r="IF69" i="1"/>
  <c r="IF96" i="1"/>
  <c r="IE114" i="1"/>
  <c r="IE113" i="1"/>
  <c r="IE112" i="1"/>
  <c r="IE111" i="1"/>
  <c r="IE110" i="1"/>
  <c r="IE109" i="1"/>
  <c r="IE108" i="1"/>
  <c r="IE107" i="1"/>
  <c r="IE106" i="1"/>
  <c r="IE105" i="1"/>
  <c r="IE104" i="1"/>
  <c r="IE103" i="1"/>
  <c r="IE102" i="1"/>
  <c r="IE101" i="1"/>
  <c r="IE100" i="1"/>
  <c r="IE99" i="1"/>
  <c r="IE98" i="1"/>
  <c r="IE16" i="1"/>
  <c r="IE15" i="1"/>
  <c r="IE14" i="1"/>
  <c r="IE147" i="1"/>
  <c r="IE146" i="1"/>
  <c r="IE145" i="1"/>
  <c r="IE144" i="1"/>
  <c r="IE143" i="1"/>
  <c r="IE142" i="1"/>
  <c r="IE141" i="1"/>
  <c r="IE140" i="1"/>
  <c r="IE139" i="1"/>
  <c r="IE138" i="1"/>
  <c r="IE137" i="1"/>
  <c r="IE136" i="1"/>
  <c r="IE135" i="1"/>
  <c r="IE134" i="1"/>
  <c r="IE133" i="1"/>
  <c r="IE115" i="1"/>
  <c r="IE132" i="1"/>
  <c r="IE131" i="1"/>
  <c r="IE130" i="1"/>
  <c r="IE129" i="1"/>
  <c r="IE128" i="1"/>
  <c r="IE127" i="1"/>
  <c r="IE126" i="1"/>
  <c r="IE125" i="1"/>
  <c r="IE124" i="1"/>
  <c r="IE123" i="1"/>
  <c r="IE122" i="1"/>
  <c r="IE63" i="1"/>
  <c r="IE62" i="1"/>
  <c r="IE61" i="1"/>
  <c r="IE60" i="1"/>
  <c r="IE74" i="1"/>
  <c r="IE72" i="1"/>
  <c r="IE174" i="1"/>
  <c r="IE173" i="1"/>
  <c r="IE175" i="1"/>
  <c r="IE73" i="1"/>
  <c r="IE172" i="1"/>
  <c r="IE171" i="1"/>
  <c r="IE170" i="1"/>
  <c r="IE169" i="1"/>
  <c r="IE168" i="1"/>
  <c r="IE167" i="1"/>
  <c r="IE166" i="1"/>
  <c r="IE165" i="1"/>
  <c r="IE164" i="1"/>
  <c r="IE163" i="1"/>
  <c r="IE162" i="1"/>
  <c r="IE161" i="1"/>
  <c r="IE160" i="1"/>
  <c r="IE202" i="1"/>
  <c r="IE117" i="1"/>
  <c r="IE196" i="1"/>
  <c r="IE193" i="1"/>
  <c r="IE197" i="1"/>
  <c r="IE198" i="1"/>
  <c r="IE199" i="1"/>
  <c r="IE200" i="1"/>
  <c r="IE195" i="1"/>
  <c r="IE194" i="1"/>
  <c r="IE158" i="1"/>
  <c r="IE157" i="1"/>
  <c r="IE156" i="1"/>
  <c r="IE155" i="1"/>
  <c r="IE176" i="1"/>
  <c r="IE192" i="1"/>
  <c r="IE191" i="1"/>
  <c r="IE190" i="1"/>
  <c r="IE189" i="1"/>
  <c r="IE188" i="1"/>
  <c r="IE187" i="1"/>
  <c r="IE186" i="1"/>
  <c r="IE185" i="1"/>
  <c r="IE184" i="1"/>
  <c r="IE178" i="1"/>
  <c r="IE149" i="1"/>
  <c r="IE148" i="1"/>
  <c r="IE151" i="1"/>
  <c r="IE70" i="1"/>
  <c r="IE69" i="1"/>
  <c r="IE96" i="1"/>
  <c r="ID114" i="1"/>
  <c r="ID113" i="1"/>
  <c r="ID112" i="1"/>
  <c r="ID111" i="1"/>
  <c r="ID110" i="1"/>
  <c r="ID109" i="1"/>
  <c r="ID108" i="1"/>
  <c r="ID107" i="1"/>
  <c r="ID106" i="1"/>
  <c r="ID105" i="1"/>
  <c r="ID104" i="1"/>
  <c r="ID103" i="1"/>
  <c r="ID102" i="1"/>
  <c r="ID101" i="1"/>
  <c r="ID100" i="1"/>
  <c r="ID99" i="1"/>
  <c r="ID98" i="1"/>
  <c r="ID16" i="1"/>
  <c r="ID15" i="1"/>
  <c r="ID14" i="1"/>
  <c r="ID147" i="1"/>
  <c r="ID146" i="1"/>
  <c r="ID145" i="1"/>
  <c r="ID144" i="1"/>
  <c r="ID143" i="1"/>
  <c r="ID142" i="1"/>
  <c r="ID141" i="1"/>
  <c r="ID140" i="1"/>
  <c r="ID139" i="1"/>
  <c r="ID138" i="1"/>
  <c r="ID137" i="1"/>
  <c r="ID136" i="1"/>
  <c r="ID135" i="1"/>
  <c r="ID134" i="1"/>
  <c r="ID133" i="1"/>
  <c r="ID115" i="1"/>
  <c r="ID132" i="1"/>
  <c r="ID131" i="1"/>
  <c r="ID130" i="1"/>
  <c r="ID129" i="1"/>
  <c r="ID128" i="1"/>
  <c r="ID127" i="1"/>
  <c r="ID126" i="1"/>
  <c r="ID125" i="1"/>
  <c r="ID124" i="1"/>
  <c r="ID123" i="1"/>
  <c r="ID122" i="1"/>
  <c r="ID63" i="1"/>
  <c r="ID62" i="1"/>
  <c r="ID61" i="1"/>
  <c r="ID60" i="1"/>
  <c r="ID74" i="1"/>
  <c r="ID72" i="1"/>
  <c r="ID174" i="1"/>
  <c r="ID173" i="1"/>
  <c r="ID175" i="1"/>
  <c r="ID73" i="1"/>
  <c r="ID172" i="1"/>
  <c r="ID171" i="1"/>
  <c r="ID170" i="1"/>
  <c r="ID169" i="1"/>
  <c r="ID168" i="1"/>
  <c r="ID167" i="1"/>
  <c r="ID166" i="1"/>
  <c r="ID165" i="1"/>
  <c r="ID164" i="1"/>
  <c r="ID163" i="1"/>
  <c r="ID162" i="1"/>
  <c r="ID161" i="1"/>
  <c r="ID160" i="1"/>
  <c r="ID202" i="1"/>
  <c r="ID117" i="1"/>
  <c r="ID196" i="1"/>
  <c r="ID193" i="1"/>
  <c r="ID197" i="1"/>
  <c r="ID198" i="1"/>
  <c r="ID199" i="1"/>
  <c r="ID200" i="1"/>
  <c r="ID195" i="1"/>
  <c r="ID194" i="1"/>
  <c r="ID158" i="1"/>
  <c r="ID157" i="1"/>
  <c r="ID156" i="1"/>
  <c r="ID155" i="1"/>
  <c r="ID176" i="1"/>
  <c r="ID192" i="1"/>
  <c r="ID191" i="1"/>
  <c r="ID190" i="1"/>
  <c r="ID189" i="1"/>
  <c r="ID188" i="1"/>
  <c r="ID187" i="1"/>
  <c r="ID186" i="1"/>
  <c r="ID185" i="1"/>
  <c r="ID184" i="1"/>
  <c r="ID178" i="1"/>
  <c r="ID149" i="1"/>
  <c r="ID148" i="1"/>
  <c r="ID151" i="1"/>
  <c r="ID70" i="1"/>
  <c r="ID69" i="1"/>
  <c r="ID96" i="1"/>
  <c r="IC114" i="1"/>
  <c r="IC113" i="1"/>
  <c r="IC112" i="1"/>
  <c r="IC111" i="1"/>
  <c r="IC110" i="1"/>
  <c r="IC109" i="1"/>
  <c r="IC108" i="1"/>
  <c r="IC107" i="1"/>
  <c r="IC106" i="1"/>
  <c r="IC105" i="1"/>
  <c r="IC104" i="1"/>
  <c r="IC103" i="1"/>
  <c r="IC102" i="1"/>
  <c r="IC101" i="1"/>
  <c r="IC100" i="1"/>
  <c r="IC99" i="1"/>
  <c r="IC98" i="1"/>
  <c r="IC16" i="1"/>
  <c r="IC15" i="1"/>
  <c r="IC14" i="1"/>
  <c r="IC147" i="1"/>
  <c r="IC146" i="1"/>
  <c r="IC145" i="1"/>
  <c r="IC144" i="1"/>
  <c r="IC143" i="1"/>
  <c r="IC142" i="1"/>
  <c r="IC141" i="1"/>
  <c r="IC140" i="1"/>
  <c r="IC139" i="1"/>
  <c r="IC138" i="1"/>
  <c r="IC137" i="1"/>
  <c r="IC136" i="1"/>
  <c r="IC135" i="1"/>
  <c r="IC134" i="1"/>
  <c r="IC133" i="1"/>
  <c r="IC115" i="1"/>
  <c r="IC132" i="1"/>
  <c r="IC131" i="1"/>
  <c r="IC130" i="1"/>
  <c r="IC129" i="1"/>
  <c r="IC128" i="1"/>
  <c r="IC127" i="1"/>
  <c r="IC126" i="1"/>
  <c r="IC125" i="1"/>
  <c r="IC124" i="1"/>
  <c r="IC123" i="1"/>
  <c r="IC122" i="1"/>
  <c r="IC63" i="1"/>
  <c r="IC62" i="1"/>
  <c r="IC61" i="1"/>
  <c r="IC60" i="1"/>
  <c r="IC74" i="1"/>
  <c r="IC72" i="1"/>
  <c r="IC174" i="1"/>
  <c r="IC173" i="1"/>
  <c r="IC175" i="1"/>
  <c r="IC73" i="1"/>
  <c r="IC172" i="1"/>
  <c r="IC171" i="1"/>
  <c r="IC170" i="1"/>
  <c r="IC169" i="1"/>
  <c r="IC168" i="1"/>
  <c r="IC167" i="1"/>
  <c r="IC166" i="1"/>
  <c r="IC165" i="1"/>
  <c r="IC164" i="1"/>
  <c r="IC163" i="1"/>
  <c r="IC162" i="1"/>
  <c r="IC161" i="1"/>
  <c r="IC160" i="1"/>
  <c r="IC202" i="1"/>
  <c r="IC117" i="1"/>
  <c r="IC196" i="1"/>
  <c r="IC193" i="1"/>
  <c r="IC197" i="1"/>
  <c r="IC198" i="1"/>
  <c r="IC199" i="1"/>
  <c r="IC200" i="1"/>
  <c r="IC195" i="1"/>
  <c r="IC194" i="1"/>
  <c r="IC158" i="1"/>
  <c r="IC157" i="1"/>
  <c r="IC156" i="1"/>
  <c r="IC155" i="1"/>
  <c r="IC176" i="1"/>
  <c r="IC192" i="1"/>
  <c r="IC191" i="1"/>
  <c r="IC190" i="1"/>
  <c r="IC189" i="1"/>
  <c r="IC188" i="1"/>
  <c r="IC187" i="1"/>
  <c r="IC186" i="1"/>
  <c r="IC185" i="1"/>
  <c r="IC184" i="1"/>
  <c r="IC178" i="1"/>
  <c r="IC149" i="1"/>
  <c r="IC148" i="1"/>
  <c r="IC151" i="1"/>
  <c r="IC70" i="1"/>
  <c r="IC69" i="1"/>
  <c r="IC96" i="1"/>
  <c r="IB114" i="1"/>
  <c r="IB113" i="1"/>
  <c r="IB112" i="1"/>
  <c r="IB111" i="1"/>
  <c r="IB110" i="1"/>
  <c r="IB109" i="1"/>
  <c r="IB108" i="1"/>
  <c r="IB107" i="1"/>
  <c r="IB106" i="1"/>
  <c r="IB105" i="1"/>
  <c r="IB104" i="1"/>
  <c r="IB103" i="1"/>
  <c r="IB102" i="1"/>
  <c r="IB101" i="1"/>
  <c r="IB100" i="1"/>
  <c r="IB99" i="1"/>
  <c r="IB98" i="1"/>
  <c r="IB16" i="1"/>
  <c r="IB15" i="1"/>
  <c r="IB14" i="1"/>
  <c r="IB147" i="1"/>
  <c r="IB146" i="1"/>
  <c r="IB145" i="1"/>
  <c r="IB144" i="1"/>
  <c r="IB143" i="1"/>
  <c r="IB142" i="1"/>
  <c r="IB141" i="1"/>
  <c r="IB140" i="1"/>
  <c r="IB139" i="1"/>
  <c r="IB138" i="1"/>
  <c r="IB137" i="1"/>
  <c r="IB136" i="1"/>
  <c r="IB135" i="1"/>
  <c r="IB134" i="1"/>
  <c r="IB133" i="1"/>
  <c r="IB115" i="1"/>
  <c r="IB132" i="1"/>
  <c r="IB131" i="1"/>
  <c r="IB130" i="1"/>
  <c r="IB129" i="1"/>
  <c r="IB128" i="1"/>
  <c r="IB127" i="1"/>
  <c r="IB126" i="1"/>
  <c r="IB125" i="1"/>
  <c r="IB124" i="1"/>
  <c r="IB123" i="1"/>
  <c r="IB122" i="1"/>
  <c r="IB63" i="1"/>
  <c r="IB62" i="1"/>
  <c r="IB61" i="1"/>
  <c r="IB60" i="1"/>
  <c r="IB74" i="1"/>
  <c r="IB72" i="1"/>
  <c r="IB174" i="1"/>
  <c r="IB173" i="1"/>
  <c r="IB175" i="1"/>
  <c r="IB73" i="1"/>
  <c r="IB172" i="1"/>
  <c r="IB171" i="1"/>
  <c r="IB170" i="1"/>
  <c r="IB169" i="1"/>
  <c r="IB168" i="1"/>
  <c r="IB167" i="1"/>
  <c r="IB166" i="1"/>
  <c r="IB165" i="1"/>
  <c r="IB164" i="1"/>
  <c r="IB163" i="1"/>
  <c r="IB162" i="1"/>
  <c r="IB161" i="1"/>
  <c r="IB160" i="1"/>
  <c r="IB202" i="1"/>
  <c r="IB117" i="1"/>
  <c r="IB196" i="1"/>
  <c r="IB193" i="1"/>
  <c r="IB197" i="1"/>
  <c r="IB198" i="1"/>
  <c r="IB199" i="1"/>
  <c r="IB200" i="1"/>
  <c r="IB195" i="1"/>
  <c r="IB194" i="1"/>
  <c r="IB158" i="1"/>
  <c r="IB157" i="1"/>
  <c r="IB156" i="1"/>
  <c r="IB155" i="1"/>
  <c r="IB176" i="1"/>
  <c r="IB192" i="1"/>
  <c r="IB191" i="1"/>
  <c r="IB190" i="1"/>
  <c r="IB189" i="1"/>
  <c r="IB188" i="1"/>
  <c r="IB187" i="1"/>
  <c r="IB186" i="1"/>
  <c r="IB185" i="1"/>
  <c r="IB184" i="1"/>
  <c r="IB178" i="1"/>
  <c r="IB149" i="1"/>
  <c r="IB148" i="1"/>
  <c r="IB151" i="1"/>
  <c r="IB70" i="1"/>
  <c r="IB69" i="1"/>
  <c r="IB96" i="1"/>
  <c r="IA114" i="1"/>
  <c r="IA113" i="1"/>
  <c r="IA112" i="1"/>
  <c r="IA111" i="1"/>
  <c r="IA110" i="1"/>
  <c r="IA109" i="1"/>
  <c r="IA108" i="1"/>
  <c r="IA107" i="1"/>
  <c r="IA106" i="1"/>
  <c r="IA105" i="1"/>
  <c r="IA104" i="1"/>
  <c r="IA103" i="1"/>
  <c r="IA102" i="1"/>
  <c r="IA101" i="1"/>
  <c r="IA100" i="1"/>
  <c r="IA99" i="1"/>
  <c r="IA98" i="1"/>
  <c r="IA16" i="1"/>
  <c r="IA15" i="1"/>
  <c r="IA14" i="1"/>
  <c r="IA147" i="1"/>
  <c r="IA146" i="1"/>
  <c r="IA145" i="1"/>
  <c r="IA144" i="1"/>
  <c r="IA143" i="1"/>
  <c r="IA142" i="1"/>
  <c r="IA141" i="1"/>
  <c r="IA140" i="1"/>
  <c r="IA139" i="1"/>
  <c r="IA138" i="1"/>
  <c r="IA137" i="1"/>
  <c r="IA136" i="1"/>
  <c r="IA135" i="1"/>
  <c r="IA134" i="1"/>
  <c r="IA133" i="1"/>
  <c r="IA115" i="1"/>
  <c r="IA132" i="1"/>
  <c r="IA131" i="1"/>
  <c r="IA130" i="1"/>
  <c r="IA129" i="1"/>
  <c r="IA128" i="1"/>
  <c r="IA127" i="1"/>
  <c r="IA126" i="1"/>
  <c r="IA125" i="1"/>
  <c r="IA124" i="1"/>
  <c r="IA123" i="1"/>
  <c r="IA122" i="1"/>
  <c r="IA63" i="1"/>
  <c r="IA62" i="1"/>
  <c r="IA61" i="1"/>
  <c r="IA60" i="1"/>
  <c r="IA74" i="1"/>
  <c r="IA72" i="1"/>
  <c r="IA174" i="1"/>
  <c r="IA173" i="1"/>
  <c r="IA175" i="1"/>
  <c r="IA73" i="1"/>
  <c r="IA172" i="1"/>
  <c r="IA171" i="1"/>
  <c r="IA170" i="1"/>
  <c r="IA169" i="1"/>
  <c r="IA168" i="1"/>
  <c r="IA167" i="1"/>
  <c r="IA166" i="1"/>
  <c r="IA165" i="1"/>
  <c r="IA164" i="1"/>
  <c r="IA163" i="1"/>
  <c r="IA162" i="1"/>
  <c r="IA161" i="1"/>
  <c r="IA160" i="1"/>
  <c r="IA202" i="1"/>
  <c r="IA117" i="1"/>
  <c r="IA196" i="1"/>
  <c r="IA193" i="1"/>
  <c r="IA197" i="1"/>
  <c r="IA198" i="1"/>
  <c r="IA199" i="1"/>
  <c r="IA200" i="1"/>
  <c r="IA195" i="1"/>
  <c r="IA194" i="1"/>
  <c r="IA158" i="1"/>
  <c r="IA157" i="1"/>
  <c r="IA156" i="1"/>
  <c r="IA155" i="1"/>
  <c r="IA176" i="1"/>
  <c r="IA192" i="1"/>
  <c r="IA191" i="1"/>
  <c r="IA190" i="1"/>
  <c r="IA189" i="1"/>
  <c r="IA188" i="1"/>
  <c r="IA187" i="1"/>
  <c r="IA186" i="1"/>
  <c r="IA185" i="1"/>
  <c r="IA184" i="1"/>
  <c r="IA178" i="1"/>
  <c r="IA149" i="1"/>
  <c r="IA148" i="1"/>
  <c r="IA151" i="1"/>
  <c r="IA70" i="1"/>
  <c r="IA69" i="1"/>
  <c r="IA96" i="1"/>
  <c r="HZ114" i="1"/>
  <c r="HZ113" i="1"/>
  <c r="HZ112" i="1"/>
  <c r="HZ111" i="1"/>
  <c r="HZ110" i="1"/>
  <c r="HZ109" i="1"/>
  <c r="HZ108" i="1"/>
  <c r="HZ107" i="1"/>
  <c r="HZ106" i="1"/>
  <c r="HZ105" i="1"/>
  <c r="HZ104" i="1"/>
  <c r="HZ103" i="1"/>
  <c r="HZ102" i="1"/>
  <c r="HZ101" i="1"/>
  <c r="HZ100" i="1"/>
  <c r="HZ99" i="1"/>
  <c r="HZ98" i="1"/>
  <c r="HZ16" i="1"/>
  <c r="HZ15" i="1"/>
  <c r="HZ14" i="1"/>
  <c r="HZ147" i="1"/>
  <c r="HZ146" i="1"/>
  <c r="HZ145" i="1"/>
  <c r="HZ144" i="1"/>
  <c r="HZ143" i="1"/>
  <c r="HZ142" i="1"/>
  <c r="HZ141" i="1"/>
  <c r="HZ140" i="1"/>
  <c r="HZ139" i="1"/>
  <c r="HZ138" i="1"/>
  <c r="HZ137" i="1"/>
  <c r="HZ136" i="1"/>
  <c r="HZ135" i="1"/>
  <c r="HZ134" i="1"/>
  <c r="HZ133" i="1"/>
  <c r="HZ115" i="1"/>
  <c r="HZ132" i="1"/>
  <c r="HZ131" i="1"/>
  <c r="HZ130" i="1"/>
  <c r="HZ129" i="1"/>
  <c r="HZ128" i="1"/>
  <c r="HZ127" i="1"/>
  <c r="HZ126" i="1"/>
  <c r="HZ125" i="1"/>
  <c r="HZ124" i="1"/>
  <c r="HZ123" i="1"/>
  <c r="HZ122" i="1"/>
  <c r="HZ63" i="1"/>
  <c r="HZ62" i="1"/>
  <c r="HZ61" i="1"/>
  <c r="HZ60" i="1"/>
  <c r="HZ74" i="1"/>
  <c r="HZ72" i="1"/>
  <c r="HZ174" i="1"/>
  <c r="HZ173" i="1"/>
  <c r="HZ175" i="1"/>
  <c r="HZ73" i="1"/>
  <c r="HZ172" i="1"/>
  <c r="HZ171" i="1"/>
  <c r="HZ170" i="1"/>
  <c r="HZ169" i="1"/>
  <c r="HZ168" i="1"/>
  <c r="HZ167" i="1"/>
  <c r="HZ166" i="1"/>
  <c r="HZ165" i="1"/>
  <c r="HZ164" i="1"/>
  <c r="HZ163" i="1"/>
  <c r="HZ162" i="1"/>
  <c r="HZ161" i="1"/>
  <c r="HZ160" i="1"/>
  <c r="HZ202" i="1"/>
  <c r="HZ117" i="1"/>
  <c r="HZ196" i="1"/>
  <c r="HZ193" i="1"/>
  <c r="HZ197" i="1"/>
  <c r="HZ198" i="1"/>
  <c r="HZ199" i="1"/>
  <c r="HZ200" i="1"/>
  <c r="HZ195" i="1"/>
  <c r="HZ194" i="1"/>
  <c r="HZ158" i="1"/>
  <c r="HZ157" i="1"/>
  <c r="HZ156" i="1"/>
  <c r="HZ155" i="1"/>
  <c r="HZ176" i="1"/>
  <c r="HZ192" i="1"/>
  <c r="HZ191" i="1"/>
  <c r="HZ190" i="1"/>
  <c r="HZ189" i="1"/>
  <c r="HZ188" i="1"/>
  <c r="HZ187" i="1"/>
  <c r="HZ186" i="1"/>
  <c r="HZ185" i="1"/>
  <c r="HZ184" i="1"/>
  <c r="HZ178" i="1"/>
  <c r="HZ149" i="1"/>
  <c r="HZ148" i="1"/>
  <c r="HZ151" i="1"/>
  <c r="HZ70" i="1"/>
  <c r="HZ69" i="1"/>
  <c r="HZ96" i="1"/>
  <c r="HY114" i="1"/>
  <c r="HY113" i="1"/>
  <c r="HY112" i="1"/>
  <c r="HY111" i="1"/>
  <c r="HY110" i="1"/>
  <c r="HY109" i="1"/>
  <c r="HY108" i="1"/>
  <c r="HY107" i="1"/>
  <c r="HY106" i="1"/>
  <c r="HY105" i="1"/>
  <c r="HY104" i="1"/>
  <c r="HY103" i="1"/>
  <c r="HY102" i="1"/>
  <c r="HY101" i="1"/>
  <c r="HY100" i="1"/>
  <c r="HY99" i="1"/>
  <c r="HY98" i="1"/>
  <c r="HY16" i="1"/>
  <c r="HY15" i="1"/>
  <c r="HY14" i="1"/>
  <c r="HY147" i="1"/>
  <c r="HY146" i="1"/>
  <c r="HY145" i="1"/>
  <c r="HY144" i="1"/>
  <c r="HY143" i="1"/>
  <c r="HY142" i="1"/>
  <c r="HY141" i="1"/>
  <c r="HY140" i="1"/>
  <c r="HY139" i="1"/>
  <c r="HY138" i="1"/>
  <c r="HY137" i="1"/>
  <c r="HY136" i="1"/>
  <c r="HY135" i="1"/>
  <c r="HY134" i="1"/>
  <c r="HY133" i="1"/>
  <c r="HY115" i="1"/>
  <c r="HY132" i="1"/>
  <c r="HY131" i="1"/>
  <c r="HY130" i="1"/>
  <c r="HY129" i="1"/>
  <c r="HY128" i="1"/>
  <c r="HY127" i="1"/>
  <c r="HY126" i="1"/>
  <c r="HY125" i="1"/>
  <c r="HY124" i="1"/>
  <c r="HY123" i="1"/>
  <c r="HY122" i="1"/>
  <c r="HY63" i="1"/>
  <c r="HY62" i="1"/>
  <c r="HY61" i="1"/>
  <c r="HY60" i="1"/>
  <c r="HY74" i="1"/>
  <c r="HY72" i="1"/>
  <c r="HY174" i="1"/>
  <c r="HY173" i="1"/>
  <c r="HY175" i="1"/>
  <c r="HY73" i="1"/>
  <c r="HY172" i="1"/>
  <c r="HY171" i="1"/>
  <c r="HY170" i="1"/>
  <c r="HY169" i="1"/>
  <c r="HY168" i="1"/>
  <c r="HY167" i="1"/>
  <c r="HY166" i="1"/>
  <c r="HY165" i="1"/>
  <c r="HY164" i="1"/>
  <c r="HY163" i="1"/>
  <c r="HY162" i="1"/>
  <c r="HY161" i="1"/>
  <c r="HY160" i="1"/>
  <c r="HY202" i="1"/>
  <c r="HY117" i="1"/>
  <c r="HY196" i="1"/>
  <c r="HY193" i="1"/>
  <c r="HY197" i="1"/>
  <c r="HY198" i="1"/>
  <c r="HY199" i="1"/>
  <c r="HY200" i="1"/>
  <c r="HY195" i="1"/>
  <c r="HY194" i="1"/>
  <c r="HY158" i="1"/>
  <c r="HY157" i="1"/>
  <c r="HY156" i="1"/>
  <c r="HY155" i="1"/>
  <c r="HY176" i="1"/>
  <c r="HY192" i="1"/>
  <c r="HY191" i="1"/>
  <c r="HY190" i="1"/>
  <c r="HY189" i="1"/>
  <c r="HY188" i="1"/>
  <c r="HY187" i="1"/>
  <c r="HY186" i="1"/>
  <c r="HY185" i="1"/>
  <c r="HY184" i="1"/>
  <c r="HY178" i="1"/>
  <c r="HY149" i="1"/>
  <c r="HY148" i="1"/>
  <c r="HY151" i="1"/>
  <c r="HY70" i="1"/>
  <c r="HY69" i="1"/>
  <c r="HY96" i="1"/>
  <c r="HX114" i="1"/>
  <c r="HX113" i="1"/>
  <c r="HX112" i="1"/>
  <c r="HX111" i="1"/>
  <c r="HX110" i="1"/>
  <c r="HX109" i="1"/>
  <c r="HX108" i="1"/>
  <c r="HX107" i="1"/>
  <c r="HX106" i="1"/>
  <c r="HX105" i="1"/>
  <c r="HX104" i="1"/>
  <c r="HX103" i="1"/>
  <c r="HX102" i="1"/>
  <c r="HX101" i="1"/>
  <c r="HX100" i="1"/>
  <c r="HX99" i="1"/>
  <c r="HX98" i="1"/>
  <c r="HX16" i="1"/>
  <c r="HX15" i="1"/>
  <c r="HX14" i="1"/>
  <c r="HX147" i="1"/>
  <c r="HX146" i="1"/>
  <c r="HX145" i="1"/>
  <c r="HX144" i="1"/>
  <c r="HX143" i="1"/>
  <c r="HX142" i="1"/>
  <c r="HX141" i="1"/>
  <c r="HX140" i="1"/>
  <c r="HX139" i="1"/>
  <c r="HX138" i="1"/>
  <c r="HX137" i="1"/>
  <c r="HX136" i="1"/>
  <c r="HX135" i="1"/>
  <c r="HX134" i="1"/>
  <c r="HX133" i="1"/>
  <c r="HX115" i="1"/>
  <c r="HX132" i="1"/>
  <c r="HX131" i="1"/>
  <c r="HX130" i="1"/>
  <c r="HX129" i="1"/>
  <c r="HX128" i="1"/>
  <c r="HX127" i="1"/>
  <c r="HX126" i="1"/>
  <c r="HX125" i="1"/>
  <c r="HX124" i="1"/>
  <c r="HX123" i="1"/>
  <c r="HX122" i="1"/>
  <c r="HX63" i="1"/>
  <c r="HX62" i="1"/>
  <c r="HX61" i="1"/>
  <c r="HX60" i="1"/>
  <c r="HX74" i="1"/>
  <c r="HX72" i="1"/>
  <c r="HX174" i="1"/>
  <c r="HX173" i="1"/>
  <c r="HX175" i="1"/>
  <c r="HX73" i="1"/>
  <c r="HX172" i="1"/>
  <c r="HX171" i="1"/>
  <c r="HX170" i="1"/>
  <c r="HX169" i="1"/>
  <c r="HX168" i="1"/>
  <c r="HX167" i="1"/>
  <c r="HX166" i="1"/>
  <c r="HX165" i="1"/>
  <c r="HX164" i="1"/>
  <c r="HX163" i="1"/>
  <c r="HX162" i="1"/>
  <c r="HX161" i="1"/>
  <c r="HX160" i="1"/>
  <c r="HX202" i="1"/>
  <c r="HX117" i="1"/>
  <c r="HX196" i="1"/>
  <c r="HX193" i="1"/>
  <c r="HX197" i="1"/>
  <c r="HX198" i="1"/>
  <c r="HX199" i="1"/>
  <c r="HX200" i="1"/>
  <c r="HX195" i="1"/>
  <c r="HX194" i="1"/>
  <c r="HX158" i="1"/>
  <c r="HX157" i="1"/>
  <c r="HX156" i="1"/>
  <c r="HX155" i="1"/>
  <c r="HX176" i="1"/>
  <c r="HX192" i="1"/>
  <c r="HX191" i="1"/>
  <c r="HX190" i="1"/>
  <c r="HX189" i="1"/>
  <c r="HX188" i="1"/>
  <c r="HX187" i="1"/>
  <c r="HX186" i="1"/>
  <c r="HX185" i="1"/>
  <c r="HX184" i="1"/>
  <c r="HX178" i="1"/>
  <c r="HX149" i="1"/>
  <c r="HX148" i="1"/>
  <c r="HX151" i="1"/>
  <c r="HX70" i="1"/>
  <c r="HX69" i="1"/>
  <c r="HX96" i="1"/>
  <c r="HW114" i="1"/>
  <c r="HW113" i="1"/>
  <c r="HW112" i="1"/>
  <c r="HW111" i="1"/>
  <c r="HW110" i="1"/>
  <c r="HW109" i="1"/>
  <c r="HW108" i="1"/>
  <c r="HW107" i="1"/>
  <c r="HW106" i="1"/>
  <c r="HW105" i="1"/>
  <c r="HW104" i="1"/>
  <c r="HW103" i="1"/>
  <c r="HW102" i="1"/>
  <c r="HW101" i="1"/>
  <c r="HW100" i="1"/>
  <c r="HW99" i="1"/>
  <c r="HW98" i="1"/>
  <c r="HW16" i="1"/>
  <c r="HW15" i="1"/>
  <c r="HW14" i="1"/>
  <c r="HW147" i="1"/>
  <c r="HW146" i="1"/>
  <c r="HW145" i="1"/>
  <c r="HW144" i="1"/>
  <c r="HW143" i="1"/>
  <c r="HW142" i="1"/>
  <c r="HW141" i="1"/>
  <c r="HW140" i="1"/>
  <c r="HW139" i="1"/>
  <c r="HW138" i="1"/>
  <c r="HW137" i="1"/>
  <c r="HW136" i="1"/>
  <c r="HW135" i="1"/>
  <c r="HW134" i="1"/>
  <c r="HW133" i="1"/>
  <c r="HW115" i="1"/>
  <c r="HW132" i="1"/>
  <c r="HW131" i="1"/>
  <c r="HW130" i="1"/>
  <c r="HW129" i="1"/>
  <c r="HW128" i="1"/>
  <c r="HW127" i="1"/>
  <c r="HW126" i="1"/>
  <c r="HW125" i="1"/>
  <c r="HW124" i="1"/>
  <c r="HW123" i="1"/>
  <c r="HW122" i="1"/>
  <c r="HW63" i="1"/>
  <c r="HW62" i="1"/>
  <c r="HW61" i="1"/>
  <c r="HW60" i="1"/>
  <c r="HW74" i="1"/>
  <c r="HW72" i="1"/>
  <c r="HW174" i="1"/>
  <c r="HW173" i="1"/>
  <c r="HW175" i="1"/>
  <c r="HW73" i="1"/>
  <c r="HW172" i="1"/>
  <c r="HW171" i="1"/>
  <c r="HW170" i="1"/>
  <c r="HW169" i="1"/>
  <c r="HW168" i="1"/>
  <c r="HW167" i="1"/>
  <c r="HW166" i="1"/>
  <c r="HW165" i="1"/>
  <c r="HW164" i="1"/>
  <c r="HW163" i="1"/>
  <c r="HW162" i="1"/>
  <c r="HW161" i="1"/>
  <c r="HW160" i="1"/>
  <c r="HW202" i="1"/>
  <c r="HW117" i="1"/>
  <c r="HW196" i="1"/>
  <c r="HW193" i="1"/>
  <c r="HW197" i="1"/>
  <c r="HW198" i="1"/>
  <c r="HW199" i="1"/>
  <c r="HW200" i="1"/>
  <c r="HW195" i="1"/>
  <c r="HW194" i="1"/>
  <c r="HW158" i="1"/>
  <c r="HW157" i="1"/>
  <c r="HW156" i="1"/>
  <c r="HW155" i="1"/>
  <c r="HW176" i="1"/>
  <c r="HW192" i="1"/>
  <c r="HW191" i="1"/>
  <c r="HW190" i="1"/>
  <c r="HW189" i="1"/>
  <c r="HW188" i="1"/>
  <c r="HW187" i="1"/>
  <c r="HW186" i="1"/>
  <c r="HW185" i="1"/>
  <c r="HW184" i="1"/>
  <c r="HW178" i="1"/>
  <c r="HW149" i="1"/>
  <c r="HW148" i="1"/>
  <c r="HW151" i="1"/>
  <c r="HW70" i="1"/>
  <c r="HW69" i="1"/>
  <c r="HW96" i="1"/>
  <c r="HV114" i="1"/>
  <c r="HV113" i="1"/>
  <c r="HV112" i="1"/>
  <c r="HV111" i="1"/>
  <c r="HV110" i="1"/>
  <c r="HV109" i="1"/>
  <c r="HV108" i="1"/>
  <c r="HV107" i="1"/>
  <c r="HV106" i="1"/>
  <c r="HV105" i="1"/>
  <c r="HV104" i="1"/>
  <c r="HV103" i="1"/>
  <c r="HV102" i="1"/>
  <c r="HV101" i="1"/>
  <c r="HV100" i="1"/>
  <c r="HV99" i="1"/>
  <c r="HV98" i="1"/>
  <c r="HV16" i="1"/>
  <c r="HV15" i="1"/>
  <c r="HV14" i="1"/>
  <c r="HV147" i="1"/>
  <c r="HV146" i="1"/>
  <c r="HV145" i="1"/>
  <c r="HV144" i="1"/>
  <c r="HV143" i="1"/>
  <c r="HV142" i="1"/>
  <c r="HV141" i="1"/>
  <c r="HV140" i="1"/>
  <c r="HV139" i="1"/>
  <c r="HV138" i="1"/>
  <c r="HV137" i="1"/>
  <c r="HV136" i="1"/>
  <c r="HV135" i="1"/>
  <c r="HV134" i="1"/>
  <c r="HV133" i="1"/>
  <c r="HV115" i="1"/>
  <c r="HV132" i="1"/>
  <c r="HV131" i="1"/>
  <c r="HV130" i="1"/>
  <c r="HV129" i="1"/>
  <c r="HV128" i="1"/>
  <c r="HV127" i="1"/>
  <c r="HV126" i="1"/>
  <c r="HV125" i="1"/>
  <c r="HV124" i="1"/>
  <c r="HV123" i="1"/>
  <c r="HV122" i="1"/>
  <c r="HV63" i="1"/>
  <c r="HV62" i="1"/>
  <c r="HV61" i="1"/>
  <c r="HV60" i="1"/>
  <c r="HV74" i="1"/>
  <c r="HV72" i="1"/>
  <c r="HV174" i="1"/>
  <c r="HV173" i="1"/>
  <c r="HV175" i="1"/>
  <c r="HV73" i="1"/>
  <c r="HV172" i="1"/>
  <c r="HV171" i="1"/>
  <c r="HV170" i="1"/>
  <c r="HV169" i="1"/>
  <c r="HV168" i="1"/>
  <c r="HV167" i="1"/>
  <c r="HV166" i="1"/>
  <c r="HV165" i="1"/>
  <c r="HV164" i="1"/>
  <c r="HV163" i="1"/>
  <c r="HV162" i="1"/>
  <c r="HV161" i="1"/>
  <c r="HV160" i="1"/>
  <c r="HV202" i="1"/>
  <c r="HV117" i="1"/>
  <c r="HV196" i="1"/>
  <c r="HV193" i="1"/>
  <c r="HV197" i="1"/>
  <c r="HV198" i="1"/>
  <c r="HV199" i="1"/>
  <c r="HV200" i="1"/>
  <c r="HV195" i="1"/>
  <c r="HV194" i="1"/>
  <c r="HV158" i="1"/>
  <c r="HV157" i="1"/>
  <c r="HV156" i="1"/>
  <c r="HV155" i="1"/>
  <c r="HV176" i="1"/>
  <c r="HV192" i="1"/>
  <c r="HV191" i="1"/>
  <c r="HV190" i="1"/>
  <c r="HV189" i="1"/>
  <c r="HV188" i="1"/>
  <c r="HV187" i="1"/>
  <c r="HV186" i="1"/>
  <c r="HV185" i="1"/>
  <c r="HV184" i="1"/>
  <c r="HV178" i="1"/>
  <c r="HV149" i="1"/>
  <c r="HV148" i="1"/>
  <c r="HV151" i="1"/>
  <c r="HV70" i="1"/>
  <c r="HV69" i="1"/>
  <c r="HV96" i="1"/>
  <c r="HU114" i="1"/>
  <c r="HU113" i="1"/>
  <c r="HU112" i="1"/>
  <c r="HU111" i="1"/>
  <c r="HU110" i="1"/>
  <c r="HU109" i="1"/>
  <c r="HU108" i="1"/>
  <c r="HU107" i="1"/>
  <c r="HU106" i="1"/>
  <c r="HU105" i="1"/>
  <c r="HU104" i="1"/>
  <c r="HU103" i="1"/>
  <c r="HU102" i="1"/>
  <c r="HU101" i="1"/>
  <c r="HU100" i="1"/>
  <c r="HU99" i="1"/>
  <c r="HU98" i="1"/>
  <c r="HU16" i="1"/>
  <c r="HU15" i="1"/>
  <c r="HU14" i="1"/>
  <c r="HU147" i="1"/>
  <c r="HU146" i="1"/>
  <c r="HU145" i="1"/>
  <c r="HU144" i="1"/>
  <c r="HU143" i="1"/>
  <c r="HU142" i="1"/>
  <c r="HU141" i="1"/>
  <c r="HU140" i="1"/>
  <c r="HU139" i="1"/>
  <c r="HU138" i="1"/>
  <c r="HU137" i="1"/>
  <c r="HU136" i="1"/>
  <c r="HU135" i="1"/>
  <c r="HU134" i="1"/>
  <c r="HU133" i="1"/>
  <c r="HU115" i="1"/>
  <c r="HU132" i="1"/>
  <c r="HU131" i="1"/>
  <c r="HU130" i="1"/>
  <c r="HU129" i="1"/>
  <c r="HU128" i="1"/>
  <c r="HU127" i="1"/>
  <c r="HU126" i="1"/>
  <c r="HU125" i="1"/>
  <c r="HU124" i="1"/>
  <c r="HU123" i="1"/>
  <c r="HU122" i="1"/>
  <c r="HU63" i="1"/>
  <c r="HU62" i="1"/>
  <c r="HU61" i="1"/>
  <c r="HU60" i="1"/>
  <c r="HU74" i="1"/>
  <c r="HU72" i="1"/>
  <c r="HU174" i="1"/>
  <c r="HU173" i="1"/>
  <c r="HU175" i="1"/>
  <c r="HU73" i="1"/>
  <c r="HU172" i="1"/>
  <c r="HU171" i="1"/>
  <c r="HU170" i="1"/>
  <c r="HU169" i="1"/>
  <c r="HU168" i="1"/>
  <c r="HU167" i="1"/>
  <c r="HU166" i="1"/>
  <c r="HU165" i="1"/>
  <c r="HU164" i="1"/>
  <c r="HU163" i="1"/>
  <c r="HU162" i="1"/>
  <c r="HU161" i="1"/>
  <c r="HU160" i="1"/>
  <c r="HU202" i="1"/>
  <c r="HU117" i="1"/>
  <c r="HU196" i="1"/>
  <c r="HU193" i="1"/>
  <c r="HU197" i="1"/>
  <c r="HU198" i="1"/>
  <c r="HU199" i="1"/>
  <c r="HU200" i="1"/>
  <c r="HU195" i="1"/>
  <c r="HU194" i="1"/>
  <c r="HU158" i="1"/>
  <c r="HU157" i="1"/>
  <c r="HU156" i="1"/>
  <c r="HU155" i="1"/>
  <c r="HU176" i="1"/>
  <c r="HU192" i="1"/>
  <c r="HU191" i="1"/>
  <c r="HU190" i="1"/>
  <c r="HU189" i="1"/>
  <c r="HU188" i="1"/>
  <c r="HU187" i="1"/>
  <c r="HU186" i="1"/>
  <c r="HU185" i="1"/>
  <c r="HU184" i="1"/>
  <c r="HU178" i="1"/>
  <c r="HU149" i="1"/>
  <c r="HU148" i="1"/>
  <c r="HU151" i="1"/>
  <c r="HU70" i="1"/>
  <c r="HU69" i="1"/>
  <c r="HU96" i="1"/>
  <c r="HT114" i="1"/>
  <c r="HT113" i="1"/>
  <c r="HT112" i="1"/>
  <c r="HT111" i="1"/>
  <c r="HT110" i="1"/>
  <c r="HT109" i="1"/>
  <c r="HT108" i="1"/>
  <c r="HT107" i="1"/>
  <c r="HT106" i="1"/>
  <c r="HT105" i="1"/>
  <c r="HT104" i="1"/>
  <c r="HT103" i="1"/>
  <c r="HT102" i="1"/>
  <c r="HT101" i="1"/>
  <c r="HT100" i="1"/>
  <c r="HT99" i="1"/>
  <c r="HT98" i="1"/>
  <c r="HT16" i="1"/>
  <c r="HT15" i="1"/>
  <c r="HT14" i="1"/>
  <c r="HT147" i="1"/>
  <c r="HT146" i="1"/>
  <c r="HT145" i="1"/>
  <c r="HT144" i="1"/>
  <c r="HT143" i="1"/>
  <c r="HT142" i="1"/>
  <c r="HT141" i="1"/>
  <c r="HT140" i="1"/>
  <c r="HT139" i="1"/>
  <c r="HT138" i="1"/>
  <c r="HT137" i="1"/>
  <c r="HT136" i="1"/>
  <c r="HT135" i="1"/>
  <c r="HT134" i="1"/>
  <c r="HT133" i="1"/>
  <c r="HT115" i="1"/>
  <c r="HT132" i="1"/>
  <c r="HT131" i="1"/>
  <c r="HT130" i="1"/>
  <c r="HT129" i="1"/>
  <c r="HT128" i="1"/>
  <c r="HT127" i="1"/>
  <c r="HT126" i="1"/>
  <c r="HT125" i="1"/>
  <c r="HT124" i="1"/>
  <c r="HT123" i="1"/>
  <c r="HT122" i="1"/>
  <c r="HT63" i="1"/>
  <c r="HT62" i="1"/>
  <c r="HT61" i="1"/>
  <c r="HT60" i="1"/>
  <c r="HT74" i="1"/>
  <c r="HT72" i="1"/>
  <c r="HT174" i="1"/>
  <c r="HT173" i="1"/>
  <c r="HT175" i="1"/>
  <c r="HT73" i="1"/>
  <c r="HT172" i="1"/>
  <c r="HT171" i="1"/>
  <c r="HT170" i="1"/>
  <c r="HT169" i="1"/>
  <c r="HT168" i="1"/>
  <c r="HT167" i="1"/>
  <c r="HT166" i="1"/>
  <c r="HT165" i="1"/>
  <c r="HT164" i="1"/>
  <c r="HT163" i="1"/>
  <c r="HT162" i="1"/>
  <c r="HT161" i="1"/>
  <c r="HT160" i="1"/>
  <c r="HT202" i="1"/>
  <c r="HT117" i="1"/>
  <c r="HT196" i="1"/>
  <c r="HT193" i="1"/>
  <c r="HT197" i="1"/>
  <c r="HT198" i="1"/>
  <c r="HT199" i="1"/>
  <c r="HT200" i="1"/>
  <c r="HT195" i="1"/>
  <c r="HT194" i="1"/>
  <c r="HT158" i="1"/>
  <c r="HT157" i="1"/>
  <c r="HT156" i="1"/>
  <c r="HT155" i="1"/>
  <c r="HT176" i="1"/>
  <c r="HT192" i="1"/>
  <c r="HT191" i="1"/>
  <c r="HT190" i="1"/>
  <c r="HT189" i="1"/>
  <c r="HT188" i="1"/>
  <c r="HT187" i="1"/>
  <c r="HT186" i="1"/>
  <c r="HT185" i="1"/>
  <c r="HT184" i="1"/>
  <c r="HT178" i="1"/>
  <c r="HT149" i="1"/>
  <c r="HT148" i="1"/>
  <c r="HT151" i="1"/>
  <c r="HT70" i="1"/>
  <c r="HT69" i="1"/>
  <c r="HT96" i="1"/>
  <c r="HS114" i="1"/>
  <c r="HS113" i="1"/>
  <c r="HS112" i="1"/>
  <c r="HS111" i="1"/>
  <c r="HS110" i="1"/>
  <c r="HS109" i="1"/>
  <c r="HS108" i="1"/>
  <c r="HS107" i="1"/>
  <c r="HS106" i="1"/>
  <c r="HS105" i="1"/>
  <c r="HS104" i="1"/>
  <c r="HS103" i="1"/>
  <c r="HS102" i="1"/>
  <c r="HS101" i="1"/>
  <c r="HS100" i="1"/>
  <c r="HS99" i="1"/>
  <c r="HS98" i="1"/>
  <c r="HS16" i="1"/>
  <c r="HS15" i="1"/>
  <c r="HS14" i="1"/>
  <c r="HS147" i="1"/>
  <c r="HS146" i="1"/>
  <c r="HS145" i="1"/>
  <c r="HS144" i="1"/>
  <c r="HS143" i="1"/>
  <c r="HS142" i="1"/>
  <c r="HS141" i="1"/>
  <c r="HS140" i="1"/>
  <c r="HS139" i="1"/>
  <c r="HS138" i="1"/>
  <c r="HS137" i="1"/>
  <c r="HS136" i="1"/>
  <c r="HS135" i="1"/>
  <c r="HS134" i="1"/>
  <c r="HS133" i="1"/>
  <c r="HS115" i="1"/>
  <c r="HS132" i="1"/>
  <c r="HS131" i="1"/>
  <c r="HS130" i="1"/>
  <c r="HS129" i="1"/>
  <c r="HS128" i="1"/>
  <c r="HS127" i="1"/>
  <c r="HS126" i="1"/>
  <c r="HS125" i="1"/>
  <c r="HS124" i="1"/>
  <c r="HS123" i="1"/>
  <c r="HS122" i="1"/>
  <c r="HS63" i="1"/>
  <c r="HS62" i="1"/>
  <c r="HS61" i="1"/>
  <c r="HS60" i="1"/>
  <c r="HS74" i="1"/>
  <c r="HS72" i="1"/>
  <c r="HS174" i="1"/>
  <c r="HS173" i="1"/>
  <c r="HS175" i="1"/>
  <c r="HS73" i="1"/>
  <c r="HS172" i="1"/>
  <c r="HS171" i="1"/>
  <c r="HS170" i="1"/>
  <c r="HS169" i="1"/>
  <c r="HS168" i="1"/>
  <c r="HS167" i="1"/>
  <c r="HS166" i="1"/>
  <c r="HS165" i="1"/>
  <c r="HS164" i="1"/>
  <c r="HS163" i="1"/>
  <c r="HS162" i="1"/>
  <c r="HS161" i="1"/>
  <c r="HS160" i="1"/>
  <c r="HS202" i="1"/>
  <c r="HS117" i="1"/>
  <c r="HS196" i="1"/>
  <c r="HS193" i="1"/>
  <c r="HS197" i="1"/>
  <c r="HS198" i="1"/>
  <c r="HS199" i="1"/>
  <c r="HS200" i="1"/>
  <c r="HS195" i="1"/>
  <c r="HS194" i="1"/>
  <c r="HS158" i="1"/>
  <c r="HS157" i="1"/>
  <c r="HS156" i="1"/>
  <c r="HS155" i="1"/>
  <c r="HS176" i="1"/>
  <c r="HS192" i="1"/>
  <c r="HS191" i="1"/>
  <c r="HS190" i="1"/>
  <c r="HS189" i="1"/>
  <c r="HS188" i="1"/>
  <c r="HS187" i="1"/>
  <c r="HS186" i="1"/>
  <c r="HS185" i="1"/>
  <c r="HS184" i="1"/>
  <c r="HS178" i="1"/>
  <c r="HS149" i="1"/>
  <c r="HS148" i="1"/>
  <c r="HS151" i="1"/>
  <c r="HS70" i="1"/>
  <c r="HS69" i="1"/>
  <c r="HS96" i="1"/>
  <c r="HR114" i="1"/>
  <c r="HR113" i="1"/>
  <c r="HR112" i="1"/>
  <c r="HR111" i="1"/>
  <c r="HR110" i="1"/>
  <c r="HR109" i="1"/>
  <c r="HR108" i="1"/>
  <c r="HR107" i="1"/>
  <c r="HR106" i="1"/>
  <c r="HR105" i="1"/>
  <c r="HR104" i="1"/>
  <c r="HR103" i="1"/>
  <c r="HR102" i="1"/>
  <c r="HR101" i="1"/>
  <c r="HR100" i="1"/>
  <c r="HR99" i="1"/>
  <c r="HR98" i="1"/>
  <c r="HR16" i="1"/>
  <c r="HR15" i="1"/>
  <c r="HR14" i="1"/>
  <c r="HR147" i="1"/>
  <c r="HR146" i="1"/>
  <c r="HR145" i="1"/>
  <c r="HR144" i="1"/>
  <c r="HR143" i="1"/>
  <c r="HR142" i="1"/>
  <c r="HR141" i="1"/>
  <c r="HR140" i="1"/>
  <c r="HR139" i="1"/>
  <c r="HR138" i="1"/>
  <c r="HR137" i="1"/>
  <c r="HR136" i="1"/>
  <c r="HR135" i="1"/>
  <c r="HR134" i="1"/>
  <c r="HR133" i="1"/>
  <c r="HR115" i="1"/>
  <c r="HR132" i="1"/>
  <c r="HR131" i="1"/>
  <c r="HR130" i="1"/>
  <c r="HR129" i="1"/>
  <c r="HR128" i="1"/>
  <c r="HR127" i="1"/>
  <c r="HR126" i="1"/>
  <c r="HR125" i="1"/>
  <c r="HR124" i="1"/>
  <c r="HR123" i="1"/>
  <c r="HR122" i="1"/>
  <c r="HR63" i="1"/>
  <c r="HR62" i="1"/>
  <c r="HR61" i="1"/>
  <c r="HR60" i="1"/>
  <c r="HR74" i="1"/>
  <c r="HR72" i="1"/>
  <c r="HR174" i="1"/>
  <c r="HR173" i="1"/>
  <c r="HR175" i="1"/>
  <c r="HR73" i="1"/>
  <c r="HR172" i="1"/>
  <c r="HR171" i="1"/>
  <c r="HR170" i="1"/>
  <c r="HR169" i="1"/>
  <c r="HR168" i="1"/>
  <c r="HR167" i="1"/>
  <c r="HR166" i="1"/>
  <c r="HR165" i="1"/>
  <c r="HR164" i="1"/>
  <c r="HR163" i="1"/>
  <c r="HR162" i="1"/>
  <c r="HR161" i="1"/>
  <c r="HR160" i="1"/>
  <c r="HR202" i="1"/>
  <c r="HR117" i="1"/>
  <c r="HR196" i="1"/>
  <c r="HR193" i="1"/>
  <c r="HR197" i="1"/>
  <c r="HR198" i="1"/>
  <c r="HR199" i="1"/>
  <c r="HR200" i="1"/>
  <c r="HR195" i="1"/>
  <c r="HR194" i="1"/>
  <c r="HR158" i="1"/>
  <c r="HR157" i="1"/>
  <c r="HR156" i="1"/>
  <c r="HR155" i="1"/>
  <c r="HR176" i="1"/>
  <c r="HR192" i="1"/>
  <c r="HR191" i="1"/>
  <c r="HR190" i="1"/>
  <c r="HR189" i="1"/>
  <c r="HR188" i="1"/>
  <c r="HR187" i="1"/>
  <c r="HR186" i="1"/>
  <c r="HR185" i="1"/>
  <c r="HR184" i="1"/>
  <c r="HR178" i="1"/>
  <c r="HR149" i="1"/>
  <c r="HR148" i="1"/>
  <c r="HR151" i="1"/>
  <c r="HR70" i="1"/>
  <c r="HR69" i="1"/>
  <c r="HR96" i="1"/>
  <c r="HQ114" i="1"/>
  <c r="HQ113" i="1"/>
  <c r="HQ112" i="1"/>
  <c r="HQ111" i="1"/>
  <c r="HQ110" i="1"/>
  <c r="HQ109" i="1"/>
  <c r="HQ108" i="1"/>
  <c r="HQ107" i="1"/>
  <c r="HQ106" i="1"/>
  <c r="HQ105" i="1"/>
  <c r="HQ104" i="1"/>
  <c r="HQ103" i="1"/>
  <c r="HQ102" i="1"/>
  <c r="HQ101" i="1"/>
  <c r="HQ100" i="1"/>
  <c r="HQ99" i="1"/>
  <c r="HQ98" i="1"/>
  <c r="HQ16" i="1"/>
  <c r="HQ15" i="1"/>
  <c r="HQ14" i="1"/>
  <c r="HQ147" i="1"/>
  <c r="HQ146" i="1"/>
  <c r="HQ145" i="1"/>
  <c r="HQ144" i="1"/>
  <c r="HQ143" i="1"/>
  <c r="HQ142" i="1"/>
  <c r="HQ141" i="1"/>
  <c r="HQ140" i="1"/>
  <c r="HQ139" i="1"/>
  <c r="HQ138" i="1"/>
  <c r="HQ137" i="1"/>
  <c r="HQ136" i="1"/>
  <c r="HQ135" i="1"/>
  <c r="HQ134" i="1"/>
  <c r="HQ133" i="1"/>
  <c r="HQ115" i="1"/>
  <c r="HQ132" i="1"/>
  <c r="HQ131" i="1"/>
  <c r="HQ130" i="1"/>
  <c r="HQ129" i="1"/>
  <c r="HQ128" i="1"/>
  <c r="HQ127" i="1"/>
  <c r="HQ126" i="1"/>
  <c r="HQ125" i="1"/>
  <c r="HQ124" i="1"/>
  <c r="HQ123" i="1"/>
  <c r="HQ122" i="1"/>
  <c r="HQ63" i="1"/>
  <c r="HQ62" i="1"/>
  <c r="HQ61" i="1"/>
  <c r="HQ60" i="1"/>
  <c r="HQ74" i="1"/>
  <c r="HQ72" i="1"/>
  <c r="HQ174" i="1"/>
  <c r="HQ173" i="1"/>
  <c r="HQ175" i="1"/>
  <c r="HQ73" i="1"/>
  <c r="HQ172" i="1"/>
  <c r="HQ171" i="1"/>
  <c r="HQ170" i="1"/>
  <c r="HQ169" i="1"/>
  <c r="HQ168" i="1"/>
  <c r="HQ167" i="1"/>
  <c r="HQ166" i="1"/>
  <c r="HQ165" i="1"/>
  <c r="HQ164" i="1"/>
  <c r="HQ163" i="1"/>
  <c r="HQ162" i="1"/>
  <c r="HQ161" i="1"/>
  <c r="HQ160" i="1"/>
  <c r="HQ202" i="1"/>
  <c r="HQ117" i="1"/>
  <c r="HQ196" i="1"/>
  <c r="HQ193" i="1"/>
  <c r="HQ197" i="1"/>
  <c r="HQ198" i="1"/>
  <c r="HQ199" i="1"/>
  <c r="HQ200" i="1"/>
  <c r="HQ195" i="1"/>
  <c r="HQ194" i="1"/>
  <c r="HQ158" i="1"/>
  <c r="HQ157" i="1"/>
  <c r="HQ156" i="1"/>
  <c r="HQ155" i="1"/>
  <c r="HQ176" i="1"/>
  <c r="HQ192" i="1"/>
  <c r="HQ191" i="1"/>
  <c r="HQ190" i="1"/>
  <c r="HQ189" i="1"/>
  <c r="HQ188" i="1"/>
  <c r="HQ187" i="1"/>
  <c r="HQ186" i="1"/>
  <c r="HQ185" i="1"/>
  <c r="HQ184" i="1"/>
  <c r="HQ178" i="1"/>
  <c r="HQ149" i="1"/>
  <c r="HQ148" i="1"/>
  <c r="HQ151" i="1"/>
  <c r="HQ70" i="1"/>
  <c r="HQ69" i="1"/>
  <c r="HQ96" i="1"/>
  <c r="HP114" i="1"/>
  <c r="HP113" i="1"/>
  <c r="HP112" i="1"/>
  <c r="HP111" i="1"/>
  <c r="HP110" i="1"/>
  <c r="HP109" i="1"/>
  <c r="HP108" i="1"/>
  <c r="HP107" i="1"/>
  <c r="HP106" i="1"/>
  <c r="HP105" i="1"/>
  <c r="HP104" i="1"/>
  <c r="HP103" i="1"/>
  <c r="HP102" i="1"/>
  <c r="HP101" i="1"/>
  <c r="HP100" i="1"/>
  <c r="HP99" i="1"/>
  <c r="HP98" i="1"/>
  <c r="HP16" i="1"/>
  <c r="HP15" i="1"/>
  <c r="HP14" i="1"/>
  <c r="HP147" i="1"/>
  <c r="HP146" i="1"/>
  <c r="HP145" i="1"/>
  <c r="HP144" i="1"/>
  <c r="HP143" i="1"/>
  <c r="HP142" i="1"/>
  <c r="HP141" i="1"/>
  <c r="HP140" i="1"/>
  <c r="HP139" i="1"/>
  <c r="HP138" i="1"/>
  <c r="HP137" i="1"/>
  <c r="HP136" i="1"/>
  <c r="HP135" i="1"/>
  <c r="HP134" i="1"/>
  <c r="HP133" i="1"/>
  <c r="HP115" i="1"/>
  <c r="HP132" i="1"/>
  <c r="HP131" i="1"/>
  <c r="HP130" i="1"/>
  <c r="HP129" i="1"/>
  <c r="HP128" i="1"/>
  <c r="HP127" i="1"/>
  <c r="HP126" i="1"/>
  <c r="HP125" i="1"/>
  <c r="HP124" i="1"/>
  <c r="HP123" i="1"/>
  <c r="HP122" i="1"/>
  <c r="HP63" i="1"/>
  <c r="HP62" i="1"/>
  <c r="HP61" i="1"/>
  <c r="HP60" i="1"/>
  <c r="HP74" i="1"/>
  <c r="HP72" i="1"/>
  <c r="HP174" i="1"/>
  <c r="HP173" i="1"/>
  <c r="HP175" i="1"/>
  <c r="HP73" i="1"/>
  <c r="HP172" i="1"/>
  <c r="HP171" i="1"/>
  <c r="HP170" i="1"/>
  <c r="HP169" i="1"/>
  <c r="HP168" i="1"/>
  <c r="HP167" i="1"/>
  <c r="HP166" i="1"/>
  <c r="HP165" i="1"/>
  <c r="HP164" i="1"/>
  <c r="HP163" i="1"/>
  <c r="HP162" i="1"/>
  <c r="HP161" i="1"/>
  <c r="HP160" i="1"/>
  <c r="HP202" i="1"/>
  <c r="HP117" i="1"/>
  <c r="HP196" i="1"/>
  <c r="HP193" i="1"/>
  <c r="HP197" i="1"/>
  <c r="HP198" i="1"/>
  <c r="HP199" i="1"/>
  <c r="HP200" i="1"/>
  <c r="HP195" i="1"/>
  <c r="HP194" i="1"/>
  <c r="HP158" i="1"/>
  <c r="HP157" i="1"/>
  <c r="HP156" i="1"/>
  <c r="HP155" i="1"/>
  <c r="HP176" i="1"/>
  <c r="HP192" i="1"/>
  <c r="HP191" i="1"/>
  <c r="HP190" i="1"/>
  <c r="HP189" i="1"/>
  <c r="HP188" i="1"/>
  <c r="HP187" i="1"/>
  <c r="HP186" i="1"/>
  <c r="HP185" i="1"/>
  <c r="HP184" i="1"/>
  <c r="HP178" i="1"/>
  <c r="HP149" i="1"/>
  <c r="HP148" i="1"/>
  <c r="HP151" i="1"/>
  <c r="HP70" i="1"/>
  <c r="HP69" i="1"/>
  <c r="HP96" i="1"/>
  <c r="HO114" i="1"/>
  <c r="HO113" i="1"/>
  <c r="HO112" i="1"/>
  <c r="HO111" i="1"/>
  <c r="HO110" i="1"/>
  <c r="HO109" i="1"/>
  <c r="HO108" i="1"/>
  <c r="HO107" i="1"/>
  <c r="HO106" i="1"/>
  <c r="HO105" i="1"/>
  <c r="HO104" i="1"/>
  <c r="HO103" i="1"/>
  <c r="HO102" i="1"/>
  <c r="HO101" i="1"/>
  <c r="HO100" i="1"/>
  <c r="HO99" i="1"/>
  <c r="HO98" i="1"/>
  <c r="HO16" i="1"/>
  <c r="HO15" i="1"/>
  <c r="HO14" i="1"/>
  <c r="HO147" i="1"/>
  <c r="HO146" i="1"/>
  <c r="HO145" i="1"/>
  <c r="HO144" i="1"/>
  <c r="HO143" i="1"/>
  <c r="HO142" i="1"/>
  <c r="HO141" i="1"/>
  <c r="HO140" i="1"/>
  <c r="HO139" i="1"/>
  <c r="HO138" i="1"/>
  <c r="HO137" i="1"/>
  <c r="HO136" i="1"/>
  <c r="HO135" i="1"/>
  <c r="HO134" i="1"/>
  <c r="HO133" i="1"/>
  <c r="HO115" i="1"/>
  <c r="HO132" i="1"/>
  <c r="HO131" i="1"/>
  <c r="HO130" i="1"/>
  <c r="HO129" i="1"/>
  <c r="HO128" i="1"/>
  <c r="HO127" i="1"/>
  <c r="HO126" i="1"/>
  <c r="HO125" i="1"/>
  <c r="HO124" i="1"/>
  <c r="HO123" i="1"/>
  <c r="HO122" i="1"/>
  <c r="HO63" i="1"/>
  <c r="HO62" i="1"/>
  <c r="HO61" i="1"/>
  <c r="HO60" i="1"/>
  <c r="HO74" i="1"/>
  <c r="HO72" i="1"/>
  <c r="HO174" i="1"/>
  <c r="HO173" i="1"/>
  <c r="HO175" i="1"/>
  <c r="HO73" i="1"/>
  <c r="HO172" i="1"/>
  <c r="HO171" i="1"/>
  <c r="HO170" i="1"/>
  <c r="HO169" i="1"/>
  <c r="HO168" i="1"/>
  <c r="HO167" i="1"/>
  <c r="HO166" i="1"/>
  <c r="HO165" i="1"/>
  <c r="HO164" i="1"/>
  <c r="HO163" i="1"/>
  <c r="HO162" i="1"/>
  <c r="HO161" i="1"/>
  <c r="HO160" i="1"/>
  <c r="HO202" i="1"/>
  <c r="HO117" i="1"/>
  <c r="HO196" i="1"/>
  <c r="HO193" i="1"/>
  <c r="HO197" i="1"/>
  <c r="HO198" i="1"/>
  <c r="HO199" i="1"/>
  <c r="HO200" i="1"/>
  <c r="HO195" i="1"/>
  <c r="HO194" i="1"/>
  <c r="HO158" i="1"/>
  <c r="HO157" i="1"/>
  <c r="HO156" i="1"/>
  <c r="HO155" i="1"/>
  <c r="HO176" i="1"/>
  <c r="HO192" i="1"/>
  <c r="HO191" i="1"/>
  <c r="HO190" i="1"/>
  <c r="HO189" i="1"/>
  <c r="HO188" i="1"/>
  <c r="HO187" i="1"/>
  <c r="HO186" i="1"/>
  <c r="HO185" i="1"/>
  <c r="HO184" i="1"/>
  <c r="HO178" i="1"/>
  <c r="HO149" i="1"/>
  <c r="HO148" i="1"/>
  <c r="HO151" i="1"/>
  <c r="HO70" i="1"/>
  <c r="HO69" i="1"/>
  <c r="HO96" i="1"/>
  <c r="DI205" i="1" l="1"/>
  <c r="V27" i="20"/>
  <c r="V35" i="20"/>
  <c r="V34" i="20"/>
  <c r="V33" i="20"/>
  <c r="V32" i="20"/>
  <c r="V31" i="20"/>
  <c r="V30" i="20"/>
  <c r="V29" i="20"/>
  <c r="V26" i="20"/>
  <c r="V25" i="20"/>
  <c r="V24" i="20"/>
  <c r="V23" i="20"/>
  <c r="V22" i="20"/>
  <c r="V21" i="20"/>
  <c r="R17" i="20"/>
  <c r="X8" i="20"/>
  <c r="DJ114" i="1"/>
  <c r="DJ113" i="1"/>
  <c r="DJ112" i="1"/>
  <c r="DJ111" i="1"/>
  <c r="DJ110" i="1"/>
  <c r="DJ109" i="1"/>
  <c r="DJ108" i="1"/>
  <c r="DJ107" i="1"/>
  <c r="DJ106" i="1"/>
  <c r="DJ105" i="1"/>
  <c r="DJ104" i="1"/>
  <c r="DJ103" i="1"/>
  <c r="DJ102" i="1"/>
  <c r="DJ101" i="1"/>
  <c r="DJ100" i="1"/>
  <c r="DJ99" i="1"/>
  <c r="DJ98" i="1"/>
  <c r="DJ16" i="1"/>
  <c r="DJ15" i="1"/>
  <c r="DJ14" i="1"/>
  <c r="DJ147" i="1"/>
  <c r="DJ146" i="1"/>
  <c r="DJ145" i="1"/>
  <c r="DJ144" i="1"/>
  <c r="DJ143" i="1"/>
  <c r="DJ142" i="1"/>
  <c r="DJ141" i="1"/>
  <c r="DJ140" i="1"/>
  <c r="DJ139" i="1"/>
  <c r="DJ138" i="1"/>
  <c r="DJ137" i="1"/>
  <c r="DJ136" i="1"/>
  <c r="DJ135" i="1"/>
  <c r="DJ134" i="1"/>
  <c r="DJ133" i="1"/>
  <c r="DJ115" i="1"/>
  <c r="DJ132" i="1"/>
  <c r="DJ131" i="1"/>
  <c r="DJ130" i="1"/>
  <c r="DJ129" i="1"/>
  <c r="DJ128" i="1"/>
  <c r="DJ127" i="1"/>
  <c r="DJ126" i="1"/>
  <c r="DJ125" i="1"/>
  <c r="DJ124" i="1"/>
  <c r="DJ123" i="1"/>
  <c r="DJ122" i="1"/>
  <c r="DJ63" i="1"/>
  <c r="DJ62" i="1"/>
  <c r="DJ61" i="1"/>
  <c r="DJ60" i="1"/>
  <c r="DJ74" i="1"/>
  <c r="DJ72" i="1"/>
  <c r="DJ174" i="1"/>
  <c r="DJ173" i="1"/>
  <c r="DJ175" i="1"/>
  <c r="DJ73" i="1"/>
  <c r="DJ172" i="1"/>
  <c r="DJ171" i="1"/>
  <c r="DJ170" i="1"/>
  <c r="DJ169" i="1"/>
  <c r="DJ168" i="1"/>
  <c r="DJ167" i="1"/>
  <c r="DJ166" i="1"/>
  <c r="DJ165" i="1"/>
  <c r="DJ164" i="1"/>
  <c r="DJ163" i="1"/>
  <c r="DJ162" i="1"/>
  <c r="DJ161" i="1"/>
  <c r="DJ160" i="1"/>
  <c r="DJ202" i="1"/>
  <c r="DJ117" i="1"/>
  <c r="DJ196" i="1"/>
  <c r="DJ193" i="1"/>
  <c r="DJ197" i="1"/>
  <c r="DJ198" i="1"/>
  <c r="DJ199" i="1"/>
  <c r="DJ200" i="1"/>
  <c r="DJ195" i="1"/>
  <c r="DJ194" i="1"/>
  <c r="DJ158" i="1"/>
  <c r="DJ157" i="1"/>
  <c r="DJ156" i="1"/>
  <c r="DJ155" i="1"/>
  <c r="DJ176" i="1"/>
  <c r="DJ192" i="1"/>
  <c r="DJ191" i="1"/>
  <c r="DJ190" i="1"/>
  <c r="DJ189" i="1"/>
  <c r="DJ188" i="1"/>
  <c r="DJ187" i="1"/>
  <c r="DJ186" i="1"/>
  <c r="DJ185" i="1"/>
  <c r="DJ184" i="1"/>
  <c r="DJ149" i="1"/>
  <c r="DJ148" i="1"/>
  <c r="DJ151" i="1"/>
  <c r="DJ70" i="1"/>
  <c r="DJ69" i="1"/>
  <c r="DJ96" i="1"/>
  <c r="J32" i="19" l="1"/>
  <c r="J31" i="19"/>
  <c r="J30" i="19"/>
  <c r="J29" i="19"/>
  <c r="J28" i="19"/>
  <c r="J27" i="19"/>
  <c r="J26" i="19"/>
  <c r="J25"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GF7" i="26"/>
  <c r="GE7" i="26"/>
  <c r="GD7" i="26"/>
  <c r="GC7" i="26"/>
  <c r="GB7" i="26"/>
  <c r="EY7" i="26"/>
  <c r="EX7" i="26"/>
  <c r="EW7" i="26"/>
  <c r="EV7" i="26"/>
  <c r="EU7" i="26"/>
  <c r="DR7" i="26"/>
  <c r="DQ7" i="26"/>
  <c r="DP7" i="26"/>
  <c r="DO7" i="26"/>
  <c r="DN7" i="26"/>
  <c r="DJ7" i="26"/>
  <c r="DL7" i="26" s="1"/>
  <c r="HN6" i="26"/>
  <c r="HM6" i="26"/>
  <c r="HL6" i="26"/>
  <c r="HK6" i="26"/>
  <c r="HJ6" i="26"/>
  <c r="GF6" i="26"/>
  <c r="GE6" i="26"/>
  <c r="GD6" i="26"/>
  <c r="GC6" i="26"/>
  <c r="GB6" i="26"/>
  <c r="EY6" i="26"/>
  <c r="EX6" i="26"/>
  <c r="EW6" i="26"/>
  <c r="EV6" i="26"/>
  <c r="EU6" i="26"/>
  <c r="DR6" i="26"/>
  <c r="DQ6" i="26"/>
  <c r="DP6" i="26"/>
  <c r="DO6" i="26"/>
  <c r="DN6" i="26"/>
  <c r="DL6" i="26"/>
  <c r="DJ6" i="26"/>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0" i="25"/>
  <c r="HN8" i="25"/>
  <c r="HM8" i="25"/>
  <c r="HL8" i="25"/>
  <c r="HK8" i="25"/>
  <c r="HJ8" i="25"/>
  <c r="GF8" i="25"/>
  <c r="GE8" i="25"/>
  <c r="GD8" i="25"/>
  <c r="GC8" i="25"/>
  <c r="GB8" i="25"/>
  <c r="EY8" i="25"/>
  <c r="EX8" i="25"/>
  <c r="EW8" i="25"/>
  <c r="EV8" i="25"/>
  <c r="EU8" i="25"/>
  <c r="DR8" i="25"/>
  <c r="DQ8" i="25"/>
  <c r="DP8" i="25"/>
  <c r="DO8" i="25"/>
  <c r="DN8" i="25"/>
  <c r="DJ8" i="25"/>
  <c r="DL8" i="25" s="1"/>
  <c r="HN7" i="25"/>
  <c r="HM7" i="25"/>
  <c r="HL7" i="25"/>
  <c r="HK7" i="25"/>
  <c r="HJ7" i="25"/>
  <c r="GF7" i="25"/>
  <c r="GE7" i="25"/>
  <c r="GD7" i="25"/>
  <c r="GC7" i="25"/>
  <c r="GB7" i="25"/>
  <c r="EY7" i="25"/>
  <c r="EX7" i="25"/>
  <c r="EW7" i="25"/>
  <c r="EV7" i="25"/>
  <c r="EU7" i="25"/>
  <c r="DR7" i="25"/>
  <c r="DQ7" i="25"/>
  <c r="DP7" i="25"/>
  <c r="DO7" i="25"/>
  <c r="DN7" i="25"/>
  <c r="DJ7" i="25"/>
  <c r="DL7"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186" i="24"/>
  <c r="DK186" i="24"/>
  <c r="DJ186" i="24"/>
  <c r="DI186" i="24"/>
  <c r="DL180" i="24"/>
  <c r="DK180" i="24"/>
  <c r="DJ180" i="24"/>
  <c r="DI180" i="24"/>
  <c r="DL174" i="24"/>
  <c r="DK174" i="24"/>
  <c r="DJ174" i="24"/>
  <c r="DI174" i="24"/>
  <c r="DL168" i="24"/>
  <c r="DK168" i="24"/>
  <c r="DJ168" i="24"/>
  <c r="DI168" i="24"/>
  <c r="DL162" i="24"/>
  <c r="DK162" i="24"/>
  <c r="DJ162" i="24"/>
  <c r="DI162" i="24"/>
  <c r="DL156" i="24"/>
  <c r="DK156" i="24"/>
  <c r="DJ156" i="24"/>
  <c r="DI156" i="24"/>
  <c r="DL150" i="24"/>
  <c r="DK150" i="24"/>
  <c r="DJ150" i="24"/>
  <c r="DI150" i="24"/>
  <c r="DL144" i="24"/>
  <c r="DK144" i="24"/>
  <c r="DJ144" i="24"/>
  <c r="DI144" i="24"/>
  <c r="DL138" i="24"/>
  <c r="DK138" i="24"/>
  <c r="DK187" i="24" s="1"/>
  <c r="DJ138" i="24"/>
  <c r="DI138" i="24"/>
  <c r="DM1" i="24"/>
  <c r="E162" i="24"/>
  <c r="HN160" i="24"/>
  <c r="HM160" i="24"/>
  <c r="HL160" i="24"/>
  <c r="HK160" i="24"/>
  <c r="HJ160" i="24"/>
  <c r="DJ160" i="24"/>
  <c r="DL160" i="24" s="1"/>
  <c r="HN159" i="24"/>
  <c r="HM159" i="24"/>
  <c r="HL159" i="24"/>
  <c r="HK159" i="24"/>
  <c r="HJ159" i="24"/>
  <c r="GF159" i="24"/>
  <c r="DJ159" i="24"/>
  <c r="DL159" i="24" s="1"/>
  <c r="HN158" i="24"/>
  <c r="HM158" i="24"/>
  <c r="HL158" i="24"/>
  <c r="HK158" i="24"/>
  <c r="HJ158" i="24"/>
  <c r="DJ158" i="24"/>
  <c r="DL158" i="24" s="1"/>
  <c r="E156" i="24"/>
  <c r="HN154" i="24"/>
  <c r="HM154" i="24"/>
  <c r="HL154" i="24"/>
  <c r="HK154" i="24"/>
  <c r="HJ154" i="24"/>
  <c r="DJ154" i="24"/>
  <c r="DL154" i="24" s="1"/>
  <c r="HN153" i="24"/>
  <c r="HM153" i="24"/>
  <c r="HL153" i="24"/>
  <c r="HK153" i="24"/>
  <c r="HJ153" i="24"/>
  <c r="DJ153" i="24"/>
  <c r="DL153" i="24" s="1"/>
  <c r="HN152" i="24"/>
  <c r="HM152" i="24"/>
  <c r="HL152" i="24"/>
  <c r="HK152" i="24"/>
  <c r="HJ152" i="24"/>
  <c r="DJ152" i="24"/>
  <c r="DL152" i="24" s="1"/>
  <c r="E150" i="24"/>
  <c r="HN148" i="24"/>
  <c r="HM148" i="24"/>
  <c r="HL148" i="24"/>
  <c r="HK148" i="24"/>
  <c r="HJ148" i="24"/>
  <c r="DJ148" i="24"/>
  <c r="DL148" i="24" s="1"/>
  <c r="HN147" i="24"/>
  <c r="HM147" i="24"/>
  <c r="HL147" i="24"/>
  <c r="HK147" i="24"/>
  <c r="HJ147" i="24"/>
  <c r="DJ147" i="24"/>
  <c r="DL147" i="24" s="1"/>
  <c r="HN146" i="24"/>
  <c r="HM146" i="24"/>
  <c r="HL146" i="24"/>
  <c r="HK146" i="24"/>
  <c r="HJ146" i="24"/>
  <c r="DJ146" i="24"/>
  <c r="DL146" i="24" s="1"/>
  <c r="E144" i="24"/>
  <c r="HN142" i="24"/>
  <c r="HM142" i="24"/>
  <c r="HL142" i="24"/>
  <c r="HK142" i="24"/>
  <c r="HJ142" i="24"/>
  <c r="DJ142" i="24"/>
  <c r="DL142" i="24" s="1"/>
  <c r="HN141" i="24"/>
  <c r="HM141" i="24"/>
  <c r="HL141" i="24"/>
  <c r="HK141" i="24"/>
  <c r="HJ141" i="24"/>
  <c r="DJ141" i="24"/>
  <c r="DL141" i="24" s="1"/>
  <c r="HN140" i="24"/>
  <c r="HM140" i="24"/>
  <c r="HL140" i="24"/>
  <c r="HK140" i="24"/>
  <c r="HJ140" i="24"/>
  <c r="DJ140" i="24"/>
  <c r="DL140" i="24" s="1"/>
  <c r="E186" i="24"/>
  <c r="HN184" i="24"/>
  <c r="HM184" i="24"/>
  <c r="HL184" i="24"/>
  <c r="HK184" i="24"/>
  <c r="HJ184" i="24"/>
  <c r="DJ184" i="24"/>
  <c r="DL184" i="24" s="1"/>
  <c r="HN183" i="24"/>
  <c r="HM183" i="24"/>
  <c r="HL183" i="24"/>
  <c r="HK183" i="24"/>
  <c r="HJ183" i="24"/>
  <c r="DJ183" i="24"/>
  <c r="DL183" i="24" s="1"/>
  <c r="HN182" i="24"/>
  <c r="HM182" i="24"/>
  <c r="HL182" i="24"/>
  <c r="HK182" i="24"/>
  <c r="HJ182" i="24"/>
  <c r="DJ182" i="24"/>
  <c r="DL182" i="24" s="1"/>
  <c r="E180" i="24"/>
  <c r="HN178" i="24"/>
  <c r="HM178" i="24"/>
  <c r="HL178" i="24"/>
  <c r="HK178" i="24"/>
  <c r="HJ178" i="24"/>
  <c r="DJ178" i="24"/>
  <c r="DL178" i="24" s="1"/>
  <c r="HN177" i="24"/>
  <c r="HM177" i="24"/>
  <c r="HL177" i="24"/>
  <c r="HK177" i="24"/>
  <c r="HJ177" i="24"/>
  <c r="DJ177" i="24"/>
  <c r="DL177" i="24" s="1"/>
  <c r="HN176" i="24"/>
  <c r="HM176" i="24"/>
  <c r="HL176" i="24"/>
  <c r="HK176" i="24"/>
  <c r="HJ176" i="24"/>
  <c r="DJ176" i="24"/>
  <c r="DL176" i="24" s="1"/>
  <c r="E174" i="24"/>
  <c r="E168" i="24"/>
  <c r="E138" i="24"/>
  <c r="HN136" i="24"/>
  <c r="HM136" i="24"/>
  <c r="HL136" i="24"/>
  <c r="HK136" i="24"/>
  <c r="HJ136" i="24"/>
  <c r="DJ136" i="24"/>
  <c r="DL136" i="24" s="1"/>
  <c r="HN135" i="24"/>
  <c r="HM135" i="24"/>
  <c r="HL135" i="24"/>
  <c r="HK135" i="24"/>
  <c r="HJ135" i="24"/>
  <c r="DJ135" i="24"/>
  <c r="DL135" i="24" s="1"/>
  <c r="HN134" i="24"/>
  <c r="HM134" i="24"/>
  <c r="HL134" i="24"/>
  <c r="HK134" i="24"/>
  <c r="HJ134" i="24"/>
  <c r="DJ134" i="24"/>
  <c r="DL134" i="24" s="1"/>
  <c r="HN172" i="24"/>
  <c r="HM172" i="24"/>
  <c r="HL172" i="24"/>
  <c r="HK172" i="24"/>
  <c r="HJ172" i="24"/>
  <c r="DJ172" i="24"/>
  <c r="DL172" i="24" s="1"/>
  <c r="HN171" i="24"/>
  <c r="HM171" i="24"/>
  <c r="HL171" i="24"/>
  <c r="HK171" i="24"/>
  <c r="HJ171" i="24"/>
  <c r="DJ171" i="24"/>
  <c r="DL171" i="24" s="1"/>
  <c r="HN170" i="24"/>
  <c r="HM170" i="24"/>
  <c r="HL170" i="24"/>
  <c r="HK170" i="24"/>
  <c r="HJ170" i="24"/>
  <c r="DJ170" i="24"/>
  <c r="DL170" i="24" s="1"/>
  <c r="HN166" i="24"/>
  <c r="HM166" i="24"/>
  <c r="HL166" i="24"/>
  <c r="HK166" i="24"/>
  <c r="HJ166" i="24"/>
  <c r="DJ166" i="24"/>
  <c r="DL166" i="24" s="1"/>
  <c r="HN165" i="24"/>
  <c r="HM165" i="24"/>
  <c r="HL165" i="24"/>
  <c r="HK165" i="24"/>
  <c r="HJ165" i="24"/>
  <c r="DJ165" i="24"/>
  <c r="DL165" i="24" s="1"/>
  <c r="HN164" i="24"/>
  <c r="HM164" i="24"/>
  <c r="HL164" i="24"/>
  <c r="HK164" i="24"/>
  <c r="HJ164" i="24"/>
  <c r="DJ164" i="24"/>
  <c r="DL164"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158" i="24"/>
  <c r="IQ7" i="26" l="1"/>
  <c r="DL187" i="24"/>
  <c r="DI187" i="24"/>
  <c r="E187" i="24"/>
  <c r="DJ187" i="24"/>
  <c r="IQ5" i="26"/>
  <c r="IP141" i="24"/>
  <c r="IP8" i="25"/>
  <c r="ET7" i="26"/>
  <c r="HH5" i="26"/>
  <c r="GA7" i="26"/>
  <c r="HH7" i="26"/>
  <c r="IP5" i="26"/>
  <c r="ET6" i="26"/>
  <c r="GA6" i="26"/>
  <c r="HH6" i="26"/>
  <c r="ET5" i="26"/>
  <c r="GA5" i="26"/>
  <c r="IP7" i="26"/>
  <c r="IQ6" i="26"/>
  <c r="IP6" i="26"/>
  <c r="DM3" i="26"/>
  <c r="DM5" i="26"/>
  <c r="DM6" i="26"/>
  <c r="DM7" i="26"/>
  <c r="ET5" i="25"/>
  <c r="HH5" i="25"/>
  <c r="ET7" i="25"/>
  <c r="GA7" i="25"/>
  <c r="HH7" i="25"/>
  <c r="IQ7" i="25"/>
  <c r="GA5" i="25"/>
  <c r="IQ5" i="25"/>
  <c r="IP5" i="25"/>
  <c r="IP7" i="25"/>
  <c r="ET8" i="25"/>
  <c r="GA8" i="25"/>
  <c r="HH8" i="25"/>
  <c r="IQ8" i="25"/>
  <c r="DM5" i="25"/>
  <c r="DM7" i="25"/>
  <c r="DM8" i="25"/>
  <c r="DM3" i="25"/>
  <c r="DM2" i="24"/>
  <c r="DM140" i="24" s="1"/>
  <c r="DM3" i="24"/>
  <c r="DQ142" i="24"/>
  <c r="EX142" i="24"/>
  <c r="GE142" i="24"/>
  <c r="DQ146" i="24"/>
  <c r="EU148" i="24"/>
  <c r="IQ152" i="24"/>
  <c r="IP152" i="24"/>
  <c r="EY154" i="24"/>
  <c r="DQ140" i="24"/>
  <c r="EX140" i="24"/>
  <c r="GE140" i="24"/>
  <c r="DO141" i="24"/>
  <c r="EV141" i="24"/>
  <c r="GC141" i="24"/>
  <c r="EW146" i="24"/>
  <c r="GD146" i="24"/>
  <c r="DN148" i="24"/>
  <c r="GB148" i="24"/>
  <c r="IQ160" i="24"/>
  <c r="IP160" i="24"/>
  <c r="DR160" i="24"/>
  <c r="DN160" i="24"/>
  <c r="DQ159" i="24"/>
  <c r="DQ160" i="24"/>
  <c r="DP160" i="24"/>
  <c r="DO159" i="24"/>
  <c r="DR158" i="24"/>
  <c r="DN158" i="24"/>
  <c r="DO160" i="24"/>
  <c r="DP159" i="24"/>
  <c r="DQ154" i="24"/>
  <c r="DO153" i="24"/>
  <c r="DN159" i="24"/>
  <c r="DQ158" i="24"/>
  <c r="DP154" i="24"/>
  <c r="DR153" i="24"/>
  <c r="DN153" i="24"/>
  <c r="DP158" i="24"/>
  <c r="DO154" i="24"/>
  <c r="DQ153" i="24"/>
  <c r="DN154" i="24"/>
  <c r="DR152" i="24"/>
  <c r="DN152" i="24"/>
  <c r="DQ148" i="24"/>
  <c r="DP147" i="24"/>
  <c r="DP153" i="24"/>
  <c r="DQ152" i="24"/>
  <c r="DP148" i="24"/>
  <c r="DP152" i="24"/>
  <c r="DO148" i="24"/>
  <c r="DR147" i="24"/>
  <c r="DN147" i="24"/>
  <c r="DN140" i="24"/>
  <c r="DR140" i="24"/>
  <c r="EU140" i="24"/>
  <c r="EY140" i="24"/>
  <c r="GB140" i="24"/>
  <c r="GF140" i="24"/>
  <c r="IQ140" i="24"/>
  <c r="DP141" i="24"/>
  <c r="EW141" i="24"/>
  <c r="GD141" i="24"/>
  <c r="DN142" i="24"/>
  <c r="DR142" i="24"/>
  <c r="EU142" i="24"/>
  <c r="EY142" i="24"/>
  <c r="GB142" i="24"/>
  <c r="GF142" i="24"/>
  <c r="IQ142" i="24"/>
  <c r="DN146" i="24"/>
  <c r="DR146" i="24"/>
  <c r="EY146" i="24"/>
  <c r="GF146" i="24"/>
  <c r="DO147" i="24"/>
  <c r="EV147" i="24"/>
  <c r="DR148" i="24"/>
  <c r="EY148" i="24"/>
  <c r="GF148" i="24"/>
  <c r="DO140" i="24"/>
  <c r="EV140" i="24"/>
  <c r="GC140" i="24"/>
  <c r="DQ141" i="24"/>
  <c r="EX141" i="24"/>
  <c r="GE141" i="24"/>
  <c r="DO142" i="24"/>
  <c r="EV142" i="24"/>
  <c r="GC142" i="24"/>
  <c r="IP142" i="24"/>
  <c r="DO146" i="24"/>
  <c r="DQ147" i="24"/>
  <c r="EX147" i="24"/>
  <c r="GE147" i="24"/>
  <c r="DO152" i="24"/>
  <c r="EV152" i="24"/>
  <c r="GC152" i="24"/>
  <c r="DR154" i="24"/>
  <c r="DR159" i="24"/>
  <c r="EY160" i="24"/>
  <c r="EU160" i="24"/>
  <c r="EX159" i="24"/>
  <c r="EX160" i="24"/>
  <c r="EW160" i="24"/>
  <c r="EV159" i="24"/>
  <c r="EY158" i="24"/>
  <c r="EU158" i="24"/>
  <c r="EV160" i="24"/>
  <c r="EW159" i="24"/>
  <c r="EX154" i="24"/>
  <c r="EV153" i="24"/>
  <c r="EU159" i="24"/>
  <c r="EX158" i="24"/>
  <c r="EW154" i="24"/>
  <c r="EY153" i="24"/>
  <c r="EU153" i="24"/>
  <c r="EW158" i="24"/>
  <c r="EV154" i="24"/>
  <c r="EX153" i="24"/>
  <c r="EU154" i="24"/>
  <c r="EY152" i="24"/>
  <c r="EU152" i="24"/>
  <c r="EX148" i="24"/>
  <c r="EW147" i="24"/>
  <c r="EV146" i="24"/>
  <c r="EV158" i="24"/>
  <c r="EW153" i="24"/>
  <c r="EX152" i="24"/>
  <c r="EW148" i="24"/>
  <c r="EW152" i="24"/>
  <c r="EV148" i="24"/>
  <c r="EY147" i="24"/>
  <c r="EU147" i="24"/>
  <c r="EX146" i="24"/>
  <c r="GF160" i="24"/>
  <c r="GB160" i="24"/>
  <c r="GE159" i="24"/>
  <c r="GE160" i="24"/>
  <c r="GD160" i="24"/>
  <c r="GC159" i="24"/>
  <c r="GF158" i="24"/>
  <c r="GB158" i="24"/>
  <c r="GF154" i="24"/>
  <c r="GB154" i="24"/>
  <c r="GC160" i="24"/>
  <c r="GD159" i="24"/>
  <c r="GC153" i="24"/>
  <c r="GB159" i="24"/>
  <c r="GE158" i="24"/>
  <c r="GE154" i="24"/>
  <c r="GF153" i="24"/>
  <c r="GB153" i="24"/>
  <c r="GD158" i="24"/>
  <c r="GD154" i="24"/>
  <c r="GE153" i="24"/>
  <c r="GC154" i="24"/>
  <c r="GF152" i="24"/>
  <c r="GB152" i="24"/>
  <c r="GE148" i="24"/>
  <c r="GD147" i="24"/>
  <c r="GC146" i="24"/>
  <c r="GD153" i="24"/>
  <c r="GE152" i="24"/>
  <c r="GD148" i="24"/>
  <c r="GC147" i="24"/>
  <c r="GD152" i="24"/>
  <c r="GC148" i="24"/>
  <c r="GF147" i="24"/>
  <c r="GB147" i="24"/>
  <c r="GE146" i="24"/>
  <c r="IP184" i="24"/>
  <c r="DP140" i="24"/>
  <c r="EW140" i="24"/>
  <c r="GD140" i="24"/>
  <c r="IP140" i="24"/>
  <c r="DN141" i="24"/>
  <c r="DR141" i="24"/>
  <c r="EU141" i="24"/>
  <c r="EY141" i="24"/>
  <c r="GB141" i="24"/>
  <c r="GF141" i="24"/>
  <c r="IQ141" i="24"/>
  <c r="DP142" i="24"/>
  <c r="EW142" i="24"/>
  <c r="GD142" i="24"/>
  <c r="DP146" i="24"/>
  <c r="EU146" i="24"/>
  <c r="GB146" i="24"/>
  <c r="DO158" i="24"/>
  <c r="EY159" i="24"/>
  <c r="IQ148" i="24"/>
  <c r="IP148" i="24"/>
  <c r="IQ147" i="24"/>
  <c r="IP147" i="24"/>
  <c r="IQ146" i="24"/>
  <c r="IP146" i="24"/>
  <c r="IQ158" i="24"/>
  <c r="IP158" i="24"/>
  <c r="IQ153" i="24"/>
  <c r="IP153" i="24"/>
  <c r="IQ154" i="24"/>
  <c r="IP154" i="24"/>
  <c r="IQ159" i="24"/>
  <c r="IP159" i="24"/>
  <c r="IQ177" i="24"/>
  <c r="IP177" i="24"/>
  <c r="IQ183" i="24"/>
  <c r="GF184" i="24"/>
  <c r="GB184" i="24"/>
  <c r="GE183" i="24"/>
  <c r="GD182" i="24"/>
  <c r="GE184" i="24"/>
  <c r="GD183" i="24"/>
  <c r="GC182" i="24"/>
  <c r="GC178" i="24"/>
  <c r="GD184" i="24"/>
  <c r="GC183" i="24"/>
  <c r="GF182" i="24"/>
  <c r="GB182" i="24"/>
  <c r="GC184" i="24"/>
  <c r="GF183" i="24"/>
  <c r="GE178" i="24"/>
  <c r="GE177" i="24"/>
  <c r="GB183" i="24"/>
  <c r="GD178" i="24"/>
  <c r="GD177" i="24"/>
  <c r="GE182" i="24"/>
  <c r="GB178" i="24"/>
  <c r="GC177" i="24"/>
  <c r="GF176" i="24"/>
  <c r="GB176" i="24"/>
  <c r="DQ176" i="24"/>
  <c r="EV176" i="24"/>
  <c r="GC176" i="24"/>
  <c r="DR177" i="24"/>
  <c r="EU177" i="24"/>
  <c r="GB177" i="24"/>
  <c r="DN176" i="24"/>
  <c r="DR176" i="24"/>
  <c r="EW176" i="24"/>
  <c r="GD176" i="24"/>
  <c r="EY177" i="24"/>
  <c r="GF177" i="24"/>
  <c r="DO178" i="24"/>
  <c r="EV178" i="24"/>
  <c r="GF178" i="24"/>
  <c r="DR184" i="24"/>
  <c r="DN184" i="24"/>
  <c r="DQ183" i="24"/>
  <c r="DP182" i="24"/>
  <c r="DQ184" i="24"/>
  <c r="DP183" i="24"/>
  <c r="DO182" i="24"/>
  <c r="DP184" i="24"/>
  <c r="DO183" i="24"/>
  <c r="DR182" i="24"/>
  <c r="DN182" i="24"/>
  <c r="DO184" i="24"/>
  <c r="DR183" i="24"/>
  <c r="DR178" i="24"/>
  <c r="DN178" i="24"/>
  <c r="DQ177" i="24"/>
  <c r="DN183" i="24"/>
  <c r="DQ178" i="24"/>
  <c r="DQ182" i="24"/>
  <c r="DP178" i="24"/>
  <c r="DO177" i="24"/>
  <c r="DO176" i="24"/>
  <c r="EX176" i="24"/>
  <c r="GE176" i="24"/>
  <c r="DN177" i="24"/>
  <c r="EY184" i="24"/>
  <c r="EU184" i="24"/>
  <c r="EX183" i="24"/>
  <c r="EW182" i="24"/>
  <c r="EX184" i="24"/>
  <c r="EW183" i="24"/>
  <c r="EV182" i="24"/>
  <c r="EW184" i="24"/>
  <c r="EV183" i="24"/>
  <c r="EY182" i="24"/>
  <c r="EU182" i="24"/>
  <c r="EV184" i="24"/>
  <c r="EY183" i="24"/>
  <c r="EY178" i="24"/>
  <c r="EU178" i="24"/>
  <c r="EX177" i="24"/>
  <c r="EU183" i="24"/>
  <c r="EX178" i="24"/>
  <c r="EW177" i="24"/>
  <c r="EX182" i="24"/>
  <c r="EW178" i="24"/>
  <c r="EV177" i="24"/>
  <c r="EY176" i="24"/>
  <c r="EU176" i="24"/>
  <c r="DP176" i="24"/>
  <c r="DP177" i="24"/>
  <c r="IQ176" i="24"/>
  <c r="IP176" i="24"/>
  <c r="IQ178" i="24"/>
  <c r="IP178" i="24"/>
  <c r="IQ182" i="24"/>
  <c r="IP183" i="24"/>
  <c r="IP182" i="24"/>
  <c r="IQ184" i="24"/>
  <c r="IQ136" i="24"/>
  <c r="HH2" i="24"/>
  <c r="IP135" i="24"/>
  <c r="DQ136" i="24"/>
  <c r="DO135" i="24"/>
  <c r="DQ134" i="24"/>
  <c r="DP136" i="24"/>
  <c r="DR135" i="24"/>
  <c r="DN135" i="24"/>
  <c r="DP134" i="24"/>
  <c r="DO136" i="24"/>
  <c r="DQ135" i="24"/>
  <c r="DO134" i="24"/>
  <c r="DN136" i="24"/>
  <c r="EU136" i="24"/>
  <c r="GB136" i="24"/>
  <c r="DR136" i="24"/>
  <c r="EY136" i="24"/>
  <c r="GF136" i="24"/>
  <c r="EX136" i="24"/>
  <c r="EV135" i="24"/>
  <c r="EX134" i="24"/>
  <c r="EW136" i="24"/>
  <c r="EY135" i="24"/>
  <c r="EU135" i="24"/>
  <c r="EW134" i="24"/>
  <c r="EV136" i="24"/>
  <c r="EX135" i="24"/>
  <c r="EV134" i="24"/>
  <c r="GE136" i="24"/>
  <c r="GC135" i="24"/>
  <c r="GE134" i="24"/>
  <c r="GD136" i="24"/>
  <c r="GF135" i="24"/>
  <c r="GB135" i="24"/>
  <c r="GD134" i="24"/>
  <c r="GC136" i="24"/>
  <c r="GE135" i="24"/>
  <c r="GC134" i="24"/>
  <c r="IP165" i="24"/>
  <c r="IQ166" i="24"/>
  <c r="IP171" i="24"/>
  <c r="IQ172" i="24"/>
  <c r="DN134" i="24"/>
  <c r="EU134" i="24"/>
  <c r="GB134" i="24"/>
  <c r="DR134" i="24"/>
  <c r="EY134" i="24"/>
  <c r="GF134" i="24"/>
  <c r="DP135" i="24"/>
  <c r="EW135" i="24"/>
  <c r="GD135" i="24"/>
  <c r="IP134" i="24"/>
  <c r="IP172" i="24"/>
  <c r="IQ170" i="24"/>
  <c r="IQ135" i="24"/>
  <c r="IP136" i="24"/>
  <c r="IP166" i="24"/>
  <c r="IP164" i="24"/>
  <c r="IP170" i="24"/>
  <c r="IQ171" i="24"/>
  <c r="IQ134" i="24"/>
  <c r="IQ164" i="24"/>
  <c r="IQ165" i="24"/>
  <c r="DN164" i="24"/>
  <c r="DR164" i="24"/>
  <c r="EX164" i="24"/>
  <c r="GD164" i="24"/>
  <c r="DN165" i="24"/>
  <c r="DR165" i="24"/>
  <c r="EX165" i="24"/>
  <c r="GD165" i="24"/>
  <c r="DN166" i="24"/>
  <c r="DR166" i="24"/>
  <c r="EX166" i="24"/>
  <c r="DQ172" i="24"/>
  <c r="DQ171" i="24"/>
  <c r="DQ170" i="24"/>
  <c r="DP172" i="24"/>
  <c r="DP171" i="24"/>
  <c r="DP170" i="24"/>
  <c r="DO172" i="24"/>
  <c r="DO171" i="24"/>
  <c r="DO170" i="24"/>
  <c r="DR172" i="24"/>
  <c r="DN172" i="24"/>
  <c r="DR171" i="24"/>
  <c r="DN171" i="24"/>
  <c r="DR170" i="24"/>
  <c r="DN170" i="24"/>
  <c r="EW172" i="24"/>
  <c r="EW171" i="24"/>
  <c r="EW170" i="24"/>
  <c r="EV172" i="24"/>
  <c r="EV171" i="24"/>
  <c r="EV170" i="24"/>
  <c r="EY172" i="24"/>
  <c r="EU172" i="24"/>
  <c r="EY171" i="24"/>
  <c r="EU171" i="24"/>
  <c r="EY170" i="24"/>
  <c r="EU170" i="24"/>
  <c r="EX172" i="24"/>
  <c r="EX171" i="24"/>
  <c r="EX170" i="24"/>
  <c r="ET2" i="24"/>
  <c r="DO164" i="24"/>
  <c r="EU164" i="24"/>
  <c r="EY164" i="24"/>
  <c r="GE164" i="24"/>
  <c r="DO165" i="24"/>
  <c r="EU165" i="24"/>
  <c r="EY165" i="24"/>
  <c r="GE165" i="24"/>
  <c r="DO166" i="24"/>
  <c r="EU166" i="24"/>
  <c r="EY166" i="24"/>
  <c r="GC172" i="24"/>
  <c r="GC171" i="24"/>
  <c r="GC170" i="24"/>
  <c r="GD166" i="24"/>
  <c r="GF172" i="24"/>
  <c r="GB172" i="24"/>
  <c r="GF171" i="24"/>
  <c r="GB171" i="24"/>
  <c r="GF170" i="24"/>
  <c r="GB170" i="24"/>
  <c r="GC166" i="24"/>
  <c r="GE172" i="24"/>
  <c r="GE171" i="24"/>
  <c r="GE170" i="24"/>
  <c r="GF166" i="24"/>
  <c r="GB166" i="24"/>
  <c r="GD172" i="24"/>
  <c r="GD171" i="24"/>
  <c r="GD170" i="24"/>
  <c r="GE166" i="24"/>
  <c r="GA2" i="24"/>
  <c r="DP164" i="24"/>
  <c r="EV164" i="24"/>
  <c r="GB164" i="24"/>
  <c r="GF164" i="24"/>
  <c r="DP165" i="24"/>
  <c r="EV165" i="24"/>
  <c r="GB165" i="24"/>
  <c r="GF165" i="24"/>
  <c r="DP166" i="24"/>
  <c r="EV166" i="24"/>
  <c r="DQ164" i="24"/>
  <c r="EW164" i="24"/>
  <c r="GC164" i="24"/>
  <c r="DQ165" i="24"/>
  <c r="EW165" i="24"/>
  <c r="GC165" i="24"/>
  <c r="DQ166" i="24"/>
  <c r="EW166" i="24"/>
  <c r="G13" i="20"/>
  <c r="HO1" i="1"/>
  <c r="B19" i="20" s="1"/>
  <c r="DM3" i="1"/>
  <c r="CK3" i="1"/>
  <c r="CJ3" i="1"/>
  <c r="CI3" i="1"/>
  <c r="DM164" i="24" l="1"/>
  <c r="DM182" i="24"/>
  <c r="DM172" i="24"/>
  <c r="DM134" i="24"/>
  <c r="DM184" i="24"/>
  <c r="DM141" i="24"/>
  <c r="DM148" i="24"/>
  <c r="DM160" i="24"/>
  <c r="DM136" i="24"/>
  <c r="DM183" i="24"/>
  <c r="DM153" i="24"/>
  <c r="DM159" i="24"/>
  <c r="DM147" i="24"/>
  <c r="DM166" i="24"/>
  <c r="DM170" i="24"/>
  <c r="DM178" i="24"/>
  <c r="DM176" i="24"/>
  <c r="DM154" i="24"/>
  <c r="DM146" i="24"/>
  <c r="DM165" i="24"/>
  <c r="DM171" i="24"/>
  <c r="DM135" i="24"/>
  <c r="DM177" i="24"/>
  <c r="DM152" i="24"/>
  <c r="DM158" i="24"/>
  <c r="DM142" i="24"/>
  <c r="GA148" i="24"/>
  <c r="ET148" i="24"/>
  <c r="HH148" i="24"/>
  <c r="HH152" i="24"/>
  <c r="GA154" i="24"/>
  <c r="GA159" i="24"/>
  <c r="HH142" i="24"/>
  <c r="GA142" i="24"/>
  <c r="ET142" i="24"/>
  <c r="HH147" i="24"/>
  <c r="HH153" i="24"/>
  <c r="HH159" i="24"/>
  <c r="HH140" i="24"/>
  <c r="GA140" i="24"/>
  <c r="ET140" i="24"/>
  <c r="ET147" i="24"/>
  <c r="ET154" i="24"/>
  <c r="ET153" i="24"/>
  <c r="ET158" i="24"/>
  <c r="ET160" i="24"/>
  <c r="HH141" i="24"/>
  <c r="GA141" i="24"/>
  <c r="ET141" i="24"/>
  <c r="HH154" i="24"/>
  <c r="HH158" i="24"/>
  <c r="HH160" i="24"/>
  <c r="GA147" i="24"/>
  <c r="GA152" i="24"/>
  <c r="GA153" i="24"/>
  <c r="GA158" i="24"/>
  <c r="GA160" i="24"/>
  <c r="HH146" i="24"/>
  <c r="GA146" i="24"/>
  <c r="ET146" i="24"/>
  <c r="ET152" i="24"/>
  <c r="ET159" i="24"/>
  <c r="GA176" i="24"/>
  <c r="GA182" i="24"/>
  <c r="ET177" i="24"/>
  <c r="ET183" i="24"/>
  <c r="ET178" i="24"/>
  <c r="ET176" i="24"/>
  <c r="GA177" i="24"/>
  <c r="GA183" i="24"/>
  <c r="GA178" i="24"/>
  <c r="GA184" i="24"/>
  <c r="ET182" i="24"/>
  <c r="ET184" i="24"/>
  <c r="HH177" i="24"/>
  <c r="HH176" i="24"/>
  <c r="HH178" i="24"/>
  <c r="HH183" i="24"/>
  <c r="HH182" i="24"/>
  <c r="HH184" i="24"/>
  <c r="HH135" i="24"/>
  <c r="ET136" i="24"/>
  <c r="HH134" i="24"/>
  <c r="GA136" i="24"/>
  <c r="GA134" i="24"/>
  <c r="GA135" i="24"/>
  <c r="HH136" i="24"/>
  <c r="ET134" i="24"/>
  <c r="ET135" i="24"/>
  <c r="ET170" i="24"/>
  <c r="ET171" i="24"/>
  <c r="ET172" i="24"/>
  <c r="GA165" i="24"/>
  <c r="GA164" i="24"/>
  <c r="HH170" i="24"/>
  <c r="HH171" i="24"/>
  <c r="HH172" i="24"/>
  <c r="GA166" i="24"/>
  <c r="HH165" i="24"/>
  <c r="HH164" i="24"/>
  <c r="GA170" i="24"/>
  <c r="GA171" i="24"/>
  <c r="GA172" i="24"/>
  <c r="HH166" i="24"/>
  <c r="ET166" i="24"/>
  <c r="ET165" i="24"/>
  <c r="ET164" i="24"/>
  <c r="CI210" i="1"/>
  <c r="AO218" i="1" s="1"/>
  <c r="CI208" i="1"/>
  <c r="AO216" i="1" s="1"/>
  <c r="CI212" i="1"/>
  <c r="AO220" i="1" s="1"/>
  <c r="HN145" i="1"/>
  <c r="HM145" i="1"/>
  <c r="HL145" i="1"/>
  <c r="HK145" i="1"/>
  <c r="HJ145" i="1"/>
  <c r="DL145" i="1"/>
  <c r="HN144" i="1"/>
  <c r="HM144" i="1"/>
  <c r="HL144" i="1"/>
  <c r="HK144" i="1"/>
  <c r="HJ144" i="1"/>
  <c r="DL144" i="1"/>
  <c r="HN143" i="1"/>
  <c r="HM143" i="1"/>
  <c r="HL143" i="1"/>
  <c r="HK143" i="1"/>
  <c r="HJ143" i="1"/>
  <c r="DL143" i="1"/>
  <c r="HN142" i="1"/>
  <c r="HM142" i="1"/>
  <c r="HL142" i="1"/>
  <c r="HK142" i="1"/>
  <c r="HJ142" i="1"/>
  <c r="DL142" i="1"/>
  <c r="HN141" i="1"/>
  <c r="HM141" i="1"/>
  <c r="HL141" i="1"/>
  <c r="HK141" i="1"/>
  <c r="HJ141" i="1"/>
  <c r="DL141" i="1"/>
  <c r="HN140" i="1"/>
  <c r="HM140" i="1"/>
  <c r="HL140" i="1"/>
  <c r="HK140" i="1"/>
  <c r="HJ140" i="1"/>
  <c r="DL140" i="1"/>
  <c r="HN139" i="1"/>
  <c r="HM139" i="1"/>
  <c r="HL139" i="1"/>
  <c r="HK139" i="1"/>
  <c r="HJ139" i="1"/>
  <c r="DL139" i="1"/>
  <c r="HN138" i="1"/>
  <c r="HM138" i="1"/>
  <c r="HL138" i="1"/>
  <c r="HK138" i="1"/>
  <c r="HJ138" i="1"/>
  <c r="DL138" i="1"/>
  <c r="HN137" i="1"/>
  <c r="HM137" i="1"/>
  <c r="HL137" i="1"/>
  <c r="HK137" i="1"/>
  <c r="HJ137" i="1"/>
  <c r="DL137" i="1"/>
  <c r="HN136" i="1"/>
  <c r="HM136" i="1"/>
  <c r="HL136" i="1"/>
  <c r="HK136" i="1"/>
  <c r="HJ136" i="1"/>
  <c r="DL136" i="1"/>
  <c r="HN135" i="1"/>
  <c r="HM135" i="1"/>
  <c r="HL135" i="1"/>
  <c r="HK135" i="1"/>
  <c r="HJ135" i="1"/>
  <c r="DL135" i="1"/>
  <c r="HN134" i="1"/>
  <c r="HM134" i="1"/>
  <c r="HL134" i="1"/>
  <c r="HK134" i="1"/>
  <c r="HJ134" i="1"/>
  <c r="DL134" i="1"/>
  <c r="HN133" i="1"/>
  <c r="HM133" i="1"/>
  <c r="HL133" i="1"/>
  <c r="HK133" i="1"/>
  <c r="HJ133" i="1"/>
  <c r="DL133" i="1"/>
  <c r="HN115" i="1"/>
  <c r="HM115" i="1"/>
  <c r="HL115" i="1"/>
  <c r="HK115" i="1"/>
  <c r="HJ115" i="1"/>
  <c r="DL115" i="1"/>
  <c r="HN132" i="1"/>
  <c r="HM132" i="1"/>
  <c r="HL132" i="1"/>
  <c r="HK132" i="1"/>
  <c r="HJ132" i="1"/>
  <c r="DL132" i="1"/>
  <c r="HN131" i="1"/>
  <c r="HM131" i="1"/>
  <c r="HL131" i="1"/>
  <c r="HK131" i="1"/>
  <c r="HJ131" i="1"/>
  <c r="DL131" i="1"/>
  <c r="HN130" i="1"/>
  <c r="HM130" i="1"/>
  <c r="HL130" i="1"/>
  <c r="HK130" i="1"/>
  <c r="HJ130" i="1"/>
  <c r="DL130" i="1"/>
  <c r="HN129" i="1"/>
  <c r="HM129" i="1"/>
  <c r="HL129" i="1"/>
  <c r="HK129" i="1"/>
  <c r="HJ129" i="1"/>
  <c r="DL129" i="1"/>
  <c r="HN128" i="1"/>
  <c r="HM128" i="1"/>
  <c r="HL128" i="1"/>
  <c r="HK128" i="1"/>
  <c r="HJ128" i="1"/>
  <c r="DL128" i="1"/>
  <c r="HN127" i="1"/>
  <c r="HM127" i="1"/>
  <c r="HL127" i="1"/>
  <c r="HK127" i="1"/>
  <c r="HJ127" i="1"/>
  <c r="DL127" i="1"/>
  <c r="HN126" i="1"/>
  <c r="HM126" i="1"/>
  <c r="HL126" i="1"/>
  <c r="HK126" i="1"/>
  <c r="HJ126" i="1"/>
  <c r="DL126" i="1"/>
  <c r="HN125" i="1"/>
  <c r="HM125" i="1"/>
  <c r="HL125" i="1"/>
  <c r="HK125" i="1"/>
  <c r="HJ125" i="1"/>
  <c r="DL125" i="1"/>
  <c r="HN124" i="1"/>
  <c r="HM124" i="1"/>
  <c r="HL124" i="1"/>
  <c r="HK124" i="1"/>
  <c r="HJ124" i="1"/>
  <c r="DL124" i="1"/>
  <c r="HN123" i="1"/>
  <c r="HM123" i="1"/>
  <c r="HL123" i="1"/>
  <c r="HK123" i="1"/>
  <c r="HJ123" i="1"/>
  <c r="DL123" i="1"/>
  <c r="HN122" i="1"/>
  <c r="HM122" i="1"/>
  <c r="HL122" i="1"/>
  <c r="HK122" i="1"/>
  <c r="HJ122" i="1"/>
  <c r="DL122" i="1"/>
  <c r="HN63" i="1"/>
  <c r="HM63" i="1"/>
  <c r="HL63" i="1"/>
  <c r="HK63" i="1"/>
  <c r="HJ63" i="1"/>
  <c r="DL63" i="1"/>
  <c r="HN62" i="1"/>
  <c r="HM62" i="1"/>
  <c r="HL62" i="1"/>
  <c r="HK62" i="1"/>
  <c r="HJ62" i="1"/>
  <c r="DL62" i="1"/>
  <c r="IQ132" i="1" l="1"/>
  <c r="IP62" i="1"/>
  <c r="IP126" i="1"/>
  <c r="IP130" i="1"/>
  <c r="IP136" i="1"/>
  <c r="IP137" i="1"/>
  <c r="IP139" i="1"/>
  <c r="IP140" i="1"/>
  <c r="IP144" i="1"/>
  <c r="IP124" i="1"/>
  <c r="IP63" i="1"/>
  <c r="IP122" i="1"/>
  <c r="IQ63" i="1"/>
  <c r="IQ62" i="1"/>
  <c r="IQ123" i="1"/>
  <c r="IQ125" i="1"/>
  <c r="IP123" i="1"/>
  <c r="IQ122" i="1"/>
  <c r="IQ124" i="1"/>
  <c r="IQ126" i="1"/>
  <c r="IP127" i="1"/>
  <c r="IQ129" i="1"/>
  <c r="IQ133" i="1"/>
  <c r="IQ130" i="1"/>
  <c r="IP131" i="1"/>
  <c r="IP115" i="1"/>
  <c r="IP134" i="1"/>
  <c r="IQ135" i="1"/>
  <c r="IP132" i="1"/>
  <c r="IP133" i="1"/>
  <c r="IP135" i="1"/>
  <c r="IP138" i="1"/>
  <c r="IQ137" i="1"/>
  <c r="IQ139" i="1"/>
  <c r="IQ141" i="1"/>
  <c r="IP141" i="1"/>
  <c r="IP142" i="1"/>
  <c r="IQ143" i="1"/>
  <c r="IQ145" i="1"/>
  <c r="IP143" i="1"/>
  <c r="IP145" i="1"/>
  <c r="IQ128" i="1"/>
  <c r="IP129" i="1"/>
  <c r="IP125" i="1"/>
  <c r="IQ127" i="1"/>
  <c r="IP128" i="1"/>
  <c r="IQ131" i="1"/>
  <c r="IQ115" i="1"/>
  <c r="IQ134" i="1"/>
  <c r="IQ136" i="1"/>
  <c r="IQ138" i="1"/>
  <c r="IQ140" i="1"/>
  <c r="IQ142" i="1"/>
  <c r="IQ144" i="1"/>
  <c r="DL173" i="1"/>
  <c r="HJ173" i="1"/>
  <c r="HK173" i="1"/>
  <c r="HL173" i="1"/>
  <c r="HM173" i="1"/>
  <c r="HN173" i="1"/>
  <c r="DL174" i="1"/>
  <c r="HJ174" i="1"/>
  <c r="HK174" i="1"/>
  <c r="HL174" i="1"/>
  <c r="HM174" i="1"/>
  <c r="HN174" i="1"/>
  <c r="DL72" i="1"/>
  <c r="HJ72" i="1"/>
  <c r="HK72" i="1"/>
  <c r="HL72" i="1"/>
  <c r="HM72" i="1"/>
  <c r="HN72" i="1"/>
  <c r="DL61" i="1"/>
  <c r="HJ61" i="1"/>
  <c r="HK61" i="1"/>
  <c r="HL61" i="1"/>
  <c r="HM61" i="1"/>
  <c r="HN61" i="1"/>
  <c r="DL146" i="1"/>
  <c r="HJ146" i="1"/>
  <c r="HK146" i="1"/>
  <c r="HL146" i="1"/>
  <c r="HM146" i="1"/>
  <c r="HN146" i="1"/>
  <c r="DL147" i="1"/>
  <c r="HJ147" i="1"/>
  <c r="HK147" i="1"/>
  <c r="HL147" i="1"/>
  <c r="HM147" i="1"/>
  <c r="HN147" i="1"/>
  <c r="DL14" i="1"/>
  <c r="HJ14" i="1"/>
  <c r="HK14" i="1"/>
  <c r="HL14" i="1"/>
  <c r="HM14" i="1"/>
  <c r="HN14" i="1"/>
  <c r="DL15" i="1"/>
  <c r="HJ15" i="1"/>
  <c r="HK15" i="1"/>
  <c r="HL15" i="1"/>
  <c r="HM15" i="1"/>
  <c r="HN15" i="1"/>
  <c r="DL16" i="1"/>
  <c r="HJ16" i="1"/>
  <c r="HK16" i="1"/>
  <c r="HL16" i="1"/>
  <c r="HM16" i="1"/>
  <c r="HN16" i="1"/>
  <c r="DL98" i="1"/>
  <c r="HJ98" i="1"/>
  <c r="HK98" i="1"/>
  <c r="HL98" i="1"/>
  <c r="HM98" i="1"/>
  <c r="HN98" i="1"/>
  <c r="DL99" i="1"/>
  <c r="HJ99" i="1"/>
  <c r="HK99" i="1"/>
  <c r="HL99" i="1"/>
  <c r="HM99" i="1"/>
  <c r="HN99" i="1"/>
  <c r="DL100" i="1"/>
  <c r="HJ100" i="1"/>
  <c r="HK100" i="1"/>
  <c r="HL100" i="1"/>
  <c r="HM100" i="1"/>
  <c r="HN100" i="1"/>
  <c r="DL101" i="1"/>
  <c r="HJ101" i="1"/>
  <c r="HK101" i="1"/>
  <c r="HL101" i="1"/>
  <c r="HM101" i="1"/>
  <c r="HN101" i="1"/>
  <c r="DL102" i="1"/>
  <c r="HJ102" i="1"/>
  <c r="HK102" i="1"/>
  <c r="HL102" i="1"/>
  <c r="HM102" i="1"/>
  <c r="HN102" i="1"/>
  <c r="DL103" i="1"/>
  <c r="HJ103" i="1"/>
  <c r="HK103" i="1"/>
  <c r="HL103" i="1"/>
  <c r="HM103" i="1"/>
  <c r="HN103" i="1"/>
  <c r="DL104" i="1"/>
  <c r="HJ104" i="1"/>
  <c r="HK104" i="1"/>
  <c r="HL104" i="1"/>
  <c r="HM104" i="1"/>
  <c r="HN104" i="1"/>
  <c r="DL105" i="1"/>
  <c r="HJ105" i="1"/>
  <c r="HK105" i="1"/>
  <c r="HL105" i="1"/>
  <c r="HM105" i="1"/>
  <c r="HN105" i="1"/>
  <c r="DL106" i="1"/>
  <c r="HJ106" i="1"/>
  <c r="HK106" i="1"/>
  <c r="HL106" i="1"/>
  <c r="HM106" i="1"/>
  <c r="HN106" i="1"/>
  <c r="DL107" i="1"/>
  <c r="HJ107" i="1"/>
  <c r="HK107" i="1"/>
  <c r="HL107" i="1"/>
  <c r="HM107" i="1"/>
  <c r="HN107" i="1"/>
  <c r="DL108" i="1"/>
  <c r="HJ108" i="1"/>
  <c r="HK108" i="1"/>
  <c r="HL108" i="1"/>
  <c r="HM108" i="1"/>
  <c r="HN108" i="1"/>
  <c r="DL109" i="1"/>
  <c r="HJ109" i="1"/>
  <c r="HK109" i="1"/>
  <c r="HL109" i="1"/>
  <c r="HM109" i="1"/>
  <c r="HN109" i="1"/>
  <c r="DL110" i="1"/>
  <c r="HJ110" i="1"/>
  <c r="HK110" i="1"/>
  <c r="HL110" i="1"/>
  <c r="HM110" i="1"/>
  <c r="HN110" i="1"/>
  <c r="DL111" i="1"/>
  <c r="HJ111" i="1"/>
  <c r="HK111" i="1"/>
  <c r="HL111" i="1"/>
  <c r="HM111" i="1"/>
  <c r="HN111" i="1"/>
  <c r="DL112" i="1"/>
  <c r="HJ112" i="1"/>
  <c r="HK112" i="1"/>
  <c r="HL112" i="1"/>
  <c r="HM112" i="1"/>
  <c r="HN112" i="1"/>
  <c r="DL113" i="1"/>
  <c r="HJ113" i="1"/>
  <c r="HK113" i="1"/>
  <c r="HL113" i="1"/>
  <c r="HM113" i="1"/>
  <c r="HN113" i="1"/>
  <c r="DL114" i="1"/>
  <c r="HJ114" i="1"/>
  <c r="HK114" i="1"/>
  <c r="HL114" i="1"/>
  <c r="HM114" i="1"/>
  <c r="HN114" i="1"/>
  <c r="IP102" i="1" l="1"/>
  <c r="IP113" i="1"/>
  <c r="IP111" i="1"/>
  <c r="IP98" i="1"/>
  <c r="IP108" i="1"/>
  <c r="IP174" i="1"/>
  <c r="IP109" i="1"/>
  <c r="IP15" i="1"/>
  <c r="IQ147" i="1"/>
  <c r="IP110" i="1"/>
  <c r="IP100" i="1"/>
  <c r="IP99" i="1"/>
  <c r="IP14" i="1"/>
  <c r="IP147" i="1"/>
  <c r="IP112" i="1"/>
  <c r="IP101" i="1"/>
  <c r="IP146" i="1"/>
  <c r="IP72" i="1"/>
  <c r="IQ102" i="1"/>
  <c r="IQ112" i="1"/>
  <c r="IQ108" i="1"/>
  <c r="IQ106" i="1"/>
  <c r="IQ105" i="1"/>
  <c r="IQ104" i="1"/>
  <c r="IQ103" i="1"/>
  <c r="IQ173" i="1"/>
  <c r="IQ16" i="1"/>
  <c r="IQ14" i="1"/>
  <c r="IP107" i="1"/>
  <c r="IQ114" i="1"/>
  <c r="IQ110" i="1"/>
  <c r="IP114" i="1"/>
  <c r="IP105" i="1"/>
  <c r="IP103" i="1"/>
  <c r="IQ113" i="1"/>
  <c r="IQ111" i="1"/>
  <c r="IQ109" i="1"/>
  <c r="IP106" i="1"/>
  <c r="IP104" i="1"/>
  <c r="IQ107" i="1"/>
  <c r="IQ101" i="1"/>
  <c r="IQ99" i="1"/>
  <c r="IP16" i="1"/>
  <c r="IQ15" i="1"/>
  <c r="IQ100" i="1"/>
  <c r="IQ98" i="1"/>
  <c r="IP61" i="1"/>
  <c r="IQ61" i="1"/>
  <c r="IQ146" i="1"/>
  <c r="IQ72" i="1"/>
  <c r="IQ174" i="1"/>
  <c r="IP173" i="1"/>
  <c r="HN60" i="1"/>
  <c r="HM60" i="1"/>
  <c r="HL60" i="1"/>
  <c r="HK60" i="1"/>
  <c r="HJ60" i="1"/>
  <c r="DL60" i="1"/>
  <c r="HN74" i="1"/>
  <c r="HM74" i="1"/>
  <c r="HL74" i="1"/>
  <c r="HK74" i="1"/>
  <c r="HJ74" i="1"/>
  <c r="DL74" i="1"/>
  <c r="HN171" i="1"/>
  <c r="HM171" i="1"/>
  <c r="HL171" i="1"/>
  <c r="HK171" i="1"/>
  <c r="HJ171" i="1"/>
  <c r="DL171" i="1"/>
  <c r="HN175" i="1"/>
  <c r="HM175" i="1"/>
  <c r="HL175" i="1"/>
  <c r="HK175" i="1"/>
  <c r="HJ175" i="1"/>
  <c r="DL175" i="1"/>
  <c r="HN73" i="1"/>
  <c r="HM73" i="1"/>
  <c r="HL73" i="1"/>
  <c r="HK73" i="1"/>
  <c r="HJ73" i="1"/>
  <c r="DL73" i="1"/>
  <c r="HN172" i="1"/>
  <c r="HM172" i="1"/>
  <c r="HL172" i="1"/>
  <c r="HK172" i="1"/>
  <c r="HJ172" i="1"/>
  <c r="DL172" i="1"/>
  <c r="HN162" i="1"/>
  <c r="HM162" i="1"/>
  <c r="HL162" i="1"/>
  <c r="HK162" i="1"/>
  <c r="HJ162" i="1"/>
  <c r="DL162" i="1"/>
  <c r="HN161" i="1"/>
  <c r="HM161" i="1"/>
  <c r="HL161" i="1"/>
  <c r="HK161" i="1"/>
  <c r="HJ161" i="1"/>
  <c r="DL161" i="1"/>
  <c r="HN160" i="1"/>
  <c r="HM160" i="1"/>
  <c r="HL160" i="1"/>
  <c r="HK160" i="1"/>
  <c r="HJ160" i="1"/>
  <c r="DL160" i="1"/>
  <c r="HN164" i="1"/>
  <c r="HM164" i="1"/>
  <c r="HL164" i="1"/>
  <c r="HK164" i="1"/>
  <c r="HJ164" i="1"/>
  <c r="DL164" i="1"/>
  <c r="HN170" i="1"/>
  <c r="HM170" i="1"/>
  <c r="HL170" i="1"/>
  <c r="HK170" i="1"/>
  <c r="HJ170" i="1"/>
  <c r="DL170" i="1"/>
  <c r="HN169" i="1"/>
  <c r="HM169" i="1"/>
  <c r="HL169" i="1"/>
  <c r="HK169" i="1"/>
  <c r="HJ169" i="1"/>
  <c r="DL169" i="1"/>
  <c r="HN168" i="1"/>
  <c r="HM168" i="1"/>
  <c r="HL168" i="1"/>
  <c r="HK168" i="1"/>
  <c r="HJ168" i="1"/>
  <c r="DL168" i="1"/>
  <c r="HN167" i="1"/>
  <c r="HM167" i="1"/>
  <c r="HL167" i="1"/>
  <c r="HK167" i="1"/>
  <c r="HJ167" i="1"/>
  <c r="DL167" i="1"/>
  <c r="HN165" i="1"/>
  <c r="HM165" i="1"/>
  <c r="HL165" i="1"/>
  <c r="HK165" i="1"/>
  <c r="HJ165" i="1"/>
  <c r="DL165" i="1"/>
  <c r="HN166" i="1"/>
  <c r="HM166" i="1"/>
  <c r="HL166" i="1"/>
  <c r="HK166" i="1"/>
  <c r="HJ166" i="1"/>
  <c r="DL166" i="1"/>
  <c r="HN163" i="1"/>
  <c r="HM163" i="1"/>
  <c r="HL163" i="1"/>
  <c r="HK163" i="1"/>
  <c r="HJ163" i="1"/>
  <c r="DL163" i="1"/>
  <c r="IQ171" i="1" l="1"/>
  <c r="IQ166" i="1"/>
  <c r="IQ172" i="1"/>
  <c r="IP175" i="1"/>
  <c r="IP74" i="1"/>
  <c r="IQ60" i="1"/>
  <c r="IP168" i="1"/>
  <c r="IP169" i="1"/>
  <c r="IP166" i="1"/>
  <c r="IQ167" i="1"/>
  <c r="IQ170" i="1"/>
  <c r="IQ164" i="1"/>
  <c r="IP161" i="1"/>
  <c r="IQ162" i="1"/>
  <c r="IQ73" i="1"/>
  <c r="IQ163" i="1"/>
  <c r="IP167" i="1"/>
  <c r="IP170" i="1"/>
  <c r="IP164" i="1"/>
  <c r="IP160" i="1"/>
  <c r="IP163" i="1"/>
  <c r="IP165" i="1"/>
  <c r="IP162" i="1"/>
  <c r="IP73" i="1"/>
  <c r="IQ74" i="1"/>
  <c r="IQ161" i="1"/>
  <c r="IP172" i="1"/>
  <c r="IQ175" i="1"/>
  <c r="IP171" i="1"/>
  <c r="IP60" i="1"/>
  <c r="IQ160" i="1"/>
  <c r="IQ165" i="1"/>
  <c r="IQ168" i="1"/>
  <c r="IQ169" i="1"/>
  <c r="G14" i="20"/>
  <c r="J16" i="20"/>
  <c r="G11" i="20"/>
  <c r="G10" i="20"/>
  <c r="D16" i="20"/>
  <c r="D15" i="20"/>
  <c r="D14" i="20"/>
  <c r="D13" i="20"/>
  <c r="D12" i="20"/>
  <c r="D11" i="20"/>
  <c r="D10" i="20"/>
  <c r="A16" i="20"/>
  <c r="A15" i="20"/>
  <c r="A14" i="20"/>
  <c r="A13" i="20"/>
  <c r="A12" i="20"/>
  <c r="A11" i="20"/>
  <c r="A10" i="20"/>
  <c r="HN202" i="1" l="1"/>
  <c r="HM202" i="1"/>
  <c r="HL202" i="1"/>
  <c r="HK202" i="1"/>
  <c r="HJ202" i="1"/>
  <c r="HN117" i="1"/>
  <c r="HM117" i="1"/>
  <c r="HL117" i="1"/>
  <c r="HK117" i="1"/>
  <c r="HJ117" i="1"/>
  <c r="HN196" i="1"/>
  <c r="HM196" i="1"/>
  <c r="HL196" i="1"/>
  <c r="HK196" i="1"/>
  <c r="HJ196" i="1"/>
  <c r="HN193" i="1"/>
  <c r="HM193" i="1"/>
  <c r="HL193" i="1"/>
  <c r="HK193" i="1"/>
  <c r="HJ193" i="1"/>
  <c r="HN197" i="1"/>
  <c r="HM197" i="1"/>
  <c r="HL197" i="1"/>
  <c r="HK197" i="1"/>
  <c r="HJ197" i="1"/>
  <c r="HN198" i="1"/>
  <c r="HM198" i="1"/>
  <c r="HL198" i="1"/>
  <c r="HK198" i="1"/>
  <c r="HJ198" i="1"/>
  <c r="HN199" i="1"/>
  <c r="HM199" i="1"/>
  <c r="HL199" i="1"/>
  <c r="HK199" i="1"/>
  <c r="HJ199" i="1"/>
  <c r="HN200" i="1"/>
  <c r="HM200" i="1"/>
  <c r="HL200" i="1"/>
  <c r="HK200" i="1"/>
  <c r="HJ200" i="1"/>
  <c r="HN195" i="1"/>
  <c r="HM195" i="1"/>
  <c r="HL195" i="1"/>
  <c r="HK195" i="1"/>
  <c r="HJ195" i="1"/>
  <c r="HN194" i="1"/>
  <c r="HM194" i="1"/>
  <c r="HL194" i="1"/>
  <c r="HK194" i="1"/>
  <c r="HJ194" i="1"/>
  <c r="HN158" i="1"/>
  <c r="HM158" i="1"/>
  <c r="HL158" i="1"/>
  <c r="HK158" i="1"/>
  <c r="HJ158" i="1"/>
  <c r="HN157" i="1"/>
  <c r="HM157" i="1"/>
  <c r="HL157" i="1"/>
  <c r="HK157" i="1"/>
  <c r="HJ157" i="1"/>
  <c r="HN156" i="1"/>
  <c r="HM156" i="1"/>
  <c r="HL156" i="1"/>
  <c r="HK156" i="1"/>
  <c r="HJ156" i="1"/>
  <c r="HN155" i="1"/>
  <c r="HM155" i="1"/>
  <c r="HL155" i="1"/>
  <c r="HK155" i="1"/>
  <c r="HJ155" i="1"/>
  <c r="HN176" i="1"/>
  <c r="HM176" i="1"/>
  <c r="HL176" i="1"/>
  <c r="HK176" i="1"/>
  <c r="HJ176" i="1"/>
  <c r="HN192" i="1"/>
  <c r="HM192" i="1"/>
  <c r="HL192" i="1"/>
  <c r="HK192" i="1"/>
  <c r="HJ192" i="1"/>
  <c r="HN191" i="1"/>
  <c r="HM191" i="1"/>
  <c r="HL191" i="1"/>
  <c r="HK191" i="1"/>
  <c r="HJ191" i="1"/>
  <c r="HN190" i="1"/>
  <c r="HM190" i="1"/>
  <c r="HL190" i="1"/>
  <c r="HK190" i="1"/>
  <c r="HJ190" i="1"/>
  <c r="HN189" i="1"/>
  <c r="HM189" i="1"/>
  <c r="HL189" i="1"/>
  <c r="HK189" i="1"/>
  <c r="HJ189" i="1"/>
  <c r="HN188" i="1"/>
  <c r="HM188" i="1"/>
  <c r="HL188" i="1"/>
  <c r="HK188" i="1"/>
  <c r="HJ188" i="1"/>
  <c r="HN187" i="1"/>
  <c r="HM187" i="1"/>
  <c r="HL187" i="1"/>
  <c r="HK187" i="1"/>
  <c r="HJ187" i="1"/>
  <c r="HN186" i="1"/>
  <c r="HM186" i="1"/>
  <c r="HL186" i="1"/>
  <c r="HK186" i="1"/>
  <c r="HJ186" i="1"/>
  <c r="HN185" i="1"/>
  <c r="HM185" i="1"/>
  <c r="HL185" i="1"/>
  <c r="HK185" i="1"/>
  <c r="HJ185" i="1"/>
  <c r="HN184" i="1"/>
  <c r="HM184" i="1"/>
  <c r="HL184" i="1"/>
  <c r="HK184" i="1"/>
  <c r="HJ184" i="1"/>
  <c r="HN178" i="1"/>
  <c r="HM178" i="1"/>
  <c r="HL178" i="1"/>
  <c r="HK178" i="1"/>
  <c r="HJ178" i="1"/>
  <c r="HN149" i="1"/>
  <c r="HM149" i="1"/>
  <c r="HL149" i="1"/>
  <c r="HK149" i="1"/>
  <c r="HJ149" i="1"/>
  <c r="HN148" i="1"/>
  <c r="HM148" i="1"/>
  <c r="HL148" i="1"/>
  <c r="HK148" i="1"/>
  <c r="HJ148" i="1"/>
  <c r="HN151" i="1"/>
  <c r="HM151" i="1"/>
  <c r="HL151" i="1"/>
  <c r="HK151" i="1"/>
  <c r="HJ151" i="1"/>
  <c r="HN70" i="1"/>
  <c r="HM70" i="1"/>
  <c r="HL70" i="1"/>
  <c r="HK70" i="1"/>
  <c r="HJ70" i="1"/>
  <c r="HN69" i="1"/>
  <c r="HM69" i="1"/>
  <c r="HL69" i="1"/>
  <c r="HK69" i="1"/>
  <c r="HJ69" i="1"/>
  <c r="HN96" i="1"/>
  <c r="HM96" i="1"/>
  <c r="HL96" i="1"/>
  <c r="HK96" i="1"/>
  <c r="HJ96" i="1"/>
  <c r="IP200" i="1" l="1"/>
  <c r="IP117" i="1"/>
  <c r="IQ151" i="1"/>
  <c r="IQ148" i="1"/>
  <c r="IQ149" i="1"/>
  <c r="IQ178" i="1"/>
  <c r="IQ184" i="1"/>
  <c r="IQ185" i="1"/>
  <c r="IP148" i="1"/>
  <c r="IP149" i="1"/>
  <c r="IP158" i="1"/>
  <c r="IP186" i="1"/>
  <c r="IP187" i="1"/>
  <c r="IP190" i="1"/>
  <c r="IP191" i="1"/>
  <c r="IP155" i="1"/>
  <c r="IP193" i="1"/>
  <c r="IP196" i="1"/>
  <c r="IQ202" i="1"/>
  <c r="IP202" i="1"/>
  <c r="IP185" i="1"/>
  <c r="IP189" i="1"/>
  <c r="IP176" i="1"/>
  <c r="IP157" i="1"/>
  <c r="IP195" i="1"/>
  <c r="IP151" i="1"/>
  <c r="IP178" i="1"/>
  <c r="IP184" i="1"/>
  <c r="IP188" i="1"/>
  <c r="IP192" i="1"/>
  <c r="IP156" i="1"/>
  <c r="IP194" i="1"/>
  <c r="IQ186" i="1"/>
  <c r="IQ187" i="1"/>
  <c r="IQ188" i="1"/>
  <c r="IQ189" i="1"/>
  <c r="IQ190" i="1"/>
  <c r="IQ191" i="1"/>
  <c r="IQ192" i="1"/>
  <c r="IQ176" i="1"/>
  <c r="IQ155" i="1"/>
  <c r="IQ156" i="1"/>
  <c r="IQ157" i="1"/>
  <c r="IQ158" i="1"/>
  <c r="IQ194" i="1"/>
  <c r="IQ195" i="1"/>
  <c r="IP199" i="1"/>
  <c r="IP198" i="1"/>
  <c r="IP197" i="1"/>
  <c r="IQ200" i="1"/>
  <c r="IQ199" i="1"/>
  <c r="IQ198" i="1"/>
  <c r="IQ197" i="1"/>
  <c r="IQ193" i="1"/>
  <c r="IQ196" i="1"/>
  <c r="IQ117" i="1"/>
  <c r="IP70" i="1" l="1"/>
  <c r="IQ70" i="1"/>
  <c r="IP69" i="1"/>
  <c r="IQ69" i="1"/>
  <c r="IP96" i="1"/>
  <c r="IQ96" i="1"/>
  <c r="K20" i="19" l="1"/>
  <c r="E20" i="19"/>
  <c r="CU3" i="1" l="1"/>
  <c r="CV3" i="1"/>
  <c r="CW3" i="1"/>
  <c r="CX3" i="1"/>
  <c r="CY3" i="1"/>
  <c r="CZ3" i="1"/>
  <c r="CU208" i="1" l="1"/>
  <c r="AS216" i="1" s="1"/>
  <c r="CU210" i="1"/>
  <c r="AS218" i="1" s="1"/>
  <c r="CU212" i="1"/>
  <c r="AS220" i="1" s="1"/>
  <c r="CX210" i="1"/>
  <c r="AT218" i="1" s="1"/>
  <c r="CX208" i="1"/>
  <c r="AT216" i="1" s="1"/>
  <c r="CX212" i="1"/>
  <c r="AT220" i="1" s="1"/>
  <c r="E34" i="19" l="1"/>
  <c r="K11" i="19" l="1"/>
  <c r="K2" i="19"/>
  <c r="E11" i="19"/>
  <c r="E2" i="19"/>
  <c r="DL202" i="1"/>
  <c r="DL117" i="1"/>
  <c r="DL196" i="1"/>
  <c r="DL193" i="1"/>
  <c r="DL197" i="1"/>
  <c r="DL198" i="1"/>
  <c r="DL199" i="1"/>
  <c r="DL200" i="1"/>
  <c r="DL195" i="1"/>
  <c r="DL194" i="1"/>
  <c r="DL158" i="1"/>
  <c r="DL157" i="1"/>
  <c r="DL156" i="1"/>
  <c r="DL155" i="1"/>
  <c r="DL176" i="1"/>
  <c r="DL192" i="1"/>
  <c r="DL191" i="1"/>
  <c r="DL190" i="1"/>
  <c r="DL189" i="1"/>
  <c r="DL188" i="1"/>
  <c r="DL187" i="1"/>
  <c r="DL186" i="1"/>
  <c r="DL185" i="1"/>
  <c r="DL184" i="1"/>
  <c r="DL178" i="1"/>
  <c r="DL149" i="1"/>
  <c r="DL148" i="1"/>
  <c r="DL151" i="1"/>
  <c r="DL70" i="1"/>
  <c r="DL69" i="1"/>
  <c r="DH3" i="1" l="1"/>
  <c r="DI3" i="1"/>
  <c r="E182" i="1"/>
  <c r="E153" i="1"/>
  <c r="E119" i="1"/>
  <c r="E94" i="1"/>
  <c r="E67" i="1"/>
  <c r="E19" i="1"/>
  <c r="E12" i="1"/>
  <c r="E8" i="1"/>
  <c r="E120" i="1" l="1"/>
  <c r="E20" i="1"/>
  <c r="DC3" i="1" l="1"/>
  <c r="DB3" i="1"/>
  <c r="DA3" i="1"/>
  <c r="DF3" i="1"/>
  <c r="DE3" i="1"/>
  <c r="DD3" i="1"/>
  <c r="DA210" i="1" l="1"/>
  <c r="AU218" i="1" s="1"/>
  <c r="DA208" i="1"/>
  <c r="AU216" i="1" s="1"/>
  <c r="DA212" i="1"/>
  <c r="AU220" i="1" s="1"/>
  <c r="DD210" i="1"/>
  <c r="AV218" i="1" s="1"/>
  <c r="DD208" i="1"/>
  <c r="AV216" i="1" s="1"/>
  <c r="DD212" i="1"/>
  <c r="AV220" i="1" s="1"/>
  <c r="DK205" i="1" l="1"/>
  <c r="DL96" i="1" l="1"/>
  <c r="E8" i="10" l="1"/>
  <c r="D8" i="10"/>
  <c r="C8" i="10"/>
  <c r="M220" i="1" l="1"/>
  <c r="M218" i="1"/>
  <c r="M216" i="1"/>
  <c r="BU3" i="1" l="1"/>
  <c r="E205" i="1" l="1"/>
  <c r="E206" i="1" l="1"/>
  <c r="IQ2" i="1" l="1"/>
  <c r="M213" i="1" l="1"/>
  <c r="CI213" i="1" s="1"/>
  <c r="AO221" i="1" s="1"/>
  <c r="CI211" i="1"/>
  <c r="AO219" i="1" s="1"/>
  <c r="CI209" i="1"/>
  <c r="AO217" i="1" s="1"/>
  <c r="O3" i="1"/>
  <c r="N3" i="1"/>
  <c r="C46" i="20" s="1"/>
  <c r="C47" i="20" s="1"/>
  <c r="C48" i="20" s="1"/>
  <c r="C49" i="20" s="1"/>
  <c r="C50" i="20" s="1"/>
  <c r="C51" i="20" s="1"/>
  <c r="C52" i="20" s="1"/>
  <c r="C53" i="20" s="1"/>
  <c r="M3" i="1"/>
  <c r="CX209" i="1" l="1"/>
  <c r="AT217" i="1" s="1"/>
  <c r="CU209" i="1"/>
  <c r="AS217" i="1" s="1"/>
  <c r="CX211" i="1"/>
  <c r="AT219" i="1" s="1"/>
  <c r="CU211" i="1"/>
  <c r="AS219" i="1" s="1"/>
  <c r="CX213" i="1"/>
  <c r="AT221" i="1" s="1"/>
  <c r="CU213" i="1"/>
  <c r="AS221" i="1" s="1"/>
  <c r="M217" i="1"/>
  <c r="DA209" i="1"/>
  <c r="AU217" i="1" s="1"/>
  <c r="DD209" i="1"/>
  <c r="AV217" i="1" s="1"/>
  <c r="M219" i="1"/>
  <c r="DD211" i="1"/>
  <c r="AV219" i="1" s="1"/>
  <c r="DA211" i="1"/>
  <c r="AU219" i="1" s="1"/>
  <c r="M221" i="1"/>
  <c r="DD213" i="1"/>
  <c r="AV221" i="1" s="1"/>
  <c r="DA213" i="1"/>
  <c r="AU221" i="1" s="1"/>
  <c r="N209" i="1"/>
  <c r="N217" i="1" s="1"/>
  <c r="N211" i="1"/>
  <c r="N219" i="1" s="1"/>
  <c r="N212" i="1"/>
  <c r="N220" i="1" s="1"/>
  <c r="N210" i="1"/>
  <c r="N218" i="1" s="1"/>
  <c r="N208" i="1"/>
  <c r="N216" i="1" s="1"/>
  <c r="N213" i="1"/>
  <c r="N221"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FZ6" i="25" l="1"/>
  <c r="FV6" i="25"/>
  <c r="FR6" i="25"/>
  <c r="FN6" i="25"/>
  <c r="FJ6" i="25"/>
  <c r="FF6" i="25"/>
  <c r="FB6" i="25"/>
  <c r="EX6" i="25"/>
  <c r="FT6" i="25"/>
  <c r="FL6" i="25"/>
  <c r="FD6" i="25"/>
  <c r="EV6" i="25"/>
  <c r="FO6" i="25"/>
  <c r="FG6" i="25"/>
  <c r="EY6" i="25"/>
  <c r="EU6" i="25"/>
  <c r="FY6" i="25"/>
  <c r="FU6" i="25"/>
  <c r="FQ6" i="25"/>
  <c r="FM6" i="25"/>
  <c r="FI6" i="25"/>
  <c r="FE6" i="25"/>
  <c r="FA6" i="25"/>
  <c r="EW6" i="25"/>
  <c r="FX6" i="25"/>
  <c r="FP6" i="25"/>
  <c r="FH6" i="25"/>
  <c r="EZ6" i="25"/>
  <c r="FW6" i="25"/>
  <c r="FS6" i="25"/>
  <c r="FK6" i="25"/>
  <c r="FC6" i="25"/>
  <c r="HF6" i="25"/>
  <c r="HB6" i="25"/>
  <c r="GX6" i="25"/>
  <c r="GT6" i="25"/>
  <c r="GP6" i="25"/>
  <c r="GL6" i="25"/>
  <c r="GH6" i="25"/>
  <c r="GD6" i="25"/>
  <c r="HD6" i="25"/>
  <c r="GZ6" i="25"/>
  <c r="GR6" i="25"/>
  <c r="GJ6" i="25"/>
  <c r="GB6" i="25"/>
  <c r="GY6" i="25"/>
  <c r="GQ6" i="25"/>
  <c r="GI6" i="25"/>
  <c r="HE6" i="25"/>
  <c r="HA6" i="25"/>
  <c r="GW6" i="25"/>
  <c r="GS6" i="25"/>
  <c r="GO6" i="25"/>
  <c r="GK6" i="25"/>
  <c r="GG6" i="25"/>
  <c r="GC6" i="25"/>
  <c r="GV6" i="25"/>
  <c r="GN6" i="25"/>
  <c r="GF6" i="25"/>
  <c r="HG6" i="25"/>
  <c r="HC6" i="25"/>
  <c r="GU6" i="25"/>
  <c r="GM6" i="25"/>
  <c r="GE6" i="25"/>
  <c r="EP6" i="25"/>
  <c r="EL6" i="25"/>
  <c r="EH6" i="25"/>
  <c r="ED6" i="25"/>
  <c r="DZ6" i="25"/>
  <c r="DV6" i="25"/>
  <c r="DR6" i="25"/>
  <c r="DN6" i="25"/>
  <c r="EN6" i="25"/>
  <c r="EF6" i="25"/>
  <c r="DX6" i="25"/>
  <c r="DP6" i="25"/>
  <c r="EM6" i="25"/>
  <c r="EE6" i="25"/>
  <c r="DW6" i="25"/>
  <c r="DO6" i="25"/>
  <c r="ES6" i="25"/>
  <c r="EO6" i="25"/>
  <c r="EK6" i="25"/>
  <c r="EG6" i="25"/>
  <c r="EC6" i="25"/>
  <c r="DY6" i="25"/>
  <c r="DU6" i="25"/>
  <c r="DQ6" i="25"/>
  <c r="ER6" i="25"/>
  <c r="EJ6" i="25"/>
  <c r="EB6" i="25"/>
  <c r="DT6" i="25"/>
  <c r="EQ6" i="25"/>
  <c r="EI6" i="25"/>
  <c r="EA6" i="25"/>
  <c r="DS6" i="25"/>
  <c r="HG58" i="1"/>
  <c r="HC58" i="1"/>
  <c r="GY58" i="1"/>
  <c r="GU58" i="1"/>
  <c r="GQ58" i="1"/>
  <c r="GM58" i="1"/>
  <c r="GI58" i="1"/>
  <c r="GE58" i="1"/>
  <c r="GT58" i="1"/>
  <c r="GL58" i="1"/>
  <c r="GD58" i="1"/>
  <c r="HD58" i="1"/>
  <c r="GJ58" i="1"/>
  <c r="GB58" i="1"/>
  <c r="HF58" i="1"/>
  <c r="HB58" i="1"/>
  <c r="GX58" i="1"/>
  <c r="GP58" i="1"/>
  <c r="GH58" i="1"/>
  <c r="GV58" i="1"/>
  <c r="GR58" i="1"/>
  <c r="GF58" i="1"/>
  <c r="HE58" i="1"/>
  <c r="HA58" i="1"/>
  <c r="GW58" i="1"/>
  <c r="GS58" i="1"/>
  <c r="GO58" i="1"/>
  <c r="GK58" i="1"/>
  <c r="GG58" i="1"/>
  <c r="GC58" i="1"/>
  <c r="GZ58" i="1"/>
  <c r="GN58" i="1"/>
  <c r="HF25" i="1"/>
  <c r="HB25" i="1"/>
  <c r="GX25" i="1"/>
  <c r="GT25" i="1"/>
  <c r="GP25" i="1"/>
  <c r="GL25" i="1"/>
  <c r="GH25" i="1"/>
  <c r="GD25" i="1"/>
  <c r="HD24" i="1"/>
  <c r="GZ24" i="1"/>
  <c r="GV24" i="1"/>
  <c r="GR24" i="1"/>
  <c r="GN24" i="1"/>
  <c r="GJ24" i="1"/>
  <c r="GF24" i="1"/>
  <c r="GB24" i="1"/>
  <c r="HF23" i="1"/>
  <c r="HB23" i="1"/>
  <c r="GX23" i="1"/>
  <c r="GT23" i="1"/>
  <c r="GP23" i="1"/>
  <c r="GL23" i="1"/>
  <c r="GH23" i="1"/>
  <c r="GD23" i="1"/>
  <c r="HD22" i="1"/>
  <c r="GZ22" i="1"/>
  <c r="GV22" i="1"/>
  <c r="GR22" i="1"/>
  <c r="GN22" i="1"/>
  <c r="GJ22" i="1"/>
  <c r="GF22" i="1"/>
  <c r="GB22" i="1"/>
  <c r="HF41" i="1"/>
  <c r="HB41" i="1"/>
  <c r="GX41" i="1"/>
  <c r="GT41" i="1"/>
  <c r="GP41" i="1"/>
  <c r="GL41" i="1"/>
  <c r="GH41" i="1"/>
  <c r="GD41" i="1"/>
  <c r="HD40" i="1"/>
  <c r="GZ40" i="1"/>
  <c r="GV40" i="1"/>
  <c r="GR40" i="1"/>
  <c r="GN40" i="1"/>
  <c r="GJ40" i="1"/>
  <c r="GF40" i="1"/>
  <c r="GB40" i="1"/>
  <c r="HF39" i="1"/>
  <c r="HB39" i="1"/>
  <c r="GX39" i="1"/>
  <c r="GT39" i="1"/>
  <c r="GP39" i="1"/>
  <c r="GL39" i="1"/>
  <c r="GH39" i="1"/>
  <c r="GD39" i="1"/>
  <c r="HD38" i="1"/>
  <c r="GZ38" i="1"/>
  <c r="GV38" i="1"/>
  <c r="GR38" i="1"/>
  <c r="GN38" i="1"/>
  <c r="GJ38" i="1"/>
  <c r="GF38" i="1"/>
  <c r="GB38" i="1"/>
  <c r="HF37" i="1"/>
  <c r="HB37" i="1"/>
  <c r="GX37" i="1"/>
  <c r="GT37" i="1"/>
  <c r="GP37" i="1"/>
  <c r="GL37" i="1"/>
  <c r="GH37" i="1"/>
  <c r="GD37" i="1"/>
  <c r="HD36" i="1"/>
  <c r="GZ36" i="1"/>
  <c r="GV36" i="1"/>
  <c r="GR36" i="1"/>
  <c r="GN36" i="1"/>
  <c r="GJ36" i="1"/>
  <c r="GF36" i="1"/>
  <c r="GB36" i="1"/>
  <c r="HF35" i="1"/>
  <c r="HB35" i="1"/>
  <c r="GX35" i="1"/>
  <c r="GT35" i="1"/>
  <c r="GP35" i="1"/>
  <c r="HE25" i="1"/>
  <c r="HA25" i="1"/>
  <c r="GW25" i="1"/>
  <c r="GS25" i="1"/>
  <c r="GO25" i="1"/>
  <c r="GK25" i="1"/>
  <c r="GG25" i="1"/>
  <c r="GC25" i="1"/>
  <c r="HG24" i="1"/>
  <c r="HC24" i="1"/>
  <c r="GY24" i="1"/>
  <c r="GU24" i="1"/>
  <c r="GQ24" i="1"/>
  <c r="GM24" i="1"/>
  <c r="GI24" i="1"/>
  <c r="GE24" i="1"/>
  <c r="HE23" i="1"/>
  <c r="HA23" i="1"/>
  <c r="GW23" i="1"/>
  <c r="GS23" i="1"/>
  <c r="GO23" i="1"/>
  <c r="GK23" i="1"/>
  <c r="GG23" i="1"/>
  <c r="GC23" i="1"/>
  <c r="HG22" i="1"/>
  <c r="HC22" i="1"/>
  <c r="GY22" i="1"/>
  <c r="GU22" i="1"/>
  <c r="GQ22" i="1"/>
  <c r="GM22" i="1"/>
  <c r="GI22" i="1"/>
  <c r="GE22" i="1"/>
  <c r="HE41" i="1"/>
  <c r="HA41" i="1"/>
  <c r="GW41" i="1"/>
  <c r="GS41" i="1"/>
  <c r="GO41" i="1"/>
  <c r="GK41" i="1"/>
  <c r="GG41" i="1"/>
  <c r="GC41" i="1"/>
  <c r="HG40" i="1"/>
  <c r="HC40" i="1"/>
  <c r="GY40" i="1"/>
  <c r="GU40" i="1"/>
  <c r="GQ40" i="1"/>
  <c r="GM40" i="1"/>
  <c r="GI40" i="1"/>
  <c r="GE40" i="1"/>
  <c r="HE39" i="1"/>
  <c r="HA39" i="1"/>
  <c r="GW39" i="1"/>
  <c r="GS39" i="1"/>
  <c r="GO39" i="1"/>
  <c r="GK39" i="1"/>
  <c r="GG39" i="1"/>
  <c r="GC39" i="1"/>
  <c r="HG38" i="1"/>
  <c r="HC38" i="1"/>
  <c r="GY38" i="1"/>
  <c r="GU38" i="1"/>
  <c r="GQ38" i="1"/>
  <c r="GM38" i="1"/>
  <c r="GI38" i="1"/>
  <c r="GE38" i="1"/>
  <c r="HE37" i="1"/>
  <c r="HA37" i="1"/>
  <c r="GW37" i="1"/>
  <c r="GS37" i="1"/>
  <c r="HD25" i="1"/>
  <c r="GZ25" i="1"/>
  <c r="GV25" i="1"/>
  <c r="GR25" i="1"/>
  <c r="GN25" i="1"/>
  <c r="GJ25" i="1"/>
  <c r="GF25" i="1"/>
  <c r="GB25" i="1"/>
  <c r="HF24" i="1"/>
  <c r="HB24" i="1"/>
  <c r="GX24" i="1"/>
  <c r="GT24" i="1"/>
  <c r="GP24" i="1"/>
  <c r="GL24" i="1"/>
  <c r="GH24" i="1"/>
  <c r="GD24" i="1"/>
  <c r="HD23" i="1"/>
  <c r="GZ23" i="1"/>
  <c r="GV23" i="1"/>
  <c r="GR23" i="1"/>
  <c r="GN23" i="1"/>
  <c r="GJ23" i="1"/>
  <c r="GF23" i="1"/>
  <c r="GB23" i="1"/>
  <c r="HF22" i="1"/>
  <c r="HB22" i="1"/>
  <c r="GX22" i="1"/>
  <c r="GT22" i="1"/>
  <c r="GP22" i="1"/>
  <c r="GL22" i="1"/>
  <c r="GH22" i="1"/>
  <c r="GD22" i="1"/>
  <c r="HD41" i="1"/>
  <c r="GZ41" i="1"/>
  <c r="GV41" i="1"/>
  <c r="GR41" i="1"/>
  <c r="GN41" i="1"/>
  <c r="GJ41" i="1"/>
  <c r="GF41" i="1"/>
  <c r="GB41" i="1"/>
  <c r="HF40" i="1"/>
  <c r="HB40" i="1"/>
  <c r="GX40" i="1"/>
  <c r="GT40" i="1"/>
  <c r="GP40" i="1"/>
  <c r="GL40" i="1"/>
  <c r="GH40" i="1"/>
  <c r="GD40" i="1"/>
  <c r="HD39" i="1"/>
  <c r="GZ39" i="1"/>
  <c r="GV39" i="1"/>
  <c r="GR39" i="1"/>
  <c r="GN39" i="1"/>
  <c r="GJ39" i="1"/>
  <c r="GF39" i="1"/>
  <c r="GB39" i="1"/>
  <c r="HF38" i="1"/>
  <c r="HB38" i="1"/>
  <c r="GX38" i="1"/>
  <c r="GT38" i="1"/>
  <c r="GP38" i="1"/>
  <c r="GL38" i="1"/>
  <c r="GH38" i="1"/>
  <c r="GD38" i="1"/>
  <c r="HD37" i="1"/>
  <c r="GZ37" i="1"/>
  <c r="GV37" i="1"/>
  <c r="GR37" i="1"/>
  <c r="GN37" i="1"/>
  <c r="GJ37" i="1"/>
  <c r="GF37" i="1"/>
  <c r="GB37" i="1"/>
  <c r="HF36" i="1"/>
  <c r="HB36" i="1"/>
  <c r="GX36" i="1"/>
  <c r="GT36" i="1"/>
  <c r="GP36" i="1"/>
  <c r="GL36" i="1"/>
  <c r="GH36" i="1"/>
  <c r="GD36" i="1"/>
  <c r="HD35" i="1"/>
  <c r="GZ35" i="1"/>
  <c r="GV35" i="1"/>
  <c r="GR35" i="1"/>
  <c r="GN35" i="1"/>
  <c r="GY25" i="1"/>
  <c r="GI25" i="1"/>
  <c r="HE24" i="1"/>
  <c r="GO24" i="1"/>
  <c r="GY23" i="1"/>
  <c r="GI23" i="1"/>
  <c r="HE22" i="1"/>
  <c r="GO22" i="1"/>
  <c r="GY41" i="1"/>
  <c r="GI41" i="1"/>
  <c r="HE40" i="1"/>
  <c r="GO40" i="1"/>
  <c r="GY39" i="1"/>
  <c r="GI39" i="1"/>
  <c r="HE38" i="1"/>
  <c r="GO38" i="1"/>
  <c r="GY37" i="1"/>
  <c r="GM37" i="1"/>
  <c r="GE37" i="1"/>
  <c r="HG36" i="1"/>
  <c r="GY36" i="1"/>
  <c r="GQ36" i="1"/>
  <c r="GI36" i="1"/>
  <c r="HC35" i="1"/>
  <c r="GU35" i="1"/>
  <c r="GM35" i="1"/>
  <c r="GI35" i="1"/>
  <c r="GE35" i="1"/>
  <c r="HE34" i="1"/>
  <c r="HA34" i="1"/>
  <c r="GW34" i="1"/>
  <c r="GS34" i="1"/>
  <c r="GO34" i="1"/>
  <c r="GK34" i="1"/>
  <c r="GG34" i="1"/>
  <c r="GC34" i="1"/>
  <c r="HG33" i="1"/>
  <c r="HC33" i="1"/>
  <c r="GY33" i="1"/>
  <c r="GU33" i="1"/>
  <c r="GQ33" i="1"/>
  <c r="GM33" i="1"/>
  <c r="GI33" i="1"/>
  <c r="GE33" i="1"/>
  <c r="HE32" i="1"/>
  <c r="HA32" i="1"/>
  <c r="GW32" i="1"/>
  <c r="GS32" i="1"/>
  <c r="GO32" i="1"/>
  <c r="GK32" i="1"/>
  <c r="GG32" i="1"/>
  <c r="GC32" i="1"/>
  <c r="HG31" i="1"/>
  <c r="HC31" i="1"/>
  <c r="GY31" i="1"/>
  <c r="GU31" i="1"/>
  <c r="GQ31" i="1"/>
  <c r="GM31" i="1"/>
  <c r="GI31" i="1"/>
  <c r="GE31" i="1"/>
  <c r="HE30" i="1"/>
  <c r="HA30" i="1"/>
  <c r="GW30" i="1"/>
  <c r="GS30" i="1"/>
  <c r="GO30" i="1"/>
  <c r="GK30" i="1"/>
  <c r="GG30" i="1"/>
  <c r="GC30" i="1"/>
  <c r="HG29" i="1"/>
  <c r="HC29" i="1"/>
  <c r="GY29" i="1"/>
  <c r="GU29" i="1"/>
  <c r="GQ29" i="1"/>
  <c r="GM29" i="1"/>
  <c r="GI29" i="1"/>
  <c r="GE29" i="1"/>
  <c r="HE28" i="1"/>
  <c r="HA28" i="1"/>
  <c r="GW28" i="1"/>
  <c r="GS28" i="1"/>
  <c r="GO28" i="1"/>
  <c r="GK28" i="1"/>
  <c r="GG28" i="1"/>
  <c r="GC28" i="1"/>
  <c r="HG27" i="1"/>
  <c r="HC27" i="1"/>
  <c r="GY27" i="1"/>
  <c r="GU27" i="1"/>
  <c r="GQ27" i="1"/>
  <c r="GM27" i="1"/>
  <c r="GI27" i="1"/>
  <c r="GE27" i="1"/>
  <c r="GU25" i="1"/>
  <c r="GE25" i="1"/>
  <c r="HA24" i="1"/>
  <c r="GK24" i="1"/>
  <c r="GU23" i="1"/>
  <c r="GE23" i="1"/>
  <c r="HA22" i="1"/>
  <c r="GK22" i="1"/>
  <c r="GU41" i="1"/>
  <c r="GE41" i="1"/>
  <c r="HA40" i="1"/>
  <c r="GK40" i="1"/>
  <c r="GU39" i="1"/>
  <c r="GE39" i="1"/>
  <c r="HA38" i="1"/>
  <c r="GK38" i="1"/>
  <c r="GU37" i="1"/>
  <c r="GK37" i="1"/>
  <c r="GC37" i="1"/>
  <c r="HE36" i="1"/>
  <c r="GW36" i="1"/>
  <c r="GO36" i="1"/>
  <c r="GG36" i="1"/>
  <c r="HA35" i="1"/>
  <c r="GS35" i="1"/>
  <c r="GL35" i="1"/>
  <c r="GH35" i="1"/>
  <c r="GD35" i="1"/>
  <c r="HD34" i="1"/>
  <c r="GZ34" i="1"/>
  <c r="GV34" i="1"/>
  <c r="GR34" i="1"/>
  <c r="GN34" i="1"/>
  <c r="GJ34" i="1"/>
  <c r="GF34" i="1"/>
  <c r="GB34" i="1"/>
  <c r="HF33" i="1"/>
  <c r="HB33" i="1"/>
  <c r="GX33" i="1"/>
  <c r="GT33" i="1"/>
  <c r="GP33" i="1"/>
  <c r="GL33" i="1"/>
  <c r="GH33" i="1"/>
  <c r="GD33" i="1"/>
  <c r="HD32" i="1"/>
  <c r="GZ32" i="1"/>
  <c r="GV32" i="1"/>
  <c r="GR32" i="1"/>
  <c r="GN32" i="1"/>
  <c r="GJ32" i="1"/>
  <c r="GF32" i="1"/>
  <c r="GB32" i="1"/>
  <c r="HF31" i="1"/>
  <c r="HB31" i="1"/>
  <c r="GX31" i="1"/>
  <c r="GT31" i="1"/>
  <c r="GP31" i="1"/>
  <c r="GL31" i="1"/>
  <c r="GH31" i="1"/>
  <c r="GD31" i="1"/>
  <c r="HD30" i="1"/>
  <c r="GZ30" i="1"/>
  <c r="GV30" i="1"/>
  <c r="GR30" i="1"/>
  <c r="GN30" i="1"/>
  <c r="GJ30" i="1"/>
  <c r="GF30" i="1"/>
  <c r="GB30" i="1"/>
  <c r="HF29" i="1"/>
  <c r="HB29" i="1"/>
  <c r="GX29" i="1"/>
  <c r="GT29" i="1"/>
  <c r="GP29" i="1"/>
  <c r="GL29" i="1"/>
  <c r="GH29" i="1"/>
  <c r="GD29" i="1"/>
  <c r="HD28" i="1"/>
  <c r="GZ28" i="1"/>
  <c r="GV28" i="1"/>
  <c r="GR28" i="1"/>
  <c r="GN28" i="1"/>
  <c r="GJ28" i="1"/>
  <c r="GF28" i="1"/>
  <c r="GB28" i="1"/>
  <c r="HF27" i="1"/>
  <c r="HG25" i="1"/>
  <c r="GQ25" i="1"/>
  <c r="GW24" i="1"/>
  <c r="GG24" i="1"/>
  <c r="HG23" i="1"/>
  <c r="GQ23" i="1"/>
  <c r="GW22" i="1"/>
  <c r="GG22" i="1"/>
  <c r="HG41" i="1"/>
  <c r="GQ41" i="1"/>
  <c r="GW40" i="1"/>
  <c r="GG40" i="1"/>
  <c r="HG39" i="1"/>
  <c r="GQ39" i="1"/>
  <c r="GW38" i="1"/>
  <c r="GG38" i="1"/>
  <c r="HG37" i="1"/>
  <c r="GQ37" i="1"/>
  <c r="GI37" i="1"/>
  <c r="HC36" i="1"/>
  <c r="GU36" i="1"/>
  <c r="GM36" i="1"/>
  <c r="GE36" i="1"/>
  <c r="HG35" i="1"/>
  <c r="GY35" i="1"/>
  <c r="GQ35" i="1"/>
  <c r="GK35" i="1"/>
  <c r="GG35" i="1"/>
  <c r="GC35" i="1"/>
  <c r="HG34" i="1"/>
  <c r="HC34" i="1"/>
  <c r="GY34" i="1"/>
  <c r="GU34" i="1"/>
  <c r="GQ34" i="1"/>
  <c r="GM34" i="1"/>
  <c r="GI34" i="1"/>
  <c r="GE34" i="1"/>
  <c r="HE33" i="1"/>
  <c r="HA33" i="1"/>
  <c r="GW33" i="1"/>
  <c r="GS33" i="1"/>
  <c r="GO33" i="1"/>
  <c r="GK33" i="1"/>
  <c r="GG33" i="1"/>
  <c r="GC33" i="1"/>
  <c r="HG32" i="1"/>
  <c r="HC32" i="1"/>
  <c r="GY32" i="1"/>
  <c r="GU32" i="1"/>
  <c r="GQ32" i="1"/>
  <c r="GM32" i="1"/>
  <c r="GI32" i="1"/>
  <c r="GE32" i="1"/>
  <c r="HE31" i="1"/>
  <c r="HA31" i="1"/>
  <c r="GW31" i="1"/>
  <c r="GS31" i="1"/>
  <c r="GO31" i="1"/>
  <c r="GK31" i="1"/>
  <c r="GG31" i="1"/>
  <c r="GC31" i="1"/>
  <c r="HG30" i="1"/>
  <c r="HC30" i="1"/>
  <c r="GY30" i="1"/>
  <c r="GU30" i="1"/>
  <c r="GQ30" i="1"/>
  <c r="GM30" i="1"/>
  <c r="GI30" i="1"/>
  <c r="GE30" i="1"/>
  <c r="HE29" i="1"/>
  <c r="HA29" i="1"/>
  <c r="GW29" i="1"/>
  <c r="GS29" i="1"/>
  <c r="GO29" i="1"/>
  <c r="GK29" i="1"/>
  <c r="GG29" i="1"/>
  <c r="GC29" i="1"/>
  <c r="HG28" i="1"/>
  <c r="HC28" i="1"/>
  <c r="GY28" i="1"/>
  <c r="GU28" i="1"/>
  <c r="GQ28" i="1"/>
  <c r="GM28" i="1"/>
  <c r="GI28" i="1"/>
  <c r="GE28" i="1"/>
  <c r="HE27" i="1"/>
  <c r="HA27" i="1"/>
  <c r="GW27" i="1"/>
  <c r="GS27" i="1"/>
  <c r="GO27" i="1"/>
  <c r="GK27" i="1"/>
  <c r="GG27" i="1"/>
  <c r="GC27" i="1"/>
  <c r="GG37" i="1"/>
  <c r="GS36" i="1"/>
  <c r="GJ35" i="1"/>
  <c r="GT34" i="1"/>
  <c r="GD34" i="1"/>
  <c r="GZ33" i="1"/>
  <c r="GJ33" i="1"/>
  <c r="GT32" i="1"/>
  <c r="GD32" i="1"/>
  <c r="GZ31" i="1"/>
  <c r="GJ31" i="1"/>
  <c r="GT30" i="1"/>
  <c r="GD30" i="1"/>
  <c r="GZ29" i="1"/>
  <c r="GJ29" i="1"/>
  <c r="GT28" i="1"/>
  <c r="GD28" i="1"/>
  <c r="HB27" i="1"/>
  <c r="GT27" i="1"/>
  <c r="GL27" i="1"/>
  <c r="GD27" i="1"/>
  <c r="HG26" i="1"/>
  <c r="HC26" i="1"/>
  <c r="GY26" i="1"/>
  <c r="GU26" i="1"/>
  <c r="GQ26" i="1"/>
  <c r="GM26" i="1"/>
  <c r="GI26" i="1"/>
  <c r="GE26" i="1"/>
  <c r="HE49" i="1"/>
  <c r="HA49" i="1"/>
  <c r="GW49" i="1"/>
  <c r="GS49" i="1"/>
  <c r="GO49" i="1"/>
  <c r="GK49" i="1"/>
  <c r="GG49" i="1"/>
  <c r="GC49" i="1"/>
  <c r="HG48" i="1"/>
  <c r="HC48" i="1"/>
  <c r="GY48" i="1"/>
  <c r="GU48" i="1"/>
  <c r="GQ48" i="1"/>
  <c r="GM48" i="1"/>
  <c r="GI48" i="1"/>
  <c r="GE48" i="1"/>
  <c r="HE47" i="1"/>
  <c r="HA47" i="1"/>
  <c r="GW47" i="1"/>
  <c r="GS47" i="1"/>
  <c r="GO47" i="1"/>
  <c r="GK47" i="1"/>
  <c r="GG47" i="1"/>
  <c r="GC47" i="1"/>
  <c r="HG46" i="1"/>
  <c r="HC46" i="1"/>
  <c r="GY46" i="1"/>
  <c r="GU46" i="1"/>
  <c r="GQ46" i="1"/>
  <c r="GM46" i="1"/>
  <c r="GI46" i="1"/>
  <c r="GE46" i="1"/>
  <c r="HE45" i="1"/>
  <c r="HA45" i="1"/>
  <c r="GW45" i="1"/>
  <c r="GS45" i="1"/>
  <c r="GO45" i="1"/>
  <c r="GK45" i="1"/>
  <c r="GG45" i="1"/>
  <c r="GC45" i="1"/>
  <c r="HG44" i="1"/>
  <c r="HC44" i="1"/>
  <c r="GY44" i="1"/>
  <c r="GU44" i="1"/>
  <c r="GQ44" i="1"/>
  <c r="GM44" i="1"/>
  <c r="GI44" i="1"/>
  <c r="GE44" i="1"/>
  <c r="HE43" i="1"/>
  <c r="HA43" i="1"/>
  <c r="GW43" i="1"/>
  <c r="GS43" i="1"/>
  <c r="GO43" i="1"/>
  <c r="GK43" i="1"/>
  <c r="GG43" i="1"/>
  <c r="GC43" i="1"/>
  <c r="HG42" i="1"/>
  <c r="HC42" i="1"/>
  <c r="GY42" i="1"/>
  <c r="GU42" i="1"/>
  <c r="GQ42" i="1"/>
  <c r="GM42" i="1"/>
  <c r="GI42" i="1"/>
  <c r="GE42" i="1"/>
  <c r="HE53" i="1"/>
  <c r="HA53" i="1"/>
  <c r="GW53" i="1"/>
  <c r="GS53" i="1"/>
  <c r="GO53" i="1"/>
  <c r="GK53" i="1"/>
  <c r="GG53" i="1"/>
  <c r="GC53" i="1"/>
  <c r="HG52" i="1"/>
  <c r="HC52" i="1"/>
  <c r="GY52" i="1"/>
  <c r="GU52" i="1"/>
  <c r="GQ52" i="1"/>
  <c r="GM52" i="1"/>
  <c r="GI52" i="1"/>
  <c r="GE52" i="1"/>
  <c r="HE51" i="1"/>
  <c r="HA51" i="1"/>
  <c r="GW51" i="1"/>
  <c r="GS51" i="1"/>
  <c r="GO51" i="1"/>
  <c r="GK51" i="1"/>
  <c r="GG51" i="1"/>
  <c r="GC51" i="1"/>
  <c r="HG50" i="1"/>
  <c r="HC50" i="1"/>
  <c r="GY50" i="1"/>
  <c r="GU50" i="1"/>
  <c r="GQ50" i="1"/>
  <c r="GM50" i="1"/>
  <c r="GI50" i="1"/>
  <c r="GE50" i="1"/>
  <c r="HE55" i="1"/>
  <c r="HA55" i="1"/>
  <c r="GW55" i="1"/>
  <c r="GS55" i="1"/>
  <c r="GO55" i="1"/>
  <c r="GK55" i="1"/>
  <c r="GG55" i="1"/>
  <c r="GC55" i="1"/>
  <c r="HG54" i="1"/>
  <c r="HC54" i="1"/>
  <c r="GY54" i="1"/>
  <c r="GU54" i="1"/>
  <c r="GQ54" i="1"/>
  <c r="GM54" i="1"/>
  <c r="GI54" i="1"/>
  <c r="GE54" i="1"/>
  <c r="HE56" i="1"/>
  <c r="HA56" i="1"/>
  <c r="GW56" i="1"/>
  <c r="GS56" i="1"/>
  <c r="GO56" i="1"/>
  <c r="GK56" i="1"/>
  <c r="GG56" i="1"/>
  <c r="GC56" i="1"/>
  <c r="HG57" i="1"/>
  <c r="HC57" i="1"/>
  <c r="GY57" i="1"/>
  <c r="GU57" i="1"/>
  <c r="GQ57" i="1"/>
  <c r="GM57" i="1"/>
  <c r="GI57" i="1"/>
  <c r="GE57" i="1"/>
  <c r="GM25" i="1"/>
  <c r="GC24" i="1"/>
  <c r="GM23" i="1"/>
  <c r="GM41" i="1"/>
  <c r="GM39" i="1"/>
  <c r="GC38" i="1"/>
  <c r="GO35" i="1"/>
  <c r="GH34" i="1"/>
  <c r="GX32" i="1"/>
  <c r="GK36" i="1"/>
  <c r="HE35" i="1"/>
  <c r="GF35" i="1"/>
  <c r="HF34" i="1"/>
  <c r="GP34" i="1"/>
  <c r="GV33" i="1"/>
  <c r="GF33" i="1"/>
  <c r="HF32" i="1"/>
  <c r="GP32" i="1"/>
  <c r="GV31" i="1"/>
  <c r="GF31" i="1"/>
  <c r="HF30" i="1"/>
  <c r="GP30" i="1"/>
  <c r="GV29" i="1"/>
  <c r="GF29" i="1"/>
  <c r="HF28" i="1"/>
  <c r="GP28" i="1"/>
  <c r="GZ27" i="1"/>
  <c r="GR27" i="1"/>
  <c r="GJ27" i="1"/>
  <c r="GB27" i="1"/>
  <c r="HF26" i="1"/>
  <c r="HB26" i="1"/>
  <c r="GX26" i="1"/>
  <c r="GT26" i="1"/>
  <c r="GP26" i="1"/>
  <c r="GL26" i="1"/>
  <c r="GH26" i="1"/>
  <c r="GD26" i="1"/>
  <c r="HD49" i="1"/>
  <c r="GZ49" i="1"/>
  <c r="GV49" i="1"/>
  <c r="GR49" i="1"/>
  <c r="GN49" i="1"/>
  <c r="GJ49" i="1"/>
  <c r="GF49" i="1"/>
  <c r="GB49" i="1"/>
  <c r="HF48" i="1"/>
  <c r="HB48" i="1"/>
  <c r="GX48" i="1"/>
  <c r="GT48" i="1"/>
  <c r="GP48" i="1"/>
  <c r="GL48" i="1"/>
  <c r="GH48" i="1"/>
  <c r="GD48" i="1"/>
  <c r="HD47" i="1"/>
  <c r="GZ47" i="1"/>
  <c r="GV47" i="1"/>
  <c r="GR47" i="1"/>
  <c r="GN47" i="1"/>
  <c r="GJ47" i="1"/>
  <c r="GF47" i="1"/>
  <c r="GB47" i="1"/>
  <c r="HF46" i="1"/>
  <c r="HB46" i="1"/>
  <c r="GX46" i="1"/>
  <c r="GT46" i="1"/>
  <c r="GP46" i="1"/>
  <c r="GL46" i="1"/>
  <c r="GH46" i="1"/>
  <c r="GD46" i="1"/>
  <c r="HD45" i="1"/>
  <c r="GZ45" i="1"/>
  <c r="GV45" i="1"/>
  <c r="GR45" i="1"/>
  <c r="GN45" i="1"/>
  <c r="GJ45" i="1"/>
  <c r="GF45" i="1"/>
  <c r="GB45" i="1"/>
  <c r="HF44" i="1"/>
  <c r="HB44" i="1"/>
  <c r="GX44" i="1"/>
  <c r="GT44" i="1"/>
  <c r="GP44" i="1"/>
  <c r="GL44" i="1"/>
  <c r="GH44" i="1"/>
  <c r="GD44" i="1"/>
  <c r="HD43" i="1"/>
  <c r="GZ43" i="1"/>
  <c r="GV43" i="1"/>
  <c r="GR43" i="1"/>
  <c r="GN43" i="1"/>
  <c r="GJ43" i="1"/>
  <c r="GF43" i="1"/>
  <c r="GB43" i="1"/>
  <c r="HF42" i="1"/>
  <c r="HB42" i="1"/>
  <c r="GX42" i="1"/>
  <c r="GT42" i="1"/>
  <c r="GP42" i="1"/>
  <c r="GL42" i="1"/>
  <c r="GH42" i="1"/>
  <c r="GD42" i="1"/>
  <c r="HD53" i="1"/>
  <c r="GZ53" i="1"/>
  <c r="GV53" i="1"/>
  <c r="GR53" i="1"/>
  <c r="GN53" i="1"/>
  <c r="GJ53" i="1"/>
  <c r="GF53" i="1"/>
  <c r="GB53" i="1"/>
  <c r="HF52" i="1"/>
  <c r="HB52" i="1"/>
  <c r="GX52" i="1"/>
  <c r="GT52" i="1"/>
  <c r="GP52" i="1"/>
  <c r="GL52" i="1"/>
  <c r="GH52" i="1"/>
  <c r="GD52" i="1"/>
  <c r="HD51" i="1"/>
  <c r="GZ51" i="1"/>
  <c r="GV51" i="1"/>
  <c r="GR51" i="1"/>
  <c r="GN51" i="1"/>
  <c r="GJ51" i="1"/>
  <c r="GF51" i="1"/>
  <c r="GB51" i="1"/>
  <c r="HF50" i="1"/>
  <c r="HB50" i="1"/>
  <c r="GX50" i="1"/>
  <c r="GT50" i="1"/>
  <c r="GP50" i="1"/>
  <c r="GL50" i="1"/>
  <c r="GH50" i="1"/>
  <c r="GD50" i="1"/>
  <c r="HD55" i="1"/>
  <c r="GZ55" i="1"/>
  <c r="GV55" i="1"/>
  <c r="GR55" i="1"/>
  <c r="GN55" i="1"/>
  <c r="GJ55" i="1"/>
  <c r="GF55" i="1"/>
  <c r="GB55" i="1"/>
  <c r="HF54" i="1"/>
  <c r="HB54" i="1"/>
  <c r="GX54" i="1"/>
  <c r="GT54" i="1"/>
  <c r="GP54" i="1"/>
  <c r="GL54" i="1"/>
  <c r="GH54" i="1"/>
  <c r="GD54" i="1"/>
  <c r="HD56" i="1"/>
  <c r="GZ56" i="1"/>
  <c r="GV56" i="1"/>
  <c r="GR56" i="1"/>
  <c r="GN56" i="1"/>
  <c r="GJ56" i="1"/>
  <c r="GF56" i="1"/>
  <c r="GB56" i="1"/>
  <c r="HF57" i="1"/>
  <c r="HB57" i="1"/>
  <c r="GX57" i="1"/>
  <c r="GT57" i="1"/>
  <c r="GP57" i="1"/>
  <c r="GL57" i="1"/>
  <c r="GH57" i="1"/>
  <c r="GD57" i="1"/>
  <c r="HA36" i="1"/>
  <c r="HD33" i="1"/>
  <c r="HC25" i="1"/>
  <c r="GS24" i="1"/>
  <c r="HC23" i="1"/>
  <c r="GS22" i="1"/>
  <c r="HC41" i="1"/>
  <c r="GS40" i="1"/>
  <c r="HC39" i="1"/>
  <c r="GS38" i="1"/>
  <c r="HC37" i="1"/>
  <c r="GC36" i="1"/>
  <c r="GW35" i="1"/>
  <c r="GB35" i="1"/>
  <c r="HB34" i="1"/>
  <c r="GL34" i="1"/>
  <c r="GR33" i="1"/>
  <c r="GB33" i="1"/>
  <c r="HB32" i="1"/>
  <c r="GL32" i="1"/>
  <c r="GR31" i="1"/>
  <c r="GB31" i="1"/>
  <c r="HB30" i="1"/>
  <c r="GL30" i="1"/>
  <c r="GR29" i="1"/>
  <c r="GB29" i="1"/>
  <c r="HB28" i="1"/>
  <c r="GL28" i="1"/>
  <c r="GX27" i="1"/>
  <c r="GP27" i="1"/>
  <c r="GH27" i="1"/>
  <c r="HE26" i="1"/>
  <c r="HA26" i="1"/>
  <c r="GW26" i="1"/>
  <c r="GS26" i="1"/>
  <c r="GO26" i="1"/>
  <c r="GK26" i="1"/>
  <c r="GG26" i="1"/>
  <c r="GC26" i="1"/>
  <c r="HG49" i="1"/>
  <c r="HC49" i="1"/>
  <c r="GY49" i="1"/>
  <c r="GU49" i="1"/>
  <c r="GQ49" i="1"/>
  <c r="GM49" i="1"/>
  <c r="GI49" i="1"/>
  <c r="GE49" i="1"/>
  <c r="HE48" i="1"/>
  <c r="HA48" i="1"/>
  <c r="GW48" i="1"/>
  <c r="GS48" i="1"/>
  <c r="GO48" i="1"/>
  <c r="GK48" i="1"/>
  <c r="GG48" i="1"/>
  <c r="GC48" i="1"/>
  <c r="HG47" i="1"/>
  <c r="HC47" i="1"/>
  <c r="GY47" i="1"/>
  <c r="GU47" i="1"/>
  <c r="GQ47" i="1"/>
  <c r="GM47" i="1"/>
  <c r="GI47" i="1"/>
  <c r="GE47" i="1"/>
  <c r="HE46" i="1"/>
  <c r="HA46" i="1"/>
  <c r="GW46" i="1"/>
  <c r="GS46" i="1"/>
  <c r="GO46" i="1"/>
  <c r="GK46" i="1"/>
  <c r="GG46" i="1"/>
  <c r="GC46" i="1"/>
  <c r="HG45" i="1"/>
  <c r="HC45" i="1"/>
  <c r="GY45" i="1"/>
  <c r="GU45" i="1"/>
  <c r="GQ45" i="1"/>
  <c r="GM45" i="1"/>
  <c r="GI45" i="1"/>
  <c r="GE45" i="1"/>
  <c r="HE44" i="1"/>
  <c r="HA44" i="1"/>
  <c r="GW44" i="1"/>
  <c r="GS44" i="1"/>
  <c r="GO44" i="1"/>
  <c r="GK44" i="1"/>
  <c r="GG44" i="1"/>
  <c r="GC44" i="1"/>
  <c r="HG43" i="1"/>
  <c r="HC43" i="1"/>
  <c r="GY43" i="1"/>
  <c r="GU43" i="1"/>
  <c r="GQ43" i="1"/>
  <c r="GM43" i="1"/>
  <c r="GI43" i="1"/>
  <c r="GE43" i="1"/>
  <c r="HE42" i="1"/>
  <c r="HA42" i="1"/>
  <c r="GW42" i="1"/>
  <c r="GS42" i="1"/>
  <c r="GO42" i="1"/>
  <c r="GK42" i="1"/>
  <c r="GG42" i="1"/>
  <c r="GC42" i="1"/>
  <c r="HG53" i="1"/>
  <c r="HC53" i="1"/>
  <c r="GY53" i="1"/>
  <c r="GU53" i="1"/>
  <c r="GQ53" i="1"/>
  <c r="GM53" i="1"/>
  <c r="GI53" i="1"/>
  <c r="GE53" i="1"/>
  <c r="HE52" i="1"/>
  <c r="HA52" i="1"/>
  <c r="GW52" i="1"/>
  <c r="GS52" i="1"/>
  <c r="GO52" i="1"/>
  <c r="GK52" i="1"/>
  <c r="GG52" i="1"/>
  <c r="GC52" i="1"/>
  <c r="HG51" i="1"/>
  <c r="HC51" i="1"/>
  <c r="GY51" i="1"/>
  <c r="GU51" i="1"/>
  <c r="GQ51" i="1"/>
  <c r="GM51" i="1"/>
  <c r="GI51" i="1"/>
  <c r="GE51" i="1"/>
  <c r="HE50" i="1"/>
  <c r="HA50" i="1"/>
  <c r="GW50" i="1"/>
  <c r="GS50" i="1"/>
  <c r="GO50" i="1"/>
  <c r="GK50" i="1"/>
  <c r="GG50" i="1"/>
  <c r="GC50" i="1"/>
  <c r="HG55" i="1"/>
  <c r="HC55" i="1"/>
  <c r="GY55" i="1"/>
  <c r="GU55" i="1"/>
  <c r="GQ55" i="1"/>
  <c r="GM55" i="1"/>
  <c r="GI55" i="1"/>
  <c r="GE55" i="1"/>
  <c r="HE54" i="1"/>
  <c r="HA54" i="1"/>
  <c r="GW54" i="1"/>
  <c r="GS54" i="1"/>
  <c r="GO54" i="1"/>
  <c r="GK54" i="1"/>
  <c r="GG54" i="1"/>
  <c r="GC54" i="1"/>
  <c r="HG56" i="1"/>
  <c r="HC56" i="1"/>
  <c r="GY56" i="1"/>
  <c r="GU56" i="1"/>
  <c r="GQ56" i="1"/>
  <c r="GM56" i="1"/>
  <c r="GI56" i="1"/>
  <c r="GE56" i="1"/>
  <c r="HE57" i="1"/>
  <c r="HA57" i="1"/>
  <c r="GW57" i="1"/>
  <c r="GS57" i="1"/>
  <c r="GO57" i="1"/>
  <c r="GK57" i="1"/>
  <c r="GG57" i="1"/>
  <c r="GC57" i="1"/>
  <c r="GC22" i="1"/>
  <c r="GC40" i="1"/>
  <c r="GO37" i="1"/>
  <c r="GX34" i="1"/>
  <c r="GN33" i="1"/>
  <c r="GH32" i="1"/>
  <c r="GN31" i="1"/>
  <c r="GH30" i="1"/>
  <c r="GN29" i="1"/>
  <c r="GH28" i="1"/>
  <c r="GV27" i="1"/>
  <c r="GR26" i="1"/>
  <c r="GB26" i="1"/>
  <c r="HB49" i="1"/>
  <c r="GL49" i="1"/>
  <c r="GR48" i="1"/>
  <c r="GB48" i="1"/>
  <c r="HB47" i="1"/>
  <c r="GL47" i="1"/>
  <c r="GR46" i="1"/>
  <c r="GB46" i="1"/>
  <c r="HB45" i="1"/>
  <c r="GL45" i="1"/>
  <c r="GR44" i="1"/>
  <c r="GB44" i="1"/>
  <c r="HB43" i="1"/>
  <c r="GL43" i="1"/>
  <c r="GR42" i="1"/>
  <c r="GB42" i="1"/>
  <c r="HB53" i="1"/>
  <c r="GL53" i="1"/>
  <c r="GR52" i="1"/>
  <c r="GB52" i="1"/>
  <c r="HB51" i="1"/>
  <c r="GL51" i="1"/>
  <c r="GR50" i="1"/>
  <c r="GB50" i="1"/>
  <c r="HB55" i="1"/>
  <c r="GL55" i="1"/>
  <c r="GR54" i="1"/>
  <c r="GB54" i="1"/>
  <c r="HB56" i="1"/>
  <c r="GL56" i="1"/>
  <c r="GR57" i="1"/>
  <c r="GB57" i="1"/>
  <c r="HD50" i="1"/>
  <c r="GH55" i="1"/>
  <c r="HD54" i="1"/>
  <c r="GH56" i="1"/>
  <c r="HD57" i="1"/>
  <c r="GX28" i="1"/>
  <c r="HD27" i="1"/>
  <c r="GF26" i="1"/>
  <c r="HF49" i="1"/>
  <c r="GV48" i="1"/>
  <c r="HF47" i="1"/>
  <c r="GP45" i="1"/>
  <c r="GF44" i="1"/>
  <c r="GV42" i="1"/>
  <c r="GP53" i="1"/>
  <c r="GF52" i="1"/>
  <c r="GF50" i="1"/>
  <c r="GV54" i="1"/>
  <c r="GV57" i="1"/>
  <c r="GN27" i="1"/>
  <c r="HD26" i="1"/>
  <c r="GN26" i="1"/>
  <c r="GX49" i="1"/>
  <c r="GH49" i="1"/>
  <c r="HD48" i="1"/>
  <c r="GN48" i="1"/>
  <c r="GX47" i="1"/>
  <c r="GH47" i="1"/>
  <c r="HD46" i="1"/>
  <c r="GN46" i="1"/>
  <c r="GX45" i="1"/>
  <c r="GH45" i="1"/>
  <c r="HD44" i="1"/>
  <c r="GN44" i="1"/>
  <c r="GX43" i="1"/>
  <c r="GH43" i="1"/>
  <c r="HD42" i="1"/>
  <c r="GN42" i="1"/>
  <c r="GX53" i="1"/>
  <c r="GH53" i="1"/>
  <c r="HD52" i="1"/>
  <c r="GN52" i="1"/>
  <c r="GX51" i="1"/>
  <c r="GH51" i="1"/>
  <c r="GN50" i="1"/>
  <c r="GX55" i="1"/>
  <c r="GN54" i="1"/>
  <c r="GX56" i="1"/>
  <c r="GN57" i="1"/>
  <c r="GF48" i="1"/>
  <c r="GV46" i="1"/>
  <c r="HF43" i="1"/>
  <c r="GF42" i="1"/>
  <c r="HF51" i="1"/>
  <c r="GP55" i="1"/>
  <c r="GF54" i="1"/>
  <c r="GP56" i="1"/>
  <c r="GF27" i="1"/>
  <c r="GZ26" i="1"/>
  <c r="GJ26" i="1"/>
  <c r="GT49" i="1"/>
  <c r="GD49" i="1"/>
  <c r="GZ48" i="1"/>
  <c r="GJ48" i="1"/>
  <c r="GT47" i="1"/>
  <c r="GD47" i="1"/>
  <c r="GZ46" i="1"/>
  <c r="GJ46" i="1"/>
  <c r="GT45" i="1"/>
  <c r="GD45" i="1"/>
  <c r="GZ44" i="1"/>
  <c r="GJ44" i="1"/>
  <c r="GT43" i="1"/>
  <c r="GD43" i="1"/>
  <c r="GZ42" i="1"/>
  <c r="GJ42" i="1"/>
  <c r="GT53" i="1"/>
  <c r="GD53" i="1"/>
  <c r="GZ52" i="1"/>
  <c r="GJ52" i="1"/>
  <c r="GT51" i="1"/>
  <c r="GD51" i="1"/>
  <c r="GZ50" i="1"/>
  <c r="GJ50" i="1"/>
  <c r="GT55" i="1"/>
  <c r="GD55" i="1"/>
  <c r="GZ54" i="1"/>
  <c r="GJ54" i="1"/>
  <c r="GT56" i="1"/>
  <c r="GD56" i="1"/>
  <c r="GZ57" i="1"/>
  <c r="GJ57" i="1"/>
  <c r="HD31" i="1"/>
  <c r="GX30" i="1"/>
  <c r="HD29" i="1"/>
  <c r="GV26" i="1"/>
  <c r="GP49" i="1"/>
  <c r="GP47" i="1"/>
  <c r="GF46" i="1"/>
  <c r="HF45" i="1"/>
  <c r="GV44" i="1"/>
  <c r="GP43" i="1"/>
  <c r="HF53" i="1"/>
  <c r="GV52" i="1"/>
  <c r="GP51" i="1"/>
  <c r="GV50" i="1"/>
  <c r="HF55" i="1"/>
  <c r="HF56" i="1"/>
  <c r="GF57" i="1"/>
  <c r="FZ58" i="1"/>
  <c r="FV58" i="1"/>
  <c r="FR58" i="1"/>
  <c r="FN58" i="1"/>
  <c r="FJ58" i="1"/>
  <c r="FF58" i="1"/>
  <c r="FB58" i="1"/>
  <c r="EX58" i="1"/>
  <c r="FO58" i="1"/>
  <c r="FC58" i="1"/>
  <c r="FY58" i="1"/>
  <c r="FU58" i="1"/>
  <c r="FQ58" i="1"/>
  <c r="FM58" i="1"/>
  <c r="FI58" i="1"/>
  <c r="FE58" i="1"/>
  <c r="FA58" i="1"/>
  <c r="EW58" i="1"/>
  <c r="EV58" i="1"/>
  <c r="FS58" i="1"/>
  <c r="FG58" i="1"/>
  <c r="EY58" i="1"/>
  <c r="FX58" i="1"/>
  <c r="FT58" i="1"/>
  <c r="FP58" i="1"/>
  <c r="FL58" i="1"/>
  <c r="FH58" i="1"/>
  <c r="FD58" i="1"/>
  <c r="EZ58" i="1"/>
  <c r="FW58" i="1"/>
  <c r="FK58" i="1"/>
  <c r="EU58" i="1"/>
  <c r="FZ25" i="1"/>
  <c r="FV25" i="1"/>
  <c r="FR25" i="1"/>
  <c r="FN25" i="1"/>
  <c r="FJ25" i="1"/>
  <c r="FF25" i="1"/>
  <c r="FB25" i="1"/>
  <c r="EX25" i="1"/>
  <c r="FX24" i="1"/>
  <c r="FT24" i="1"/>
  <c r="FP24" i="1"/>
  <c r="FL24" i="1"/>
  <c r="FH24" i="1"/>
  <c r="FD24" i="1"/>
  <c r="EZ24" i="1"/>
  <c r="EV24" i="1"/>
  <c r="FZ23" i="1"/>
  <c r="FV23" i="1"/>
  <c r="FR23" i="1"/>
  <c r="FN23" i="1"/>
  <c r="FJ23" i="1"/>
  <c r="FF23" i="1"/>
  <c r="FB23" i="1"/>
  <c r="EX23" i="1"/>
  <c r="FX22" i="1"/>
  <c r="FT22" i="1"/>
  <c r="FP22" i="1"/>
  <c r="FL22" i="1"/>
  <c r="FH22" i="1"/>
  <c r="FD22" i="1"/>
  <c r="EZ22" i="1"/>
  <c r="EV22" i="1"/>
  <c r="FZ41" i="1"/>
  <c r="FV41" i="1"/>
  <c r="FR41" i="1"/>
  <c r="FN41" i="1"/>
  <c r="FJ41" i="1"/>
  <c r="FF41" i="1"/>
  <c r="FB41" i="1"/>
  <c r="EX41" i="1"/>
  <c r="FX40" i="1"/>
  <c r="FT40" i="1"/>
  <c r="FP40" i="1"/>
  <c r="FL40" i="1"/>
  <c r="FH40" i="1"/>
  <c r="FD40" i="1"/>
  <c r="EZ40" i="1"/>
  <c r="EV40" i="1"/>
  <c r="FZ39" i="1"/>
  <c r="FV39" i="1"/>
  <c r="FR39" i="1"/>
  <c r="FN39" i="1"/>
  <c r="FJ39" i="1"/>
  <c r="FF39" i="1"/>
  <c r="FB39" i="1"/>
  <c r="EX39" i="1"/>
  <c r="FX38" i="1"/>
  <c r="FT38" i="1"/>
  <c r="FP38" i="1"/>
  <c r="FL38" i="1"/>
  <c r="FH38" i="1"/>
  <c r="FD38" i="1"/>
  <c r="EZ38" i="1"/>
  <c r="EV38" i="1"/>
  <c r="FZ37" i="1"/>
  <c r="FV37" i="1"/>
  <c r="FR37" i="1"/>
  <c r="FN37" i="1"/>
  <c r="FJ37" i="1"/>
  <c r="FF37" i="1"/>
  <c r="FB37" i="1"/>
  <c r="EX37" i="1"/>
  <c r="FX36" i="1"/>
  <c r="FT36" i="1"/>
  <c r="FP36" i="1"/>
  <c r="FL36" i="1"/>
  <c r="FH36" i="1"/>
  <c r="FD36" i="1"/>
  <c r="EZ36" i="1"/>
  <c r="EV36" i="1"/>
  <c r="FZ35" i="1"/>
  <c r="FV35" i="1"/>
  <c r="FR35" i="1"/>
  <c r="FN35" i="1"/>
  <c r="FJ35" i="1"/>
  <c r="FY25" i="1"/>
  <c r="FU25" i="1"/>
  <c r="FQ25" i="1"/>
  <c r="FM25" i="1"/>
  <c r="FI25" i="1"/>
  <c r="FE25" i="1"/>
  <c r="FA25" i="1"/>
  <c r="EW25" i="1"/>
  <c r="FW24" i="1"/>
  <c r="FS24" i="1"/>
  <c r="FO24" i="1"/>
  <c r="FK24" i="1"/>
  <c r="FG24" i="1"/>
  <c r="FC24" i="1"/>
  <c r="EY24" i="1"/>
  <c r="EU24" i="1"/>
  <c r="FY23" i="1"/>
  <c r="FU23" i="1"/>
  <c r="FQ23" i="1"/>
  <c r="FM23" i="1"/>
  <c r="FI23" i="1"/>
  <c r="FE23" i="1"/>
  <c r="FA23" i="1"/>
  <c r="EW23" i="1"/>
  <c r="FW22" i="1"/>
  <c r="FS22" i="1"/>
  <c r="FO22" i="1"/>
  <c r="FK22" i="1"/>
  <c r="FG22" i="1"/>
  <c r="FC22" i="1"/>
  <c r="EY22" i="1"/>
  <c r="EU22" i="1"/>
  <c r="FY41" i="1"/>
  <c r="FU41" i="1"/>
  <c r="FQ41" i="1"/>
  <c r="FM41" i="1"/>
  <c r="FI41" i="1"/>
  <c r="FE41" i="1"/>
  <c r="FA41" i="1"/>
  <c r="EW41" i="1"/>
  <c r="FW40" i="1"/>
  <c r="FS40" i="1"/>
  <c r="FO40" i="1"/>
  <c r="FK40" i="1"/>
  <c r="FG40" i="1"/>
  <c r="FC40" i="1"/>
  <c r="EY40" i="1"/>
  <c r="EU40" i="1"/>
  <c r="FY39" i="1"/>
  <c r="FU39" i="1"/>
  <c r="FQ39" i="1"/>
  <c r="FM39" i="1"/>
  <c r="FI39" i="1"/>
  <c r="FE39" i="1"/>
  <c r="FA39" i="1"/>
  <c r="EW39" i="1"/>
  <c r="FW38" i="1"/>
  <c r="FS38" i="1"/>
  <c r="FO38" i="1"/>
  <c r="FK38" i="1"/>
  <c r="FG38" i="1"/>
  <c r="FC38" i="1"/>
  <c r="EY38" i="1"/>
  <c r="EU38" i="1"/>
  <c r="FY37" i="1"/>
  <c r="FU37" i="1"/>
  <c r="FQ37" i="1"/>
  <c r="FM37" i="1"/>
  <c r="FI37" i="1"/>
  <c r="FE37" i="1"/>
  <c r="FA37" i="1"/>
  <c r="EW37" i="1"/>
  <c r="FW36" i="1"/>
  <c r="FS36" i="1"/>
  <c r="FO36" i="1"/>
  <c r="FK36" i="1"/>
  <c r="FG36" i="1"/>
  <c r="FC36" i="1"/>
  <c r="EY36" i="1"/>
  <c r="EU36" i="1"/>
  <c r="FY35" i="1"/>
  <c r="FU35" i="1"/>
  <c r="FQ35" i="1"/>
  <c r="FX25" i="1"/>
  <c r="FT25" i="1"/>
  <c r="FP25" i="1"/>
  <c r="FL25" i="1"/>
  <c r="FH25" i="1"/>
  <c r="FD25" i="1"/>
  <c r="EZ25" i="1"/>
  <c r="EV25" i="1"/>
  <c r="FZ24" i="1"/>
  <c r="FV24" i="1"/>
  <c r="FR24" i="1"/>
  <c r="FN24" i="1"/>
  <c r="FJ24" i="1"/>
  <c r="FF24" i="1"/>
  <c r="FB24" i="1"/>
  <c r="EX24" i="1"/>
  <c r="FX23" i="1"/>
  <c r="FT23" i="1"/>
  <c r="FP23" i="1"/>
  <c r="FL23" i="1"/>
  <c r="FH23" i="1"/>
  <c r="FD23" i="1"/>
  <c r="EZ23" i="1"/>
  <c r="EV23" i="1"/>
  <c r="FZ22" i="1"/>
  <c r="FV22" i="1"/>
  <c r="FR22" i="1"/>
  <c r="FN22" i="1"/>
  <c r="FJ22" i="1"/>
  <c r="FF22" i="1"/>
  <c r="FB22" i="1"/>
  <c r="EX22" i="1"/>
  <c r="FX41" i="1"/>
  <c r="FT41" i="1"/>
  <c r="FP41" i="1"/>
  <c r="FL41" i="1"/>
  <c r="FH41" i="1"/>
  <c r="FD41" i="1"/>
  <c r="EZ41" i="1"/>
  <c r="EV41" i="1"/>
  <c r="FZ40" i="1"/>
  <c r="FV40" i="1"/>
  <c r="FR40" i="1"/>
  <c r="FN40" i="1"/>
  <c r="FJ40" i="1"/>
  <c r="FF40" i="1"/>
  <c r="FB40" i="1"/>
  <c r="EX40" i="1"/>
  <c r="FX39" i="1"/>
  <c r="FT39" i="1"/>
  <c r="FP39" i="1"/>
  <c r="FL39" i="1"/>
  <c r="FH39" i="1"/>
  <c r="FD39" i="1"/>
  <c r="EZ39" i="1"/>
  <c r="EV39" i="1"/>
  <c r="FZ38" i="1"/>
  <c r="FV38" i="1"/>
  <c r="FR38" i="1"/>
  <c r="FN38" i="1"/>
  <c r="FJ38" i="1"/>
  <c r="FF38" i="1"/>
  <c r="FB38" i="1"/>
  <c r="EX38" i="1"/>
  <c r="FX37" i="1"/>
  <c r="FT37" i="1"/>
  <c r="FP37" i="1"/>
  <c r="FL37" i="1"/>
  <c r="FH37" i="1"/>
  <c r="FD37" i="1"/>
  <c r="EZ37" i="1"/>
  <c r="EV37" i="1"/>
  <c r="FZ36" i="1"/>
  <c r="FV36" i="1"/>
  <c r="FR36" i="1"/>
  <c r="FN36" i="1"/>
  <c r="FJ36" i="1"/>
  <c r="FF36" i="1"/>
  <c r="FB36" i="1"/>
  <c r="EX36" i="1"/>
  <c r="FX35" i="1"/>
  <c r="FT35" i="1"/>
  <c r="FP35" i="1"/>
  <c r="FL35" i="1"/>
  <c r="FH35" i="1"/>
  <c r="FS25" i="1"/>
  <c r="FC25" i="1"/>
  <c r="FM24" i="1"/>
  <c r="EW24" i="1"/>
  <c r="FS23" i="1"/>
  <c r="FC23" i="1"/>
  <c r="FM22" i="1"/>
  <c r="EW22" i="1"/>
  <c r="FS41" i="1"/>
  <c r="FC41" i="1"/>
  <c r="FM40" i="1"/>
  <c r="EW40" i="1"/>
  <c r="FS39" i="1"/>
  <c r="FC39" i="1"/>
  <c r="FM38" i="1"/>
  <c r="EW38" i="1"/>
  <c r="FS37" i="1"/>
  <c r="FC37" i="1"/>
  <c r="FM36" i="1"/>
  <c r="EW36" i="1"/>
  <c r="FS35" i="1"/>
  <c r="FI35" i="1"/>
  <c r="FD35" i="1"/>
  <c r="EZ35" i="1"/>
  <c r="EV35" i="1"/>
  <c r="FZ34" i="1"/>
  <c r="FV34" i="1"/>
  <c r="FR34" i="1"/>
  <c r="FN34" i="1"/>
  <c r="FJ34" i="1"/>
  <c r="FF34" i="1"/>
  <c r="FB34" i="1"/>
  <c r="EX34" i="1"/>
  <c r="FX33" i="1"/>
  <c r="FT33" i="1"/>
  <c r="FP33" i="1"/>
  <c r="FL33" i="1"/>
  <c r="FH33" i="1"/>
  <c r="FD33" i="1"/>
  <c r="EZ33" i="1"/>
  <c r="EV33" i="1"/>
  <c r="FZ32" i="1"/>
  <c r="FV32" i="1"/>
  <c r="FR32" i="1"/>
  <c r="FN32" i="1"/>
  <c r="FJ32" i="1"/>
  <c r="FF32" i="1"/>
  <c r="FB32" i="1"/>
  <c r="EX32" i="1"/>
  <c r="FX31" i="1"/>
  <c r="FT31" i="1"/>
  <c r="FP31" i="1"/>
  <c r="FL31" i="1"/>
  <c r="FH31" i="1"/>
  <c r="FD31" i="1"/>
  <c r="EZ31" i="1"/>
  <c r="EV31" i="1"/>
  <c r="FZ30" i="1"/>
  <c r="FV30" i="1"/>
  <c r="FR30" i="1"/>
  <c r="FN30" i="1"/>
  <c r="FJ30" i="1"/>
  <c r="FF30" i="1"/>
  <c r="FB30" i="1"/>
  <c r="EX30" i="1"/>
  <c r="FX29" i="1"/>
  <c r="FT29" i="1"/>
  <c r="FP29" i="1"/>
  <c r="FL29" i="1"/>
  <c r="FH29" i="1"/>
  <c r="FD29" i="1"/>
  <c r="EZ29" i="1"/>
  <c r="EV29" i="1"/>
  <c r="FZ28" i="1"/>
  <c r="FV28" i="1"/>
  <c r="FR28" i="1"/>
  <c r="FN28" i="1"/>
  <c r="FJ28" i="1"/>
  <c r="FF28" i="1"/>
  <c r="FB28" i="1"/>
  <c r="EX28" i="1"/>
  <c r="FX27" i="1"/>
  <c r="FT27" i="1"/>
  <c r="FP27" i="1"/>
  <c r="FL27" i="1"/>
  <c r="FH27" i="1"/>
  <c r="FO25" i="1"/>
  <c r="EY25" i="1"/>
  <c r="FY24" i="1"/>
  <c r="FI24" i="1"/>
  <c r="FO23" i="1"/>
  <c r="EY23" i="1"/>
  <c r="FY22" i="1"/>
  <c r="FI22" i="1"/>
  <c r="FO41" i="1"/>
  <c r="EY41" i="1"/>
  <c r="FY40" i="1"/>
  <c r="FI40" i="1"/>
  <c r="FO39" i="1"/>
  <c r="EY39" i="1"/>
  <c r="FY38" i="1"/>
  <c r="FI38" i="1"/>
  <c r="FO37" i="1"/>
  <c r="EY37" i="1"/>
  <c r="FY36" i="1"/>
  <c r="FI36" i="1"/>
  <c r="FO35" i="1"/>
  <c r="FG35" i="1"/>
  <c r="FC35" i="1"/>
  <c r="EY35" i="1"/>
  <c r="EU35" i="1"/>
  <c r="FY34" i="1"/>
  <c r="FU34" i="1"/>
  <c r="FQ34" i="1"/>
  <c r="FM34" i="1"/>
  <c r="FI34" i="1"/>
  <c r="FE34" i="1"/>
  <c r="FA34" i="1"/>
  <c r="EW34" i="1"/>
  <c r="FW33" i="1"/>
  <c r="FS33" i="1"/>
  <c r="FO33" i="1"/>
  <c r="FK33" i="1"/>
  <c r="FG33" i="1"/>
  <c r="FC33" i="1"/>
  <c r="EY33" i="1"/>
  <c r="EU33" i="1"/>
  <c r="FY32" i="1"/>
  <c r="FU32" i="1"/>
  <c r="FQ32" i="1"/>
  <c r="FM32" i="1"/>
  <c r="FI32" i="1"/>
  <c r="FE32" i="1"/>
  <c r="FA32" i="1"/>
  <c r="EW32" i="1"/>
  <c r="FW31" i="1"/>
  <c r="FS31" i="1"/>
  <c r="FO31" i="1"/>
  <c r="FK31" i="1"/>
  <c r="FG31" i="1"/>
  <c r="FC31" i="1"/>
  <c r="EY31" i="1"/>
  <c r="EU31" i="1"/>
  <c r="FY30" i="1"/>
  <c r="FU30" i="1"/>
  <c r="FQ30" i="1"/>
  <c r="FM30" i="1"/>
  <c r="FI30" i="1"/>
  <c r="FE30" i="1"/>
  <c r="FA30" i="1"/>
  <c r="EW30" i="1"/>
  <c r="FW29" i="1"/>
  <c r="FS29" i="1"/>
  <c r="FO29" i="1"/>
  <c r="FK29" i="1"/>
  <c r="FG29" i="1"/>
  <c r="FC29" i="1"/>
  <c r="EY29" i="1"/>
  <c r="EU29" i="1"/>
  <c r="FY28" i="1"/>
  <c r="FU28" i="1"/>
  <c r="FQ28" i="1"/>
  <c r="FK25" i="1"/>
  <c r="EU25" i="1"/>
  <c r="FU24" i="1"/>
  <c r="FE24" i="1"/>
  <c r="FK23" i="1"/>
  <c r="EU23" i="1"/>
  <c r="FU22" i="1"/>
  <c r="FE22" i="1"/>
  <c r="FK41" i="1"/>
  <c r="EU41" i="1"/>
  <c r="FU40" i="1"/>
  <c r="FE40" i="1"/>
  <c r="FK39" i="1"/>
  <c r="EU39" i="1"/>
  <c r="FU38" i="1"/>
  <c r="FE38" i="1"/>
  <c r="FK37" i="1"/>
  <c r="EU37" i="1"/>
  <c r="FU36" i="1"/>
  <c r="FE36" i="1"/>
  <c r="FM35" i="1"/>
  <c r="FF35" i="1"/>
  <c r="FB35" i="1"/>
  <c r="EX35" i="1"/>
  <c r="FX34" i="1"/>
  <c r="FT34" i="1"/>
  <c r="FP34" i="1"/>
  <c r="FL34" i="1"/>
  <c r="FH34" i="1"/>
  <c r="FD34" i="1"/>
  <c r="EZ34" i="1"/>
  <c r="EV34" i="1"/>
  <c r="FZ33" i="1"/>
  <c r="FV33" i="1"/>
  <c r="FR33" i="1"/>
  <c r="FN33" i="1"/>
  <c r="FJ33" i="1"/>
  <c r="FF33" i="1"/>
  <c r="FB33" i="1"/>
  <c r="EX33" i="1"/>
  <c r="FX32" i="1"/>
  <c r="FT32" i="1"/>
  <c r="FP32" i="1"/>
  <c r="FL32" i="1"/>
  <c r="FH32" i="1"/>
  <c r="FD32" i="1"/>
  <c r="EZ32" i="1"/>
  <c r="EV32" i="1"/>
  <c r="FZ31" i="1"/>
  <c r="FV31" i="1"/>
  <c r="FR31" i="1"/>
  <c r="FN31" i="1"/>
  <c r="FJ31" i="1"/>
  <c r="FF31" i="1"/>
  <c r="FB31" i="1"/>
  <c r="EX31" i="1"/>
  <c r="FX30" i="1"/>
  <c r="FT30" i="1"/>
  <c r="FP30" i="1"/>
  <c r="FL30" i="1"/>
  <c r="FH30" i="1"/>
  <c r="FD30" i="1"/>
  <c r="EZ30" i="1"/>
  <c r="EV30" i="1"/>
  <c r="FZ29" i="1"/>
  <c r="FV29" i="1"/>
  <c r="FR29" i="1"/>
  <c r="FN29" i="1"/>
  <c r="FJ29" i="1"/>
  <c r="FF29" i="1"/>
  <c r="FB29" i="1"/>
  <c r="EX29" i="1"/>
  <c r="FX28" i="1"/>
  <c r="FT28" i="1"/>
  <c r="FP28" i="1"/>
  <c r="FL28" i="1"/>
  <c r="FH28" i="1"/>
  <c r="FD28" i="1"/>
  <c r="EZ28" i="1"/>
  <c r="EV28" i="1"/>
  <c r="FZ27" i="1"/>
  <c r="FV27" i="1"/>
  <c r="FR27" i="1"/>
  <c r="FN27" i="1"/>
  <c r="FJ27" i="1"/>
  <c r="FG25" i="1"/>
  <c r="FA24" i="1"/>
  <c r="FG23" i="1"/>
  <c r="FA22" i="1"/>
  <c r="FG41" i="1"/>
  <c r="FA40" i="1"/>
  <c r="FG39" i="1"/>
  <c r="FA38" i="1"/>
  <c r="FG37" i="1"/>
  <c r="FA36" i="1"/>
  <c r="FK35" i="1"/>
  <c r="FO34" i="1"/>
  <c r="EY34" i="1"/>
  <c r="FY33" i="1"/>
  <c r="FI33" i="1"/>
  <c r="FO32" i="1"/>
  <c r="EY32" i="1"/>
  <c r="FY31" i="1"/>
  <c r="FI31" i="1"/>
  <c r="FO30" i="1"/>
  <c r="EY30" i="1"/>
  <c r="FY29" i="1"/>
  <c r="FI29" i="1"/>
  <c r="FO28" i="1"/>
  <c r="FG28" i="1"/>
  <c r="EY28" i="1"/>
  <c r="FS27" i="1"/>
  <c r="FK27" i="1"/>
  <c r="FE27" i="1"/>
  <c r="FA27" i="1"/>
  <c r="EW27" i="1"/>
  <c r="FW26" i="1"/>
  <c r="FS26" i="1"/>
  <c r="FO26" i="1"/>
  <c r="FK26" i="1"/>
  <c r="FG26" i="1"/>
  <c r="FC26" i="1"/>
  <c r="EY26" i="1"/>
  <c r="EU26" i="1"/>
  <c r="FY49" i="1"/>
  <c r="FU49" i="1"/>
  <c r="FQ49" i="1"/>
  <c r="FM49" i="1"/>
  <c r="FI49" i="1"/>
  <c r="FE49" i="1"/>
  <c r="FA49" i="1"/>
  <c r="EW49" i="1"/>
  <c r="FW48" i="1"/>
  <c r="FS48" i="1"/>
  <c r="FO48" i="1"/>
  <c r="FK48" i="1"/>
  <c r="FG48" i="1"/>
  <c r="FC48" i="1"/>
  <c r="EY48" i="1"/>
  <c r="EU48" i="1"/>
  <c r="FY47" i="1"/>
  <c r="FU47" i="1"/>
  <c r="FQ47" i="1"/>
  <c r="FM47" i="1"/>
  <c r="FI47" i="1"/>
  <c r="FE47" i="1"/>
  <c r="FA47" i="1"/>
  <c r="EW47" i="1"/>
  <c r="FW46" i="1"/>
  <c r="FS46" i="1"/>
  <c r="FO46" i="1"/>
  <c r="FK46" i="1"/>
  <c r="FG46" i="1"/>
  <c r="FC46" i="1"/>
  <c r="EY46" i="1"/>
  <c r="EU46" i="1"/>
  <c r="FY45" i="1"/>
  <c r="FU45" i="1"/>
  <c r="FQ45" i="1"/>
  <c r="FM45" i="1"/>
  <c r="FI45" i="1"/>
  <c r="FE45" i="1"/>
  <c r="FA45" i="1"/>
  <c r="EW45" i="1"/>
  <c r="FW44" i="1"/>
  <c r="FS44" i="1"/>
  <c r="FO44" i="1"/>
  <c r="FK44" i="1"/>
  <c r="FG44" i="1"/>
  <c r="FC44" i="1"/>
  <c r="EY44" i="1"/>
  <c r="EU44" i="1"/>
  <c r="FY43" i="1"/>
  <c r="FU43" i="1"/>
  <c r="FQ43" i="1"/>
  <c r="FM43" i="1"/>
  <c r="FI43" i="1"/>
  <c r="FE43" i="1"/>
  <c r="FA43" i="1"/>
  <c r="EW43" i="1"/>
  <c r="FW42" i="1"/>
  <c r="FE35" i="1"/>
  <c r="FK34" i="1"/>
  <c r="EU34" i="1"/>
  <c r="FU33" i="1"/>
  <c r="FE33" i="1"/>
  <c r="FK32" i="1"/>
  <c r="EU32" i="1"/>
  <c r="FU31" i="1"/>
  <c r="FE31" i="1"/>
  <c r="FK30" i="1"/>
  <c r="EU30" i="1"/>
  <c r="FU29" i="1"/>
  <c r="FE29" i="1"/>
  <c r="FM28" i="1"/>
  <c r="FE28" i="1"/>
  <c r="EW28" i="1"/>
  <c r="FY27" i="1"/>
  <c r="FQ27" i="1"/>
  <c r="FI27" i="1"/>
  <c r="FD27" i="1"/>
  <c r="EZ27" i="1"/>
  <c r="EV27" i="1"/>
  <c r="FZ26" i="1"/>
  <c r="FV26" i="1"/>
  <c r="FR26" i="1"/>
  <c r="FN26" i="1"/>
  <c r="FJ26" i="1"/>
  <c r="FF26" i="1"/>
  <c r="FB26" i="1"/>
  <c r="EX26" i="1"/>
  <c r="FX49" i="1"/>
  <c r="FT49" i="1"/>
  <c r="FP49" i="1"/>
  <c r="FL49" i="1"/>
  <c r="FH49" i="1"/>
  <c r="FD49" i="1"/>
  <c r="EZ49" i="1"/>
  <c r="EV49" i="1"/>
  <c r="FZ48" i="1"/>
  <c r="FV48" i="1"/>
  <c r="FR48" i="1"/>
  <c r="FN48" i="1"/>
  <c r="FJ48" i="1"/>
  <c r="FF48" i="1"/>
  <c r="FB48" i="1"/>
  <c r="EX48" i="1"/>
  <c r="FX47" i="1"/>
  <c r="FT47" i="1"/>
  <c r="FP47" i="1"/>
  <c r="FL47" i="1"/>
  <c r="FH47" i="1"/>
  <c r="FD47" i="1"/>
  <c r="EZ47" i="1"/>
  <c r="EV47" i="1"/>
  <c r="FZ46" i="1"/>
  <c r="FV46" i="1"/>
  <c r="FR46" i="1"/>
  <c r="FN46" i="1"/>
  <c r="FJ46" i="1"/>
  <c r="FF46" i="1"/>
  <c r="FB46" i="1"/>
  <c r="EX46" i="1"/>
  <c r="FX45" i="1"/>
  <c r="FT45" i="1"/>
  <c r="FP45" i="1"/>
  <c r="FL45" i="1"/>
  <c r="FH45" i="1"/>
  <c r="FD45" i="1"/>
  <c r="EZ45" i="1"/>
  <c r="EV45" i="1"/>
  <c r="FZ44" i="1"/>
  <c r="FV44" i="1"/>
  <c r="FR44" i="1"/>
  <c r="FN44" i="1"/>
  <c r="FJ44" i="1"/>
  <c r="FF44" i="1"/>
  <c r="FB44" i="1"/>
  <c r="EX44" i="1"/>
  <c r="FX43" i="1"/>
  <c r="FT43" i="1"/>
  <c r="FP43" i="1"/>
  <c r="FL43" i="1"/>
  <c r="FH43" i="1"/>
  <c r="FD43" i="1"/>
  <c r="EZ43" i="1"/>
  <c r="FA35" i="1"/>
  <c r="FW34" i="1"/>
  <c r="FG34" i="1"/>
  <c r="FQ33" i="1"/>
  <c r="FA33" i="1"/>
  <c r="FW32" i="1"/>
  <c r="FG32" i="1"/>
  <c r="FQ31" i="1"/>
  <c r="FA31" i="1"/>
  <c r="FW30" i="1"/>
  <c r="FG30" i="1"/>
  <c r="FQ29" i="1"/>
  <c r="FA29" i="1"/>
  <c r="FW28" i="1"/>
  <c r="FK28" i="1"/>
  <c r="FC28" i="1"/>
  <c r="EU28" i="1"/>
  <c r="FW27" i="1"/>
  <c r="FO27" i="1"/>
  <c r="FG27" i="1"/>
  <c r="FC27" i="1"/>
  <c r="EY27" i="1"/>
  <c r="EU27" i="1"/>
  <c r="FY26" i="1"/>
  <c r="FU26" i="1"/>
  <c r="FQ26" i="1"/>
  <c r="FM26" i="1"/>
  <c r="FI26" i="1"/>
  <c r="FE26" i="1"/>
  <c r="FA26" i="1"/>
  <c r="EW26" i="1"/>
  <c r="FW49" i="1"/>
  <c r="FS49" i="1"/>
  <c r="FO49" i="1"/>
  <c r="FK49" i="1"/>
  <c r="FG49" i="1"/>
  <c r="FC49" i="1"/>
  <c r="EY49" i="1"/>
  <c r="EU49" i="1"/>
  <c r="FY48" i="1"/>
  <c r="FU48" i="1"/>
  <c r="FQ48" i="1"/>
  <c r="FM48" i="1"/>
  <c r="FI48" i="1"/>
  <c r="FE48" i="1"/>
  <c r="FA48" i="1"/>
  <c r="EW48" i="1"/>
  <c r="FW47" i="1"/>
  <c r="FS47" i="1"/>
  <c r="FO47" i="1"/>
  <c r="FK47" i="1"/>
  <c r="FG47" i="1"/>
  <c r="FC47" i="1"/>
  <c r="EY47" i="1"/>
  <c r="EU47" i="1"/>
  <c r="FY46" i="1"/>
  <c r="FU46" i="1"/>
  <c r="FQ46" i="1"/>
  <c r="FM46" i="1"/>
  <c r="FI46" i="1"/>
  <c r="FE46" i="1"/>
  <c r="FA46" i="1"/>
  <c r="EW46" i="1"/>
  <c r="FW45" i="1"/>
  <c r="FS45" i="1"/>
  <c r="FO45" i="1"/>
  <c r="FK45" i="1"/>
  <c r="FG45" i="1"/>
  <c r="FC45" i="1"/>
  <c r="EY45" i="1"/>
  <c r="EU45" i="1"/>
  <c r="FY44" i="1"/>
  <c r="FU44" i="1"/>
  <c r="FQ44" i="1"/>
  <c r="FM44" i="1"/>
  <c r="FI44" i="1"/>
  <c r="FE44" i="1"/>
  <c r="FA44" i="1"/>
  <c r="EW44" i="1"/>
  <c r="FW43" i="1"/>
  <c r="FS43" i="1"/>
  <c r="FO43" i="1"/>
  <c r="FK43" i="1"/>
  <c r="FG43" i="1"/>
  <c r="FC43" i="1"/>
  <c r="EY43" i="1"/>
  <c r="EU43" i="1"/>
  <c r="FY42" i="1"/>
  <c r="FQ22" i="1"/>
  <c r="FQ38" i="1"/>
  <c r="FF27" i="1"/>
  <c r="FL26" i="1"/>
  <c r="EV26" i="1"/>
  <c r="FV49" i="1"/>
  <c r="FF49" i="1"/>
  <c r="FL48" i="1"/>
  <c r="EV48" i="1"/>
  <c r="FV47" i="1"/>
  <c r="FF47" i="1"/>
  <c r="FL46" i="1"/>
  <c r="EV46" i="1"/>
  <c r="FV45" i="1"/>
  <c r="FF45" i="1"/>
  <c r="FL44" i="1"/>
  <c r="EV44" i="1"/>
  <c r="FV43" i="1"/>
  <c r="FF43" i="1"/>
  <c r="FV42" i="1"/>
  <c r="FR42" i="1"/>
  <c r="FN42" i="1"/>
  <c r="FJ42" i="1"/>
  <c r="FF42" i="1"/>
  <c r="FB42" i="1"/>
  <c r="EX42" i="1"/>
  <c r="FX53" i="1"/>
  <c r="FT53" i="1"/>
  <c r="FP53" i="1"/>
  <c r="FL53" i="1"/>
  <c r="FH53" i="1"/>
  <c r="FD53" i="1"/>
  <c r="EZ53" i="1"/>
  <c r="EV53" i="1"/>
  <c r="FZ52" i="1"/>
  <c r="FV52" i="1"/>
  <c r="FR52" i="1"/>
  <c r="FN52" i="1"/>
  <c r="FJ52" i="1"/>
  <c r="FF52" i="1"/>
  <c r="FB52" i="1"/>
  <c r="EX52" i="1"/>
  <c r="FX51" i="1"/>
  <c r="FT51" i="1"/>
  <c r="FP51" i="1"/>
  <c r="FL51" i="1"/>
  <c r="FH51" i="1"/>
  <c r="FD51" i="1"/>
  <c r="EZ51" i="1"/>
  <c r="EV51" i="1"/>
  <c r="FZ50" i="1"/>
  <c r="FV50" i="1"/>
  <c r="FR50" i="1"/>
  <c r="FN50" i="1"/>
  <c r="FJ50" i="1"/>
  <c r="FF50" i="1"/>
  <c r="FB50" i="1"/>
  <c r="EX50" i="1"/>
  <c r="FX55" i="1"/>
  <c r="FT55" i="1"/>
  <c r="FP55" i="1"/>
  <c r="FL55" i="1"/>
  <c r="FH55" i="1"/>
  <c r="FD55" i="1"/>
  <c r="EZ55" i="1"/>
  <c r="EV55" i="1"/>
  <c r="FZ54" i="1"/>
  <c r="FV54" i="1"/>
  <c r="FR54" i="1"/>
  <c r="FN54" i="1"/>
  <c r="FJ54" i="1"/>
  <c r="FF54" i="1"/>
  <c r="FB54" i="1"/>
  <c r="EX54" i="1"/>
  <c r="FX56" i="1"/>
  <c r="FT56" i="1"/>
  <c r="FP56" i="1"/>
  <c r="FL56" i="1"/>
  <c r="FH56" i="1"/>
  <c r="FD56" i="1"/>
  <c r="EZ56" i="1"/>
  <c r="EV56" i="1"/>
  <c r="FZ57" i="1"/>
  <c r="FV57" i="1"/>
  <c r="FR57" i="1"/>
  <c r="FN57" i="1"/>
  <c r="FJ57" i="1"/>
  <c r="FF57" i="1"/>
  <c r="FB57" i="1"/>
  <c r="EX57" i="1"/>
  <c r="FU57" i="1"/>
  <c r="FI57" i="1"/>
  <c r="FA57" i="1"/>
  <c r="FW37" i="1"/>
  <c r="FA28" i="1"/>
  <c r="FJ49" i="1"/>
  <c r="FP46" i="1"/>
  <c r="FP44" i="1"/>
  <c r="EV43" i="1"/>
  <c r="FX42" i="1"/>
  <c r="FK42" i="1"/>
  <c r="EY42" i="1"/>
  <c r="FQ53" i="1"/>
  <c r="FM53" i="1"/>
  <c r="FA53" i="1"/>
  <c r="FW52" i="1"/>
  <c r="FK52" i="1"/>
  <c r="FC52" i="1"/>
  <c r="FQ51" i="1"/>
  <c r="FE51" i="1"/>
  <c r="EW51" i="1"/>
  <c r="FO50" i="1"/>
  <c r="FC50" i="1"/>
  <c r="FU55" i="1"/>
  <c r="FI55" i="1"/>
  <c r="EW55" i="1"/>
  <c r="FS54" i="1"/>
  <c r="FC54" i="1"/>
  <c r="FQ56" i="1"/>
  <c r="FE56" i="1"/>
  <c r="FS57" i="1"/>
  <c r="FG57" i="1"/>
  <c r="EY57" i="1"/>
  <c r="FW23" i="1"/>
  <c r="FW39" i="1"/>
  <c r="FW35" i="1"/>
  <c r="FS34" i="1"/>
  <c r="FM33" i="1"/>
  <c r="FS32" i="1"/>
  <c r="FM31" i="1"/>
  <c r="FS30" i="1"/>
  <c r="FM29" i="1"/>
  <c r="FS28" i="1"/>
  <c r="FB27" i="1"/>
  <c r="FX26" i="1"/>
  <c r="FH26" i="1"/>
  <c r="FR49" i="1"/>
  <c r="FB49" i="1"/>
  <c r="FX48" i="1"/>
  <c r="FH48" i="1"/>
  <c r="FR47" i="1"/>
  <c r="FB47" i="1"/>
  <c r="FX46" i="1"/>
  <c r="FH46" i="1"/>
  <c r="FR45" i="1"/>
  <c r="FB45" i="1"/>
  <c r="FX44" i="1"/>
  <c r="FH44" i="1"/>
  <c r="FR43" i="1"/>
  <c r="FB43" i="1"/>
  <c r="FU42" i="1"/>
  <c r="FQ42" i="1"/>
  <c r="FM42" i="1"/>
  <c r="FI42" i="1"/>
  <c r="FE42" i="1"/>
  <c r="FA42" i="1"/>
  <c r="EW42" i="1"/>
  <c r="FW53" i="1"/>
  <c r="FS53" i="1"/>
  <c r="FO53" i="1"/>
  <c r="FK53" i="1"/>
  <c r="FG53" i="1"/>
  <c r="FC53" i="1"/>
  <c r="EY53" i="1"/>
  <c r="EU53" i="1"/>
  <c r="FY52" i="1"/>
  <c r="FU52" i="1"/>
  <c r="FQ52" i="1"/>
  <c r="FM52" i="1"/>
  <c r="FI52" i="1"/>
  <c r="FE52" i="1"/>
  <c r="FA52" i="1"/>
  <c r="EW52" i="1"/>
  <c r="FW51" i="1"/>
  <c r="FS51" i="1"/>
  <c r="FO51" i="1"/>
  <c r="FK51" i="1"/>
  <c r="FG51" i="1"/>
  <c r="FC51" i="1"/>
  <c r="EY51" i="1"/>
  <c r="EU51" i="1"/>
  <c r="FY50" i="1"/>
  <c r="FU50" i="1"/>
  <c r="FQ50" i="1"/>
  <c r="FM50" i="1"/>
  <c r="FI50" i="1"/>
  <c r="FE50" i="1"/>
  <c r="FA50" i="1"/>
  <c r="EW50" i="1"/>
  <c r="FW55" i="1"/>
  <c r="FS55" i="1"/>
  <c r="FO55" i="1"/>
  <c r="FK55" i="1"/>
  <c r="FG55" i="1"/>
  <c r="FC55" i="1"/>
  <c r="EY55" i="1"/>
  <c r="EU55" i="1"/>
  <c r="FY54" i="1"/>
  <c r="FU54" i="1"/>
  <c r="FQ54" i="1"/>
  <c r="FM54" i="1"/>
  <c r="FI54" i="1"/>
  <c r="FE54" i="1"/>
  <c r="FA54" i="1"/>
  <c r="EW54" i="1"/>
  <c r="FW56" i="1"/>
  <c r="FS56" i="1"/>
  <c r="FO56" i="1"/>
  <c r="FK56" i="1"/>
  <c r="FG56" i="1"/>
  <c r="FC56" i="1"/>
  <c r="EY56" i="1"/>
  <c r="EU56" i="1"/>
  <c r="FY57" i="1"/>
  <c r="FQ57" i="1"/>
  <c r="FM57" i="1"/>
  <c r="FE57" i="1"/>
  <c r="EW57" i="1"/>
  <c r="FM27" i="1"/>
  <c r="FP26" i="1"/>
  <c r="EZ48" i="1"/>
  <c r="FZ47" i="1"/>
  <c r="EZ46" i="1"/>
  <c r="FZ45" i="1"/>
  <c r="EZ44" i="1"/>
  <c r="FZ43" i="1"/>
  <c r="FS42" i="1"/>
  <c r="FC42" i="1"/>
  <c r="FY53" i="1"/>
  <c r="FI53" i="1"/>
  <c r="EW53" i="1"/>
  <c r="FO52" i="1"/>
  <c r="EY52" i="1"/>
  <c r="FY51" i="1"/>
  <c r="FM51" i="1"/>
  <c r="FA51" i="1"/>
  <c r="FS50" i="1"/>
  <c r="FG50" i="1"/>
  <c r="EU50" i="1"/>
  <c r="FQ55" i="1"/>
  <c r="FE55" i="1"/>
  <c r="FO54" i="1"/>
  <c r="FG54" i="1"/>
  <c r="EU54" i="1"/>
  <c r="FY56" i="1"/>
  <c r="FM56" i="1"/>
  <c r="FA56" i="1"/>
  <c r="FO57" i="1"/>
  <c r="FC57" i="1"/>
  <c r="FQ24" i="1"/>
  <c r="FQ40" i="1"/>
  <c r="FQ36" i="1"/>
  <c r="EW35" i="1"/>
  <c r="FC34" i="1"/>
  <c r="EW33" i="1"/>
  <c r="FC32" i="1"/>
  <c r="EW31" i="1"/>
  <c r="FC30" i="1"/>
  <c r="EW29" i="1"/>
  <c r="FI28" i="1"/>
  <c r="FU27" i="1"/>
  <c r="EX27" i="1"/>
  <c r="FT26" i="1"/>
  <c r="FD26" i="1"/>
  <c r="FN49" i="1"/>
  <c r="EX49" i="1"/>
  <c r="FT48" i="1"/>
  <c r="FD48" i="1"/>
  <c r="FN47" i="1"/>
  <c r="EX47" i="1"/>
  <c r="FT46" i="1"/>
  <c r="FD46" i="1"/>
  <c r="FN45" i="1"/>
  <c r="EX45" i="1"/>
  <c r="FT44" i="1"/>
  <c r="FD44" i="1"/>
  <c r="FN43" i="1"/>
  <c r="EX43" i="1"/>
  <c r="FZ42" i="1"/>
  <c r="FT42" i="1"/>
  <c r="FP42" i="1"/>
  <c r="FL42" i="1"/>
  <c r="FH42" i="1"/>
  <c r="FD42" i="1"/>
  <c r="EZ42" i="1"/>
  <c r="EV42" i="1"/>
  <c r="FZ53" i="1"/>
  <c r="FV53" i="1"/>
  <c r="FR53" i="1"/>
  <c r="FN53" i="1"/>
  <c r="FJ53" i="1"/>
  <c r="FF53" i="1"/>
  <c r="FB53" i="1"/>
  <c r="EX53" i="1"/>
  <c r="FX52" i="1"/>
  <c r="FT52" i="1"/>
  <c r="FP52" i="1"/>
  <c r="FL52" i="1"/>
  <c r="FH52" i="1"/>
  <c r="FD52" i="1"/>
  <c r="EZ52" i="1"/>
  <c r="EV52" i="1"/>
  <c r="FZ51" i="1"/>
  <c r="FV51" i="1"/>
  <c r="FR51" i="1"/>
  <c r="FN51" i="1"/>
  <c r="FJ51" i="1"/>
  <c r="FF51" i="1"/>
  <c r="FB51" i="1"/>
  <c r="EX51" i="1"/>
  <c r="FX50" i="1"/>
  <c r="FT50" i="1"/>
  <c r="FP50" i="1"/>
  <c r="FL50" i="1"/>
  <c r="FH50" i="1"/>
  <c r="FD50" i="1"/>
  <c r="EZ50" i="1"/>
  <c r="EV50" i="1"/>
  <c r="FZ55" i="1"/>
  <c r="FV55" i="1"/>
  <c r="FR55" i="1"/>
  <c r="FN55" i="1"/>
  <c r="FJ55" i="1"/>
  <c r="FF55" i="1"/>
  <c r="FB55" i="1"/>
  <c r="EX55" i="1"/>
  <c r="FX54" i="1"/>
  <c r="FT54" i="1"/>
  <c r="FP54" i="1"/>
  <c r="FL54" i="1"/>
  <c r="FH54" i="1"/>
  <c r="FD54" i="1"/>
  <c r="EZ54" i="1"/>
  <c r="EV54" i="1"/>
  <c r="FZ56" i="1"/>
  <c r="FV56" i="1"/>
  <c r="FR56" i="1"/>
  <c r="FN56" i="1"/>
  <c r="FJ56" i="1"/>
  <c r="FF56" i="1"/>
  <c r="FB56" i="1"/>
  <c r="EX56" i="1"/>
  <c r="FX57" i="1"/>
  <c r="FT57" i="1"/>
  <c r="FP57" i="1"/>
  <c r="FL57" i="1"/>
  <c r="FH57" i="1"/>
  <c r="FD57" i="1"/>
  <c r="EZ57" i="1"/>
  <c r="EV57" i="1"/>
  <c r="FW25" i="1"/>
  <c r="FW41" i="1"/>
  <c r="EZ26" i="1"/>
  <c r="FZ49" i="1"/>
  <c r="FP48" i="1"/>
  <c r="FJ47" i="1"/>
  <c r="FJ45" i="1"/>
  <c r="FJ43" i="1"/>
  <c r="FO42" i="1"/>
  <c r="FG42" i="1"/>
  <c r="EU42" i="1"/>
  <c r="FU53" i="1"/>
  <c r="FE53" i="1"/>
  <c r="FS52" i="1"/>
  <c r="FG52" i="1"/>
  <c r="EU52" i="1"/>
  <c r="FU51" i="1"/>
  <c r="FI51" i="1"/>
  <c r="FW50" i="1"/>
  <c r="FK50" i="1"/>
  <c r="EY50" i="1"/>
  <c r="FY55" i="1"/>
  <c r="FM55" i="1"/>
  <c r="FA55" i="1"/>
  <c r="FW54" i="1"/>
  <c r="FK54" i="1"/>
  <c r="EY54" i="1"/>
  <c r="FU56" i="1"/>
  <c r="FI56" i="1"/>
  <c r="EW56" i="1"/>
  <c r="FW57" i="1"/>
  <c r="FK57" i="1"/>
  <c r="EU57" i="1"/>
  <c r="ES58" i="1"/>
  <c r="EO58" i="1"/>
  <c r="EK58" i="1"/>
  <c r="EG58" i="1"/>
  <c r="EC58" i="1"/>
  <c r="DY58" i="1"/>
  <c r="DU58" i="1"/>
  <c r="DQ58" i="1"/>
  <c r="DX58" i="1"/>
  <c r="DP58" i="1"/>
  <c r="EL58" i="1"/>
  <c r="DV58" i="1"/>
  <c r="ER58" i="1"/>
  <c r="EN58" i="1"/>
  <c r="EJ58" i="1"/>
  <c r="EF58" i="1"/>
  <c r="EB58" i="1"/>
  <c r="DT58" i="1"/>
  <c r="EH58" i="1"/>
  <c r="DZ58" i="1"/>
  <c r="DN58" i="1"/>
  <c r="EQ58" i="1"/>
  <c r="EM58" i="1"/>
  <c r="EI58" i="1"/>
  <c r="EE58" i="1"/>
  <c r="EA58" i="1"/>
  <c r="DW58" i="1"/>
  <c r="DS58" i="1"/>
  <c r="DO58" i="1"/>
  <c r="EP58" i="1"/>
  <c r="ED58" i="1"/>
  <c r="DR58" i="1"/>
  <c r="EP25" i="1"/>
  <c r="EL25" i="1"/>
  <c r="EH25" i="1"/>
  <c r="ED25" i="1"/>
  <c r="DZ25" i="1"/>
  <c r="DV25" i="1"/>
  <c r="DR25" i="1"/>
  <c r="DN25" i="1"/>
  <c r="ER24" i="1"/>
  <c r="EN24" i="1"/>
  <c r="EJ24" i="1"/>
  <c r="EF24" i="1"/>
  <c r="EB24" i="1"/>
  <c r="DX24" i="1"/>
  <c r="DT24" i="1"/>
  <c r="DP24" i="1"/>
  <c r="EP23" i="1"/>
  <c r="EL23" i="1"/>
  <c r="EH23" i="1"/>
  <c r="ED23" i="1"/>
  <c r="DZ23" i="1"/>
  <c r="DV23" i="1"/>
  <c r="DR23" i="1"/>
  <c r="DN23" i="1"/>
  <c r="ER22" i="1"/>
  <c r="EN22" i="1"/>
  <c r="EJ22" i="1"/>
  <c r="EF22" i="1"/>
  <c r="EB22" i="1"/>
  <c r="DX22" i="1"/>
  <c r="DT22" i="1"/>
  <c r="DP22" i="1"/>
  <c r="EP41" i="1"/>
  <c r="EL41" i="1"/>
  <c r="EH41" i="1"/>
  <c r="ED41" i="1"/>
  <c r="DZ41" i="1"/>
  <c r="DV41" i="1"/>
  <c r="DR41" i="1"/>
  <c r="DN41" i="1"/>
  <c r="ER40" i="1"/>
  <c r="EN40" i="1"/>
  <c r="EJ40" i="1"/>
  <c r="EF40" i="1"/>
  <c r="EB40" i="1"/>
  <c r="DX40" i="1"/>
  <c r="DT40" i="1"/>
  <c r="DP40" i="1"/>
  <c r="EP39" i="1"/>
  <c r="EL39" i="1"/>
  <c r="EH39" i="1"/>
  <c r="ED39" i="1"/>
  <c r="DZ39" i="1"/>
  <c r="DV39" i="1"/>
  <c r="DR39" i="1"/>
  <c r="DN39" i="1"/>
  <c r="ER38" i="1"/>
  <c r="EN38" i="1"/>
  <c r="EJ38" i="1"/>
  <c r="EF38" i="1"/>
  <c r="EB38" i="1"/>
  <c r="DX38" i="1"/>
  <c r="DT38" i="1"/>
  <c r="DP38" i="1"/>
  <c r="EP37" i="1"/>
  <c r="EL37" i="1"/>
  <c r="EH37" i="1"/>
  <c r="ED37" i="1"/>
  <c r="DZ37" i="1"/>
  <c r="DV37" i="1"/>
  <c r="DR37" i="1"/>
  <c r="DN37" i="1"/>
  <c r="ER36" i="1"/>
  <c r="EN36" i="1"/>
  <c r="EJ36" i="1"/>
  <c r="EF36" i="1"/>
  <c r="EB36" i="1"/>
  <c r="DX36" i="1"/>
  <c r="DT36" i="1"/>
  <c r="DP36" i="1"/>
  <c r="EP35" i="1"/>
  <c r="EL35" i="1"/>
  <c r="EH35" i="1"/>
  <c r="ED35" i="1"/>
  <c r="DZ35" i="1"/>
  <c r="ES25" i="1"/>
  <c r="EO25" i="1"/>
  <c r="EK25" i="1"/>
  <c r="EG25" i="1"/>
  <c r="EC25" i="1"/>
  <c r="DY25" i="1"/>
  <c r="DU25" i="1"/>
  <c r="DQ25" i="1"/>
  <c r="EQ24" i="1"/>
  <c r="EM24" i="1"/>
  <c r="EI24" i="1"/>
  <c r="EE24" i="1"/>
  <c r="EA24" i="1"/>
  <c r="DW24" i="1"/>
  <c r="DS24" i="1"/>
  <c r="DO24" i="1"/>
  <c r="ES23" i="1"/>
  <c r="EO23" i="1"/>
  <c r="EK23" i="1"/>
  <c r="EG23" i="1"/>
  <c r="EC23" i="1"/>
  <c r="DY23" i="1"/>
  <c r="DU23" i="1"/>
  <c r="DQ23" i="1"/>
  <c r="EQ22" i="1"/>
  <c r="EM22" i="1"/>
  <c r="EI22" i="1"/>
  <c r="EE22" i="1"/>
  <c r="EA22" i="1"/>
  <c r="DW22" i="1"/>
  <c r="DS22" i="1"/>
  <c r="DO22" i="1"/>
  <c r="ES41" i="1"/>
  <c r="EO41" i="1"/>
  <c r="EK41" i="1"/>
  <c r="EG41" i="1"/>
  <c r="EC41" i="1"/>
  <c r="DY41" i="1"/>
  <c r="DU41" i="1"/>
  <c r="DQ41" i="1"/>
  <c r="EQ40" i="1"/>
  <c r="EM40" i="1"/>
  <c r="EI40" i="1"/>
  <c r="EE40" i="1"/>
  <c r="EA40" i="1"/>
  <c r="DW40" i="1"/>
  <c r="DS40" i="1"/>
  <c r="DO40" i="1"/>
  <c r="ES39" i="1"/>
  <c r="EO39" i="1"/>
  <c r="EK39" i="1"/>
  <c r="EG39" i="1"/>
  <c r="EC39" i="1"/>
  <c r="DY39" i="1"/>
  <c r="DU39" i="1"/>
  <c r="DQ39" i="1"/>
  <c r="EQ38" i="1"/>
  <c r="EM38" i="1"/>
  <c r="EI38" i="1"/>
  <c r="EE38" i="1"/>
  <c r="EA38" i="1"/>
  <c r="DW38" i="1"/>
  <c r="DS38" i="1"/>
  <c r="DO38" i="1"/>
  <c r="ES37" i="1"/>
  <c r="EO37" i="1"/>
  <c r="EK37" i="1"/>
  <c r="EG37" i="1"/>
  <c r="EC37" i="1"/>
  <c r="DY37" i="1"/>
  <c r="DU37" i="1"/>
  <c r="DQ37" i="1"/>
  <c r="EQ36" i="1"/>
  <c r="EM36" i="1"/>
  <c r="EI36" i="1"/>
  <c r="EE36" i="1"/>
  <c r="EA36" i="1"/>
  <c r="ER25" i="1"/>
  <c r="EN25" i="1"/>
  <c r="EJ25" i="1"/>
  <c r="EF25" i="1"/>
  <c r="EB25" i="1"/>
  <c r="DX25" i="1"/>
  <c r="DT25" i="1"/>
  <c r="DP25" i="1"/>
  <c r="EP24" i="1"/>
  <c r="EL24" i="1"/>
  <c r="EH24" i="1"/>
  <c r="ED24" i="1"/>
  <c r="DZ24" i="1"/>
  <c r="DV24" i="1"/>
  <c r="DR24" i="1"/>
  <c r="DN24" i="1"/>
  <c r="ER23" i="1"/>
  <c r="EN23" i="1"/>
  <c r="EJ23" i="1"/>
  <c r="EF23" i="1"/>
  <c r="EB23" i="1"/>
  <c r="DX23" i="1"/>
  <c r="DT23" i="1"/>
  <c r="DP23" i="1"/>
  <c r="EP22" i="1"/>
  <c r="EL22" i="1"/>
  <c r="EH22" i="1"/>
  <c r="ED22" i="1"/>
  <c r="DZ22" i="1"/>
  <c r="DV22" i="1"/>
  <c r="DR22" i="1"/>
  <c r="DN22" i="1"/>
  <c r="ER41" i="1"/>
  <c r="EN41" i="1"/>
  <c r="EJ41" i="1"/>
  <c r="EF41" i="1"/>
  <c r="EB41" i="1"/>
  <c r="DX41" i="1"/>
  <c r="DT41" i="1"/>
  <c r="DP41" i="1"/>
  <c r="EP40" i="1"/>
  <c r="EL40" i="1"/>
  <c r="EH40" i="1"/>
  <c r="ED40" i="1"/>
  <c r="DZ40" i="1"/>
  <c r="DV40" i="1"/>
  <c r="DR40" i="1"/>
  <c r="DN40" i="1"/>
  <c r="ER39" i="1"/>
  <c r="EN39" i="1"/>
  <c r="EJ39" i="1"/>
  <c r="EF39" i="1"/>
  <c r="EB39" i="1"/>
  <c r="DX39" i="1"/>
  <c r="DT39" i="1"/>
  <c r="DP39" i="1"/>
  <c r="EP38" i="1"/>
  <c r="EL38" i="1"/>
  <c r="EH38" i="1"/>
  <c r="ED38" i="1"/>
  <c r="DZ38" i="1"/>
  <c r="DV38" i="1"/>
  <c r="DR38" i="1"/>
  <c r="DN38" i="1"/>
  <c r="ER37" i="1"/>
  <c r="EN37" i="1"/>
  <c r="EJ37" i="1"/>
  <c r="EF37" i="1"/>
  <c r="EB37" i="1"/>
  <c r="DX37" i="1"/>
  <c r="DT37" i="1"/>
  <c r="DP37" i="1"/>
  <c r="EP36" i="1"/>
  <c r="EL36" i="1"/>
  <c r="EH36" i="1"/>
  <c r="ED36" i="1"/>
  <c r="DZ36" i="1"/>
  <c r="DV36" i="1"/>
  <c r="DR36" i="1"/>
  <c r="DN36" i="1"/>
  <c r="ER35" i="1"/>
  <c r="EN35" i="1"/>
  <c r="EJ35" i="1"/>
  <c r="EF35" i="1"/>
  <c r="EB35" i="1"/>
  <c r="EQ25" i="1"/>
  <c r="EA25" i="1"/>
  <c r="EK24" i="1"/>
  <c r="DU24" i="1"/>
  <c r="EQ23" i="1"/>
  <c r="EA23" i="1"/>
  <c r="EK22" i="1"/>
  <c r="DU22" i="1"/>
  <c r="EQ41" i="1"/>
  <c r="EA41" i="1"/>
  <c r="EK40" i="1"/>
  <c r="DU40" i="1"/>
  <c r="EQ39" i="1"/>
  <c r="EA39" i="1"/>
  <c r="EK38" i="1"/>
  <c r="DU38" i="1"/>
  <c r="EQ37" i="1"/>
  <c r="EA37" i="1"/>
  <c r="EK36" i="1"/>
  <c r="DW36" i="1"/>
  <c r="DO36" i="1"/>
  <c r="EQ35" i="1"/>
  <c r="EI35" i="1"/>
  <c r="EA35" i="1"/>
  <c r="DV35" i="1"/>
  <c r="DR35" i="1"/>
  <c r="DN35" i="1"/>
  <c r="ER34" i="1"/>
  <c r="EN34" i="1"/>
  <c r="EJ34" i="1"/>
  <c r="EF34" i="1"/>
  <c r="EB34" i="1"/>
  <c r="DX34" i="1"/>
  <c r="DT34" i="1"/>
  <c r="DP34" i="1"/>
  <c r="EP33" i="1"/>
  <c r="EL33" i="1"/>
  <c r="EH33" i="1"/>
  <c r="ED33" i="1"/>
  <c r="DZ33" i="1"/>
  <c r="DV33" i="1"/>
  <c r="DR33" i="1"/>
  <c r="DN33" i="1"/>
  <c r="ER32" i="1"/>
  <c r="EN32" i="1"/>
  <c r="EJ32" i="1"/>
  <c r="EF32" i="1"/>
  <c r="EB32" i="1"/>
  <c r="DX32" i="1"/>
  <c r="DT32" i="1"/>
  <c r="DP32" i="1"/>
  <c r="EP31" i="1"/>
  <c r="EL31" i="1"/>
  <c r="EH31" i="1"/>
  <c r="ED31" i="1"/>
  <c r="DZ31" i="1"/>
  <c r="DV31" i="1"/>
  <c r="DR31" i="1"/>
  <c r="DN31" i="1"/>
  <c r="ER30" i="1"/>
  <c r="EN30" i="1"/>
  <c r="EJ30" i="1"/>
  <c r="EF30" i="1"/>
  <c r="EB30" i="1"/>
  <c r="DX30" i="1"/>
  <c r="DT30" i="1"/>
  <c r="DP30" i="1"/>
  <c r="EP29" i="1"/>
  <c r="EL29" i="1"/>
  <c r="EH29" i="1"/>
  <c r="ED29" i="1"/>
  <c r="DZ29" i="1"/>
  <c r="DV29" i="1"/>
  <c r="DR29" i="1"/>
  <c r="DN29" i="1"/>
  <c r="ER28" i="1"/>
  <c r="EN28" i="1"/>
  <c r="EJ28" i="1"/>
  <c r="EF28" i="1"/>
  <c r="EB28" i="1"/>
  <c r="DX28" i="1"/>
  <c r="DT28" i="1"/>
  <c r="DP28" i="1"/>
  <c r="EP27" i="1"/>
  <c r="EL27" i="1"/>
  <c r="EH27" i="1"/>
  <c r="ED27" i="1"/>
  <c r="DZ27" i="1"/>
  <c r="DV27" i="1"/>
  <c r="DR27" i="1"/>
  <c r="DN27" i="1"/>
  <c r="ER26" i="1"/>
  <c r="EN26" i="1"/>
  <c r="EJ26" i="1"/>
  <c r="EF26" i="1"/>
  <c r="EB26" i="1"/>
  <c r="DX26" i="1"/>
  <c r="DT26" i="1"/>
  <c r="DP26" i="1"/>
  <c r="EP49" i="1"/>
  <c r="EL49" i="1"/>
  <c r="EH49" i="1"/>
  <c r="ED49" i="1"/>
  <c r="DZ49" i="1"/>
  <c r="DV49" i="1"/>
  <c r="DR49" i="1"/>
  <c r="DN49" i="1"/>
  <c r="ER48" i="1"/>
  <c r="EN48" i="1"/>
  <c r="EJ48" i="1"/>
  <c r="EF48" i="1"/>
  <c r="EB48" i="1"/>
  <c r="DX48" i="1"/>
  <c r="DT48" i="1"/>
  <c r="DP48" i="1"/>
  <c r="EP47" i="1"/>
  <c r="EL47" i="1"/>
  <c r="EH47" i="1"/>
  <c r="ED47" i="1"/>
  <c r="DZ47" i="1"/>
  <c r="DV47" i="1"/>
  <c r="DR47" i="1"/>
  <c r="DN47" i="1"/>
  <c r="EM25" i="1"/>
  <c r="DW25" i="1"/>
  <c r="EG24" i="1"/>
  <c r="DQ24" i="1"/>
  <c r="EM23" i="1"/>
  <c r="DW23" i="1"/>
  <c r="EG22" i="1"/>
  <c r="DQ22" i="1"/>
  <c r="EM41" i="1"/>
  <c r="DW41" i="1"/>
  <c r="EG40" i="1"/>
  <c r="DQ40" i="1"/>
  <c r="EM39" i="1"/>
  <c r="DW39" i="1"/>
  <c r="EG38" i="1"/>
  <c r="DQ38" i="1"/>
  <c r="EM37" i="1"/>
  <c r="DW37" i="1"/>
  <c r="EG36" i="1"/>
  <c r="DU36" i="1"/>
  <c r="EO35" i="1"/>
  <c r="EG35" i="1"/>
  <c r="DY35" i="1"/>
  <c r="DU35" i="1"/>
  <c r="DQ35" i="1"/>
  <c r="EQ34" i="1"/>
  <c r="EM34" i="1"/>
  <c r="EI34" i="1"/>
  <c r="EE34" i="1"/>
  <c r="EA34" i="1"/>
  <c r="DW34" i="1"/>
  <c r="DS34" i="1"/>
  <c r="DO34" i="1"/>
  <c r="ES33" i="1"/>
  <c r="EO33" i="1"/>
  <c r="EK33" i="1"/>
  <c r="EG33" i="1"/>
  <c r="EC33" i="1"/>
  <c r="DY33" i="1"/>
  <c r="DU33" i="1"/>
  <c r="DQ33" i="1"/>
  <c r="EQ32" i="1"/>
  <c r="EM32" i="1"/>
  <c r="EI32" i="1"/>
  <c r="EE32" i="1"/>
  <c r="EA32" i="1"/>
  <c r="DW32" i="1"/>
  <c r="DS32" i="1"/>
  <c r="DO32" i="1"/>
  <c r="ES31" i="1"/>
  <c r="EO31" i="1"/>
  <c r="EK31" i="1"/>
  <c r="EG31" i="1"/>
  <c r="EC31" i="1"/>
  <c r="DY31" i="1"/>
  <c r="DU31" i="1"/>
  <c r="DQ31" i="1"/>
  <c r="EQ30" i="1"/>
  <c r="EM30" i="1"/>
  <c r="EI30" i="1"/>
  <c r="EE30" i="1"/>
  <c r="EA30" i="1"/>
  <c r="DW30" i="1"/>
  <c r="DS30" i="1"/>
  <c r="DO30" i="1"/>
  <c r="ES29" i="1"/>
  <c r="EO29" i="1"/>
  <c r="EK29" i="1"/>
  <c r="EG29" i="1"/>
  <c r="EC29" i="1"/>
  <c r="DY29" i="1"/>
  <c r="DU29" i="1"/>
  <c r="DQ29" i="1"/>
  <c r="EQ28" i="1"/>
  <c r="EM28" i="1"/>
  <c r="EI28" i="1"/>
  <c r="EE28" i="1"/>
  <c r="EA28" i="1"/>
  <c r="DW28" i="1"/>
  <c r="DS28" i="1"/>
  <c r="DO28" i="1"/>
  <c r="ES27" i="1"/>
  <c r="EO27" i="1"/>
  <c r="EK27" i="1"/>
  <c r="EG27" i="1"/>
  <c r="EI25" i="1"/>
  <c r="DS25" i="1"/>
  <c r="ES24" i="1"/>
  <c r="EC24" i="1"/>
  <c r="EI23" i="1"/>
  <c r="DS23" i="1"/>
  <c r="ES22" i="1"/>
  <c r="EC22" i="1"/>
  <c r="EI41" i="1"/>
  <c r="DS41" i="1"/>
  <c r="ES40" i="1"/>
  <c r="EC40" i="1"/>
  <c r="EI39" i="1"/>
  <c r="DS39" i="1"/>
  <c r="ES38" i="1"/>
  <c r="EC38" i="1"/>
  <c r="EI37" i="1"/>
  <c r="DS37" i="1"/>
  <c r="ES36" i="1"/>
  <c r="EC36" i="1"/>
  <c r="DS36" i="1"/>
  <c r="EM35" i="1"/>
  <c r="EE35" i="1"/>
  <c r="DX35" i="1"/>
  <c r="DT35" i="1"/>
  <c r="DP35" i="1"/>
  <c r="EP34" i="1"/>
  <c r="EL34" i="1"/>
  <c r="EH34" i="1"/>
  <c r="ED34" i="1"/>
  <c r="DZ34" i="1"/>
  <c r="DV34" i="1"/>
  <c r="DR34" i="1"/>
  <c r="DN34" i="1"/>
  <c r="ER33" i="1"/>
  <c r="EN33" i="1"/>
  <c r="EJ33" i="1"/>
  <c r="EF33" i="1"/>
  <c r="EB33" i="1"/>
  <c r="DX33" i="1"/>
  <c r="DT33" i="1"/>
  <c r="DP33" i="1"/>
  <c r="EP32" i="1"/>
  <c r="EL32" i="1"/>
  <c r="EH32" i="1"/>
  <c r="ED32" i="1"/>
  <c r="DZ32" i="1"/>
  <c r="DV32" i="1"/>
  <c r="DR32" i="1"/>
  <c r="DN32" i="1"/>
  <c r="ER31" i="1"/>
  <c r="EN31" i="1"/>
  <c r="EJ31" i="1"/>
  <c r="EF31" i="1"/>
  <c r="EB31" i="1"/>
  <c r="DX31" i="1"/>
  <c r="DT31" i="1"/>
  <c r="DP31" i="1"/>
  <c r="EP30" i="1"/>
  <c r="EL30" i="1"/>
  <c r="EH30" i="1"/>
  <c r="ED30" i="1"/>
  <c r="DZ30" i="1"/>
  <c r="DV30" i="1"/>
  <c r="DR30" i="1"/>
  <c r="DN30" i="1"/>
  <c r="ER29" i="1"/>
  <c r="EN29" i="1"/>
  <c r="EJ29" i="1"/>
  <c r="EF29" i="1"/>
  <c r="EB29" i="1"/>
  <c r="DX29" i="1"/>
  <c r="DT29" i="1"/>
  <c r="DP29" i="1"/>
  <c r="EP28" i="1"/>
  <c r="EL28" i="1"/>
  <c r="EH28" i="1"/>
  <c r="ED28" i="1"/>
  <c r="DZ28" i="1"/>
  <c r="DV28" i="1"/>
  <c r="DR28" i="1"/>
  <c r="DN28" i="1"/>
  <c r="ER27" i="1"/>
  <c r="EN27" i="1"/>
  <c r="EJ27" i="1"/>
  <c r="EF27" i="1"/>
  <c r="EB27" i="1"/>
  <c r="DX27" i="1"/>
  <c r="DT27" i="1"/>
  <c r="DP27" i="1"/>
  <c r="EP26" i="1"/>
  <c r="EL26" i="1"/>
  <c r="EH26" i="1"/>
  <c r="ED26" i="1"/>
  <c r="DZ26" i="1"/>
  <c r="DV26" i="1"/>
  <c r="DR26" i="1"/>
  <c r="DN26" i="1"/>
  <c r="ER49" i="1"/>
  <c r="EN49" i="1"/>
  <c r="EJ49" i="1"/>
  <c r="EF49" i="1"/>
  <c r="EB49" i="1"/>
  <c r="DX49" i="1"/>
  <c r="DT49" i="1"/>
  <c r="DP49" i="1"/>
  <c r="EP48" i="1"/>
  <c r="EL48" i="1"/>
  <c r="EH48" i="1"/>
  <c r="ED48" i="1"/>
  <c r="DZ48" i="1"/>
  <c r="DV48" i="1"/>
  <c r="DR48" i="1"/>
  <c r="DN48" i="1"/>
  <c r="ER47" i="1"/>
  <c r="EN47" i="1"/>
  <c r="EJ47" i="1"/>
  <c r="EF47" i="1"/>
  <c r="EB47" i="1"/>
  <c r="DX47" i="1"/>
  <c r="DT47" i="1"/>
  <c r="EE25" i="1"/>
  <c r="EO24" i="1"/>
  <c r="EE23" i="1"/>
  <c r="EO22" i="1"/>
  <c r="EE41" i="1"/>
  <c r="EO40" i="1"/>
  <c r="EE39" i="1"/>
  <c r="EO38" i="1"/>
  <c r="EE37" i="1"/>
  <c r="EO36" i="1"/>
  <c r="DW35" i="1"/>
  <c r="EG34" i="1"/>
  <c r="DQ34" i="1"/>
  <c r="EM33" i="1"/>
  <c r="DW33" i="1"/>
  <c r="EG32" i="1"/>
  <c r="DQ32" i="1"/>
  <c r="EM31" i="1"/>
  <c r="DW31" i="1"/>
  <c r="EG30" i="1"/>
  <c r="DQ30" i="1"/>
  <c r="EM29" i="1"/>
  <c r="DW29" i="1"/>
  <c r="EG28" i="1"/>
  <c r="DQ28" i="1"/>
  <c r="EM27" i="1"/>
  <c r="EA27" i="1"/>
  <c r="DS27" i="1"/>
  <c r="EM26" i="1"/>
  <c r="EE26" i="1"/>
  <c r="DW26" i="1"/>
  <c r="DO26" i="1"/>
  <c r="EQ49" i="1"/>
  <c r="EI49" i="1"/>
  <c r="EA49" i="1"/>
  <c r="DS49" i="1"/>
  <c r="EM48" i="1"/>
  <c r="EE48" i="1"/>
  <c r="DW48" i="1"/>
  <c r="DO48" i="1"/>
  <c r="EQ47" i="1"/>
  <c r="EI47" i="1"/>
  <c r="EA47" i="1"/>
  <c r="DS47" i="1"/>
  <c r="EQ46" i="1"/>
  <c r="EM46" i="1"/>
  <c r="EI46" i="1"/>
  <c r="EE46" i="1"/>
  <c r="EA46" i="1"/>
  <c r="DW46" i="1"/>
  <c r="DS46" i="1"/>
  <c r="DO46" i="1"/>
  <c r="ES45" i="1"/>
  <c r="EO45" i="1"/>
  <c r="EK45" i="1"/>
  <c r="EG45" i="1"/>
  <c r="EC45" i="1"/>
  <c r="DY45" i="1"/>
  <c r="DU45" i="1"/>
  <c r="DQ45" i="1"/>
  <c r="EQ44" i="1"/>
  <c r="EM44" i="1"/>
  <c r="EI44" i="1"/>
  <c r="EE44" i="1"/>
  <c r="EA44" i="1"/>
  <c r="DW44" i="1"/>
  <c r="DS44" i="1"/>
  <c r="DO44" i="1"/>
  <c r="ES43" i="1"/>
  <c r="EO43" i="1"/>
  <c r="EK43" i="1"/>
  <c r="EG43" i="1"/>
  <c r="EC43" i="1"/>
  <c r="DY43" i="1"/>
  <c r="DU43" i="1"/>
  <c r="DQ43" i="1"/>
  <c r="EQ42" i="1"/>
  <c r="EM42" i="1"/>
  <c r="EI42" i="1"/>
  <c r="EE42" i="1"/>
  <c r="EA42" i="1"/>
  <c r="DW42" i="1"/>
  <c r="DS42" i="1"/>
  <c r="DO42" i="1"/>
  <c r="ES53" i="1"/>
  <c r="EO53" i="1"/>
  <c r="EK53" i="1"/>
  <c r="EG53" i="1"/>
  <c r="EC53" i="1"/>
  <c r="DY53" i="1"/>
  <c r="DU53" i="1"/>
  <c r="DQ53" i="1"/>
  <c r="EQ52" i="1"/>
  <c r="EM52" i="1"/>
  <c r="EI52" i="1"/>
  <c r="EE52" i="1"/>
  <c r="EA52" i="1"/>
  <c r="DW52" i="1"/>
  <c r="DS52" i="1"/>
  <c r="DO52" i="1"/>
  <c r="ES51" i="1"/>
  <c r="EO51" i="1"/>
  <c r="EK51" i="1"/>
  <c r="EG51" i="1"/>
  <c r="EC51" i="1"/>
  <c r="DY51" i="1"/>
  <c r="DU51" i="1"/>
  <c r="DQ51" i="1"/>
  <c r="EQ50" i="1"/>
  <c r="EM50" i="1"/>
  <c r="EI50" i="1"/>
  <c r="EE50" i="1"/>
  <c r="EA50" i="1"/>
  <c r="DW50" i="1"/>
  <c r="DS50" i="1"/>
  <c r="DO50" i="1"/>
  <c r="ES55" i="1"/>
  <c r="EO55" i="1"/>
  <c r="EK55" i="1"/>
  <c r="EG55" i="1"/>
  <c r="EC55" i="1"/>
  <c r="DY55" i="1"/>
  <c r="DU55" i="1"/>
  <c r="DQ55" i="1"/>
  <c r="EQ54" i="1"/>
  <c r="EM54" i="1"/>
  <c r="EI54" i="1"/>
  <c r="EE54" i="1"/>
  <c r="EA54" i="1"/>
  <c r="DW54" i="1"/>
  <c r="DS54" i="1"/>
  <c r="DO54" i="1"/>
  <c r="ES56" i="1"/>
  <c r="EO56" i="1"/>
  <c r="EK56" i="1"/>
  <c r="EG56" i="1"/>
  <c r="EC56" i="1"/>
  <c r="DY56" i="1"/>
  <c r="DU56" i="1"/>
  <c r="DQ56" i="1"/>
  <c r="EQ57" i="1"/>
  <c r="EM57" i="1"/>
  <c r="EI57" i="1"/>
  <c r="EE57" i="1"/>
  <c r="EA57" i="1"/>
  <c r="DW57" i="1"/>
  <c r="DS57" i="1"/>
  <c r="DO57" i="1"/>
  <c r="DU34" i="1"/>
  <c r="EQ33" i="1"/>
  <c r="DU32" i="1"/>
  <c r="EA31" i="1"/>
  <c r="EQ29" i="1"/>
  <c r="DU28" i="1"/>
  <c r="EQ27" i="1"/>
  <c r="DY26" i="1"/>
  <c r="ES49" i="1"/>
  <c r="DU49" i="1"/>
  <c r="EO48" i="1"/>
  <c r="DQ48" i="1"/>
  <c r="EK47" i="1"/>
  <c r="DU47" i="1"/>
  <c r="ER46" i="1"/>
  <c r="EF46" i="1"/>
  <c r="DT46" i="1"/>
  <c r="EH45" i="1"/>
  <c r="DZ45" i="1"/>
  <c r="DN45" i="1"/>
  <c r="EJ44" i="1"/>
  <c r="DX44" i="1"/>
  <c r="DO25" i="1"/>
  <c r="DY24" i="1"/>
  <c r="DO23" i="1"/>
  <c r="DY22" i="1"/>
  <c r="DO41" i="1"/>
  <c r="DY40" i="1"/>
  <c r="DO39" i="1"/>
  <c r="DY38" i="1"/>
  <c r="DO37" i="1"/>
  <c r="DY36" i="1"/>
  <c r="ES35" i="1"/>
  <c r="DS35" i="1"/>
  <c r="ES34" i="1"/>
  <c r="EC34" i="1"/>
  <c r="EI33" i="1"/>
  <c r="DS33" i="1"/>
  <c r="ES32" i="1"/>
  <c r="EC32" i="1"/>
  <c r="EI31" i="1"/>
  <c r="DS31" i="1"/>
  <c r="ES30" i="1"/>
  <c r="EC30" i="1"/>
  <c r="EI29" i="1"/>
  <c r="DS29" i="1"/>
  <c r="ES28" i="1"/>
  <c r="EC28" i="1"/>
  <c r="EI27" i="1"/>
  <c r="DY27" i="1"/>
  <c r="DQ27" i="1"/>
  <c r="ES26" i="1"/>
  <c r="EK26" i="1"/>
  <c r="EC26" i="1"/>
  <c r="DU26" i="1"/>
  <c r="EO49" i="1"/>
  <c r="EG49" i="1"/>
  <c r="DY49" i="1"/>
  <c r="DQ49" i="1"/>
  <c r="ES48" i="1"/>
  <c r="EK48" i="1"/>
  <c r="EC48" i="1"/>
  <c r="DU48" i="1"/>
  <c r="EO47" i="1"/>
  <c r="EG47" i="1"/>
  <c r="DY47" i="1"/>
  <c r="DQ47" i="1"/>
  <c r="EP46" i="1"/>
  <c r="EL46" i="1"/>
  <c r="EH46" i="1"/>
  <c r="ED46" i="1"/>
  <c r="DZ46" i="1"/>
  <c r="DV46" i="1"/>
  <c r="DR46" i="1"/>
  <c r="DN46" i="1"/>
  <c r="ER45" i="1"/>
  <c r="EN45" i="1"/>
  <c r="EJ45" i="1"/>
  <c r="EF45" i="1"/>
  <c r="EB45" i="1"/>
  <c r="DX45" i="1"/>
  <c r="DT45" i="1"/>
  <c r="DP45" i="1"/>
  <c r="EP44" i="1"/>
  <c r="EL44" i="1"/>
  <c r="EH44" i="1"/>
  <c r="ED44" i="1"/>
  <c r="DZ44" i="1"/>
  <c r="DV44" i="1"/>
  <c r="DR44" i="1"/>
  <c r="DN44" i="1"/>
  <c r="ER43" i="1"/>
  <c r="EN43" i="1"/>
  <c r="EJ43" i="1"/>
  <c r="EF43" i="1"/>
  <c r="EB43" i="1"/>
  <c r="DX43" i="1"/>
  <c r="DT43" i="1"/>
  <c r="DP43" i="1"/>
  <c r="EP42" i="1"/>
  <c r="EL42" i="1"/>
  <c r="EH42" i="1"/>
  <c r="ED42" i="1"/>
  <c r="DZ42" i="1"/>
  <c r="DV42" i="1"/>
  <c r="DR42" i="1"/>
  <c r="DN42" i="1"/>
  <c r="ER53" i="1"/>
  <c r="EN53" i="1"/>
  <c r="EJ53" i="1"/>
  <c r="EF53" i="1"/>
  <c r="EB53" i="1"/>
  <c r="DX53" i="1"/>
  <c r="DT53" i="1"/>
  <c r="DP53" i="1"/>
  <c r="EP52" i="1"/>
  <c r="EL52" i="1"/>
  <c r="EH52" i="1"/>
  <c r="ED52" i="1"/>
  <c r="DZ52" i="1"/>
  <c r="DV52" i="1"/>
  <c r="DR52" i="1"/>
  <c r="DN52" i="1"/>
  <c r="ER51" i="1"/>
  <c r="EN51" i="1"/>
  <c r="EJ51" i="1"/>
  <c r="EF51" i="1"/>
  <c r="EB51" i="1"/>
  <c r="DX51" i="1"/>
  <c r="DT51" i="1"/>
  <c r="DP51" i="1"/>
  <c r="EP50" i="1"/>
  <c r="EL50" i="1"/>
  <c r="EH50" i="1"/>
  <c r="ED50" i="1"/>
  <c r="DZ50" i="1"/>
  <c r="DV50" i="1"/>
  <c r="DR50" i="1"/>
  <c r="DN50" i="1"/>
  <c r="ER55" i="1"/>
  <c r="EN55" i="1"/>
  <c r="EJ55" i="1"/>
  <c r="EF55" i="1"/>
  <c r="EB55" i="1"/>
  <c r="DX55" i="1"/>
  <c r="DT55" i="1"/>
  <c r="DP55" i="1"/>
  <c r="EP54" i="1"/>
  <c r="EL54" i="1"/>
  <c r="EH54" i="1"/>
  <c r="ED54" i="1"/>
  <c r="DZ54" i="1"/>
  <c r="DV54" i="1"/>
  <c r="DR54" i="1"/>
  <c r="DN54" i="1"/>
  <c r="ER56" i="1"/>
  <c r="EN56" i="1"/>
  <c r="EJ56" i="1"/>
  <c r="EF56" i="1"/>
  <c r="EB56" i="1"/>
  <c r="DX56" i="1"/>
  <c r="DT56" i="1"/>
  <c r="DP56" i="1"/>
  <c r="EP57" i="1"/>
  <c r="EL57" i="1"/>
  <c r="EH57" i="1"/>
  <c r="ED57" i="1"/>
  <c r="DZ57" i="1"/>
  <c r="DV57" i="1"/>
  <c r="DR57" i="1"/>
  <c r="DN57" i="1"/>
  <c r="EC35" i="1"/>
  <c r="EA33" i="1"/>
  <c r="EK32" i="1"/>
  <c r="DU30" i="1"/>
  <c r="EA29" i="1"/>
  <c r="EC27" i="1"/>
  <c r="EO26" i="1"/>
  <c r="EC49" i="1"/>
  <c r="EG48" i="1"/>
  <c r="EC47" i="1"/>
  <c r="EJ46" i="1"/>
  <c r="DX46" i="1"/>
  <c r="EP45" i="1"/>
  <c r="ED45" i="1"/>
  <c r="DR45" i="1"/>
  <c r="EN44" i="1"/>
  <c r="EF44" i="1"/>
  <c r="DT44" i="1"/>
  <c r="DQ36" i="1"/>
  <c r="EK35" i="1"/>
  <c r="DO35" i="1"/>
  <c r="EO34" i="1"/>
  <c r="DY34" i="1"/>
  <c r="EE33" i="1"/>
  <c r="DO33" i="1"/>
  <c r="EO32" i="1"/>
  <c r="DY32" i="1"/>
  <c r="EE31" i="1"/>
  <c r="DO31" i="1"/>
  <c r="EO30" i="1"/>
  <c r="DY30" i="1"/>
  <c r="EE29" i="1"/>
  <c r="DO29" i="1"/>
  <c r="EO28" i="1"/>
  <c r="DY28" i="1"/>
  <c r="EE27" i="1"/>
  <c r="DW27" i="1"/>
  <c r="DO27" i="1"/>
  <c r="EQ26" i="1"/>
  <c r="EI26" i="1"/>
  <c r="EA26" i="1"/>
  <c r="DS26" i="1"/>
  <c r="EM49" i="1"/>
  <c r="EE49" i="1"/>
  <c r="DW49" i="1"/>
  <c r="DO49" i="1"/>
  <c r="EQ48" i="1"/>
  <c r="EI48" i="1"/>
  <c r="EA48" i="1"/>
  <c r="DS48" i="1"/>
  <c r="EM47" i="1"/>
  <c r="EE47" i="1"/>
  <c r="DW47" i="1"/>
  <c r="DP47" i="1"/>
  <c r="ES46" i="1"/>
  <c r="EO46" i="1"/>
  <c r="EK46" i="1"/>
  <c r="EG46" i="1"/>
  <c r="EC46" i="1"/>
  <c r="DY46" i="1"/>
  <c r="DU46" i="1"/>
  <c r="DQ46" i="1"/>
  <c r="EQ45" i="1"/>
  <c r="EM45" i="1"/>
  <c r="EI45" i="1"/>
  <c r="EE45" i="1"/>
  <c r="EA45" i="1"/>
  <c r="DW45" i="1"/>
  <c r="DS45" i="1"/>
  <c r="DO45" i="1"/>
  <c r="ES44" i="1"/>
  <c r="EO44" i="1"/>
  <c r="EK44" i="1"/>
  <c r="EG44" i="1"/>
  <c r="EC44" i="1"/>
  <c r="DY44" i="1"/>
  <c r="DU44" i="1"/>
  <c r="DQ44" i="1"/>
  <c r="EQ43" i="1"/>
  <c r="EM43" i="1"/>
  <c r="EI43" i="1"/>
  <c r="EE43" i="1"/>
  <c r="EA43" i="1"/>
  <c r="DW43" i="1"/>
  <c r="DS43" i="1"/>
  <c r="DO43" i="1"/>
  <c r="ES42" i="1"/>
  <c r="EO42" i="1"/>
  <c r="EK42" i="1"/>
  <c r="EG42" i="1"/>
  <c r="EC42" i="1"/>
  <c r="DY42" i="1"/>
  <c r="DU42" i="1"/>
  <c r="DQ42" i="1"/>
  <c r="EQ53" i="1"/>
  <c r="EM53" i="1"/>
  <c r="EI53" i="1"/>
  <c r="EE53" i="1"/>
  <c r="EA53" i="1"/>
  <c r="DW53" i="1"/>
  <c r="DS53" i="1"/>
  <c r="DO53" i="1"/>
  <c r="ES52" i="1"/>
  <c r="EO52" i="1"/>
  <c r="EK52" i="1"/>
  <c r="EG52" i="1"/>
  <c r="EC52" i="1"/>
  <c r="DY52" i="1"/>
  <c r="DU52" i="1"/>
  <c r="DQ52" i="1"/>
  <c r="EQ51" i="1"/>
  <c r="EM51" i="1"/>
  <c r="EI51" i="1"/>
  <c r="EE51" i="1"/>
  <c r="EA51" i="1"/>
  <c r="DW51" i="1"/>
  <c r="DS51" i="1"/>
  <c r="DO51" i="1"/>
  <c r="ES50" i="1"/>
  <c r="EO50" i="1"/>
  <c r="EK50" i="1"/>
  <c r="EG50" i="1"/>
  <c r="EC50" i="1"/>
  <c r="DY50" i="1"/>
  <c r="DU50" i="1"/>
  <c r="DQ50" i="1"/>
  <c r="EQ55" i="1"/>
  <c r="EM55" i="1"/>
  <c r="EI55" i="1"/>
  <c r="EE55" i="1"/>
  <c r="EA55" i="1"/>
  <c r="DW55" i="1"/>
  <c r="DS55" i="1"/>
  <c r="DO55" i="1"/>
  <c r="ES54" i="1"/>
  <c r="EO54" i="1"/>
  <c r="EK54" i="1"/>
  <c r="EG54" i="1"/>
  <c r="EC54" i="1"/>
  <c r="DY54" i="1"/>
  <c r="DU54" i="1"/>
  <c r="DQ54" i="1"/>
  <c r="EQ56" i="1"/>
  <c r="EM56" i="1"/>
  <c r="EI56" i="1"/>
  <c r="EE56" i="1"/>
  <c r="EA56" i="1"/>
  <c r="DW56" i="1"/>
  <c r="DS56" i="1"/>
  <c r="DO56" i="1"/>
  <c r="ES57" i="1"/>
  <c r="EO57" i="1"/>
  <c r="EK57" i="1"/>
  <c r="EG57" i="1"/>
  <c r="EC57" i="1"/>
  <c r="DY57" i="1"/>
  <c r="DU57" i="1"/>
  <c r="DQ57" i="1"/>
  <c r="EK34" i="1"/>
  <c r="EQ31" i="1"/>
  <c r="EK30" i="1"/>
  <c r="EK28" i="1"/>
  <c r="DU27" i="1"/>
  <c r="EG26" i="1"/>
  <c r="DQ26" i="1"/>
  <c r="EK49" i="1"/>
  <c r="DY48" i="1"/>
  <c r="ES47" i="1"/>
  <c r="DO47" i="1"/>
  <c r="EN46" i="1"/>
  <c r="EB46" i="1"/>
  <c r="DP46" i="1"/>
  <c r="EL45" i="1"/>
  <c r="DV45" i="1"/>
  <c r="ER44" i="1"/>
  <c r="EB44" i="1"/>
  <c r="ED43" i="1"/>
  <c r="DN43" i="1"/>
  <c r="EN42" i="1"/>
  <c r="DX42" i="1"/>
  <c r="ED53" i="1"/>
  <c r="DN53" i="1"/>
  <c r="EN52" i="1"/>
  <c r="DX52" i="1"/>
  <c r="ED51" i="1"/>
  <c r="DN51" i="1"/>
  <c r="EN50" i="1"/>
  <c r="DX50" i="1"/>
  <c r="ED55" i="1"/>
  <c r="DN55" i="1"/>
  <c r="EN54" i="1"/>
  <c r="DX54" i="1"/>
  <c r="ED56" i="1"/>
  <c r="DN56" i="1"/>
  <c r="EN57" i="1"/>
  <c r="DX57" i="1"/>
  <c r="DZ56" i="1"/>
  <c r="DT57" i="1"/>
  <c r="DR43" i="1"/>
  <c r="ER42" i="1"/>
  <c r="EH53" i="1"/>
  <c r="ER52" i="1"/>
  <c r="EH51" i="1"/>
  <c r="ER50" i="1"/>
  <c r="DR55" i="1"/>
  <c r="EB54" i="1"/>
  <c r="EH56" i="1"/>
  <c r="EP43" i="1"/>
  <c r="DZ43" i="1"/>
  <c r="EJ42" i="1"/>
  <c r="DT42" i="1"/>
  <c r="EP53" i="1"/>
  <c r="DZ53" i="1"/>
  <c r="EJ52" i="1"/>
  <c r="DT52" i="1"/>
  <c r="EP51" i="1"/>
  <c r="DZ51" i="1"/>
  <c r="EJ50" i="1"/>
  <c r="DT50" i="1"/>
  <c r="EP55" i="1"/>
  <c r="DZ55" i="1"/>
  <c r="EJ54" i="1"/>
  <c r="DT54" i="1"/>
  <c r="EP56" i="1"/>
  <c r="EJ57" i="1"/>
  <c r="EH43" i="1"/>
  <c r="DR51" i="1"/>
  <c r="EH55" i="1"/>
  <c r="ER54" i="1"/>
  <c r="ER57" i="1"/>
  <c r="DP44" i="1"/>
  <c r="EL43" i="1"/>
  <c r="DV43" i="1"/>
  <c r="EF42" i="1"/>
  <c r="DP42" i="1"/>
  <c r="EL53" i="1"/>
  <c r="DV53" i="1"/>
  <c r="EF52" i="1"/>
  <c r="DP52" i="1"/>
  <c r="EL51" i="1"/>
  <c r="DV51" i="1"/>
  <c r="EF50" i="1"/>
  <c r="DP50" i="1"/>
  <c r="EL55" i="1"/>
  <c r="DV55" i="1"/>
  <c r="EF54" i="1"/>
  <c r="DP54" i="1"/>
  <c r="EL56" i="1"/>
  <c r="DV56" i="1"/>
  <c r="EF57" i="1"/>
  <c r="DP57" i="1"/>
  <c r="EB42" i="1"/>
  <c r="DR53" i="1"/>
  <c r="EB52" i="1"/>
  <c r="EB50" i="1"/>
  <c r="DR56" i="1"/>
  <c r="EB57" i="1"/>
  <c r="FZ5" i="24"/>
  <c r="FV5" i="24"/>
  <c r="FR5" i="24"/>
  <c r="FN5" i="24"/>
  <c r="FJ5" i="24"/>
  <c r="FF5" i="24"/>
  <c r="FB5" i="24"/>
  <c r="EX5" i="24"/>
  <c r="FK5" i="24"/>
  <c r="EU5" i="24"/>
  <c r="FY5" i="24"/>
  <c r="FU5" i="24"/>
  <c r="FQ5" i="24"/>
  <c r="FM5" i="24"/>
  <c r="FI5" i="24"/>
  <c r="FE5" i="24"/>
  <c r="FA5" i="24"/>
  <c r="EW5" i="24"/>
  <c r="FW5" i="24"/>
  <c r="FO5" i="24"/>
  <c r="FC5" i="24"/>
  <c r="FX5" i="24"/>
  <c r="FT5" i="24"/>
  <c r="FP5" i="24"/>
  <c r="FL5" i="24"/>
  <c r="FH5" i="24"/>
  <c r="FD5" i="24"/>
  <c r="EZ5" i="24"/>
  <c r="EV5" i="24"/>
  <c r="FS5" i="24"/>
  <c r="FG5" i="24"/>
  <c r="EY5" i="24"/>
  <c r="HF5" i="24"/>
  <c r="HB5" i="24"/>
  <c r="GX5" i="24"/>
  <c r="GT5" i="24"/>
  <c r="GP5" i="24"/>
  <c r="GL5" i="24"/>
  <c r="GH5" i="24"/>
  <c r="GD5" i="24"/>
  <c r="HG5" i="24"/>
  <c r="GU5" i="24"/>
  <c r="GI5" i="24"/>
  <c r="HE5" i="24"/>
  <c r="HA5" i="24"/>
  <c r="GW5" i="24"/>
  <c r="GS5" i="24"/>
  <c r="GO5" i="24"/>
  <c r="GK5" i="24"/>
  <c r="GG5" i="24"/>
  <c r="GC5" i="24"/>
  <c r="HC5" i="24"/>
  <c r="GM5" i="24"/>
  <c r="HD5" i="24"/>
  <c r="GZ5" i="24"/>
  <c r="GV5" i="24"/>
  <c r="GR5" i="24"/>
  <c r="GN5" i="24"/>
  <c r="GJ5" i="24"/>
  <c r="GF5" i="24"/>
  <c r="GB5" i="24"/>
  <c r="GY5" i="24"/>
  <c r="GQ5" i="24"/>
  <c r="GE5" i="24"/>
  <c r="EP5" i="24"/>
  <c r="EL5" i="24"/>
  <c r="EH5" i="24"/>
  <c r="ED5" i="24"/>
  <c r="DZ5" i="24"/>
  <c r="DV5" i="24"/>
  <c r="DR5" i="24"/>
  <c r="DN5" i="24"/>
  <c r="EI5" i="24"/>
  <c r="EA5" i="24"/>
  <c r="DO5" i="24"/>
  <c r="ES5" i="24"/>
  <c r="EO5" i="24"/>
  <c r="EK5" i="24"/>
  <c r="EG5" i="24"/>
  <c r="EC5" i="24"/>
  <c r="DY5" i="24"/>
  <c r="DU5" i="24"/>
  <c r="DQ5" i="24"/>
  <c r="EQ5" i="24"/>
  <c r="DW5" i="24"/>
  <c r="ER5" i="24"/>
  <c r="EN5" i="24"/>
  <c r="EJ5" i="24"/>
  <c r="EF5" i="24"/>
  <c r="EB5" i="24"/>
  <c r="DX5" i="24"/>
  <c r="DT5" i="24"/>
  <c r="DP5" i="24"/>
  <c r="EM5" i="24"/>
  <c r="EE5" i="24"/>
  <c r="DS5" i="24"/>
  <c r="EP7" i="24"/>
  <c r="EL7" i="24"/>
  <c r="EH7" i="24"/>
  <c r="ED7" i="24"/>
  <c r="DZ7" i="24"/>
  <c r="DV7" i="24"/>
  <c r="DR7" i="24"/>
  <c r="DN7" i="24"/>
  <c r="EP6" i="24"/>
  <c r="EL6" i="24"/>
  <c r="EH6" i="24"/>
  <c r="ED6" i="24"/>
  <c r="DZ6" i="24"/>
  <c r="DV6" i="24"/>
  <c r="DR6" i="24"/>
  <c r="DN6" i="24"/>
  <c r="ES7" i="24"/>
  <c r="EO7" i="24"/>
  <c r="EK7" i="24"/>
  <c r="EG7" i="24"/>
  <c r="EC7" i="24"/>
  <c r="DY7" i="24"/>
  <c r="DU7" i="24"/>
  <c r="DQ7" i="24"/>
  <c r="ES6" i="24"/>
  <c r="EO6" i="24"/>
  <c r="EK6" i="24"/>
  <c r="EG6" i="24"/>
  <c r="EC6" i="24"/>
  <c r="DY6" i="24"/>
  <c r="DU6" i="24"/>
  <c r="DQ6" i="24"/>
  <c r="ER7" i="24"/>
  <c r="EN7" i="24"/>
  <c r="EJ7" i="24"/>
  <c r="EF7" i="24"/>
  <c r="EB7" i="24"/>
  <c r="DX7" i="24"/>
  <c r="DT7" i="24"/>
  <c r="DP7" i="24"/>
  <c r="ER6" i="24"/>
  <c r="EN6" i="24"/>
  <c r="EJ6" i="24"/>
  <c r="EF6" i="24"/>
  <c r="EB6" i="24"/>
  <c r="DX6" i="24"/>
  <c r="DT6" i="24"/>
  <c r="DP6" i="24"/>
  <c r="EQ7" i="24"/>
  <c r="EM7" i="24"/>
  <c r="EI7" i="24"/>
  <c r="EE7" i="24"/>
  <c r="EA7" i="24"/>
  <c r="DW7" i="24"/>
  <c r="DS7" i="24"/>
  <c r="DO7" i="24"/>
  <c r="EQ6" i="24"/>
  <c r="EM6" i="24"/>
  <c r="EI6" i="24"/>
  <c r="EE6" i="24"/>
  <c r="EA6" i="24"/>
  <c r="DW6" i="24"/>
  <c r="DS6" i="24"/>
  <c r="DO6" i="24"/>
  <c r="HF7" i="24"/>
  <c r="HB7" i="24"/>
  <c r="GX7" i="24"/>
  <c r="GT7" i="24"/>
  <c r="GP7" i="24"/>
  <c r="GL7" i="24"/>
  <c r="GH7" i="24"/>
  <c r="GD7" i="24"/>
  <c r="HF6" i="24"/>
  <c r="HB6" i="24"/>
  <c r="GX6" i="24"/>
  <c r="GT6" i="24"/>
  <c r="GP6" i="24"/>
  <c r="GL6" i="24"/>
  <c r="GH6" i="24"/>
  <c r="GD6" i="24"/>
  <c r="HE7" i="24"/>
  <c r="HA7" i="24"/>
  <c r="GW7" i="24"/>
  <c r="GS7" i="24"/>
  <c r="GO7" i="24"/>
  <c r="GK7" i="24"/>
  <c r="GG7" i="24"/>
  <c r="GC7" i="24"/>
  <c r="HE6" i="24"/>
  <c r="HA6" i="24"/>
  <c r="GW6" i="24"/>
  <c r="GS6" i="24"/>
  <c r="GO6" i="24"/>
  <c r="GK6" i="24"/>
  <c r="GG6" i="24"/>
  <c r="GC6" i="24"/>
  <c r="HD7" i="24"/>
  <c r="GZ7" i="24"/>
  <c r="GV7" i="24"/>
  <c r="GR7" i="24"/>
  <c r="GN7" i="24"/>
  <c r="GJ7" i="24"/>
  <c r="GF7" i="24"/>
  <c r="GB7" i="24"/>
  <c r="HD6" i="24"/>
  <c r="GZ6" i="24"/>
  <c r="GV6" i="24"/>
  <c r="GR6" i="24"/>
  <c r="GN6" i="24"/>
  <c r="GJ6" i="24"/>
  <c r="GF6" i="24"/>
  <c r="GB6" i="24"/>
  <c r="HG7" i="24"/>
  <c r="HC7" i="24"/>
  <c r="GY7" i="24"/>
  <c r="GU7" i="24"/>
  <c r="GQ7" i="24"/>
  <c r="GM7" i="24"/>
  <c r="GI7" i="24"/>
  <c r="GE7" i="24"/>
  <c r="HG6" i="24"/>
  <c r="HC6" i="24"/>
  <c r="GY6" i="24"/>
  <c r="GU6" i="24"/>
  <c r="GQ6" i="24"/>
  <c r="GM6" i="24"/>
  <c r="GI6" i="24"/>
  <c r="GE6" i="24"/>
  <c r="FZ7" i="24"/>
  <c r="FV7" i="24"/>
  <c r="FR7" i="24"/>
  <c r="FN7" i="24"/>
  <c r="FJ7" i="24"/>
  <c r="FF7" i="24"/>
  <c r="FB7" i="24"/>
  <c r="EX7" i="24"/>
  <c r="FZ6" i="24"/>
  <c r="FV6" i="24"/>
  <c r="FR6" i="24"/>
  <c r="FN6" i="24"/>
  <c r="FJ6" i="24"/>
  <c r="FF6" i="24"/>
  <c r="FB6" i="24"/>
  <c r="EX6" i="24"/>
  <c r="FY7" i="24"/>
  <c r="FU7" i="24"/>
  <c r="FQ7" i="24"/>
  <c r="FM7" i="24"/>
  <c r="FI7" i="24"/>
  <c r="FE7" i="24"/>
  <c r="FA7" i="24"/>
  <c r="EW7" i="24"/>
  <c r="FY6" i="24"/>
  <c r="FU6" i="24"/>
  <c r="FQ6" i="24"/>
  <c r="FM6" i="24"/>
  <c r="FI6" i="24"/>
  <c r="FE6" i="24"/>
  <c r="FA6" i="24"/>
  <c r="EW6" i="24"/>
  <c r="FX7" i="24"/>
  <c r="FT7" i="24"/>
  <c r="FP7" i="24"/>
  <c r="FL7" i="24"/>
  <c r="FH7" i="24"/>
  <c r="FD7" i="24"/>
  <c r="EZ7" i="24"/>
  <c r="EV7" i="24"/>
  <c r="FX6" i="24"/>
  <c r="FT6" i="24"/>
  <c r="FP6" i="24"/>
  <c r="FL6" i="24"/>
  <c r="FH6" i="24"/>
  <c r="FD6" i="24"/>
  <c r="EZ6" i="24"/>
  <c r="EV6" i="24"/>
  <c r="FW7" i="24"/>
  <c r="FS7" i="24"/>
  <c r="FO7" i="24"/>
  <c r="FK7" i="24"/>
  <c r="FG7" i="24"/>
  <c r="FC7" i="24"/>
  <c r="EY7" i="24"/>
  <c r="EU7" i="24"/>
  <c r="FW6" i="24"/>
  <c r="FS6" i="24"/>
  <c r="FO6" i="24"/>
  <c r="FK6" i="24"/>
  <c r="FG6" i="24"/>
  <c r="FC6" i="24"/>
  <c r="EY6" i="24"/>
  <c r="EU6"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E14" i="24"/>
  <c r="HA14" i="24"/>
  <c r="GW14" i="24"/>
  <c r="GS14" i="24"/>
  <c r="GO14" i="24"/>
  <c r="GK14" i="24"/>
  <c r="GG14" i="24"/>
  <c r="GC14" i="24"/>
  <c r="HD13" i="24"/>
  <c r="GZ13" i="24"/>
  <c r="GV13" i="24"/>
  <c r="GR13" i="24"/>
  <c r="GN13" i="24"/>
  <c r="GJ13" i="24"/>
  <c r="GF13" i="24"/>
  <c r="GB13" i="24"/>
  <c r="HG12" i="24"/>
  <c r="HC12" i="24"/>
  <c r="GY12" i="24"/>
  <c r="GU12" i="24"/>
  <c r="GQ12" i="24"/>
  <c r="GM12" i="24"/>
  <c r="GI12" i="24"/>
  <c r="GE12" i="24"/>
  <c r="HF11" i="24"/>
  <c r="HB11" i="24"/>
  <c r="GX11" i="24"/>
  <c r="GT11" i="24"/>
  <c r="GP11" i="24"/>
  <c r="GL11" i="24"/>
  <c r="GH11" i="24"/>
  <c r="GD11" i="24"/>
  <c r="GZ14" i="24"/>
  <c r="GR14" i="24"/>
  <c r="GJ14" i="24"/>
  <c r="GB14" i="24"/>
  <c r="HG13" i="24"/>
  <c r="GY13" i="24"/>
  <c r="GQ13" i="24"/>
  <c r="GI13" i="24"/>
  <c r="HA12" i="24"/>
  <c r="GS12" i="24"/>
  <c r="GK12" i="24"/>
  <c r="GC12" i="24"/>
  <c r="HD11" i="24"/>
  <c r="GY11" i="24"/>
  <c r="GS11" i="24"/>
  <c r="GN11" i="24"/>
  <c r="GI11" i="24"/>
  <c r="GC11" i="24"/>
  <c r="HD10" i="24"/>
  <c r="GZ10" i="24"/>
  <c r="GV10" i="24"/>
  <c r="GR10" i="24"/>
  <c r="GN10" i="24"/>
  <c r="GJ10" i="24"/>
  <c r="GF10" i="24"/>
  <c r="GB10" i="24"/>
  <c r="HG14" i="24"/>
  <c r="GY14" i="24"/>
  <c r="GQ14" i="24"/>
  <c r="GI14" i="24"/>
  <c r="HF13" i="24"/>
  <c r="GX13" i="24"/>
  <c r="GP13" i="24"/>
  <c r="GH13" i="24"/>
  <c r="HF12" i="24"/>
  <c r="GX12" i="24"/>
  <c r="GP12" i="24"/>
  <c r="GH12" i="24"/>
  <c r="HC11" i="24"/>
  <c r="GW11" i="24"/>
  <c r="GR11" i="24"/>
  <c r="GM11" i="24"/>
  <c r="GG11" i="24"/>
  <c r="GB11" i="24"/>
  <c r="HG10" i="24"/>
  <c r="HC10" i="24"/>
  <c r="GY10" i="24"/>
  <c r="GU10" i="24"/>
  <c r="GQ10" i="24"/>
  <c r="GM10" i="24"/>
  <c r="GI10" i="24"/>
  <c r="GE10" i="24"/>
  <c r="HD14" i="24"/>
  <c r="GN14" i="24"/>
  <c r="GU13" i="24"/>
  <c r="GE13" i="24"/>
  <c r="HE12" i="24"/>
  <c r="GO12" i="24"/>
  <c r="HA11" i="24"/>
  <c r="GQ11" i="24"/>
  <c r="GF11" i="24"/>
  <c r="HE10" i="24"/>
  <c r="GW10" i="24"/>
  <c r="GO10" i="24"/>
  <c r="GG10" i="24"/>
  <c r="HE9" i="24"/>
  <c r="HA9" i="24"/>
  <c r="GW9" i="24"/>
  <c r="GS9" i="24"/>
  <c r="GO9" i="24"/>
  <c r="GK9" i="24"/>
  <c r="GG9" i="24"/>
  <c r="GC9" i="24"/>
  <c r="HD8" i="24"/>
  <c r="GZ8" i="24"/>
  <c r="GV8" i="24"/>
  <c r="GR8" i="24"/>
  <c r="GN8" i="24"/>
  <c r="GJ8" i="24"/>
  <c r="GF8" i="24"/>
  <c r="GB8" i="24"/>
  <c r="HC14" i="24"/>
  <c r="GM14" i="24"/>
  <c r="GT13" i="24"/>
  <c r="GD13" i="24"/>
  <c r="HB12" i="24"/>
  <c r="GL12" i="24"/>
  <c r="GZ11" i="24"/>
  <c r="GO11" i="24"/>
  <c r="GE11" i="24"/>
  <c r="HB10" i="24"/>
  <c r="GT10" i="24"/>
  <c r="GL10" i="24"/>
  <c r="GD10" i="24"/>
  <c r="HD9" i="24"/>
  <c r="GZ9" i="24"/>
  <c r="GV9" i="24"/>
  <c r="GR9" i="24"/>
  <c r="GN9" i="24"/>
  <c r="GJ9" i="24"/>
  <c r="GF9" i="24"/>
  <c r="GB9" i="24"/>
  <c r="HG8" i="24"/>
  <c r="HC8" i="24"/>
  <c r="GY8" i="24"/>
  <c r="GU8" i="24"/>
  <c r="GQ8" i="24"/>
  <c r="GM8" i="24"/>
  <c r="GI8" i="24"/>
  <c r="GE8" i="24"/>
  <c r="GV14" i="24"/>
  <c r="GF14" i="24"/>
  <c r="HC13" i="24"/>
  <c r="GM13" i="24"/>
  <c r="GW12" i="24"/>
  <c r="GG12" i="24"/>
  <c r="HG11" i="24"/>
  <c r="GV11" i="24"/>
  <c r="GK11" i="24"/>
  <c r="HA10" i="24"/>
  <c r="GS10" i="24"/>
  <c r="GK10" i="24"/>
  <c r="GC10" i="24"/>
  <c r="HG9" i="24"/>
  <c r="HC9" i="24"/>
  <c r="GY9" i="24"/>
  <c r="GU9" i="24"/>
  <c r="GQ9" i="24"/>
  <c r="GM9" i="24"/>
  <c r="GI9" i="24"/>
  <c r="GE9" i="24"/>
  <c r="HF8" i="24"/>
  <c r="HB8" i="24"/>
  <c r="GX8" i="24"/>
  <c r="GT8" i="24"/>
  <c r="GP8" i="24"/>
  <c r="GL8" i="24"/>
  <c r="GH8" i="24"/>
  <c r="GD8" i="24"/>
  <c r="GU14" i="24"/>
  <c r="GL13" i="24"/>
  <c r="GD12" i="24"/>
  <c r="GJ11" i="24"/>
  <c r="GX10" i="24"/>
  <c r="HB9" i="24"/>
  <c r="GL9" i="24"/>
  <c r="GW8" i="24"/>
  <c r="GG8" i="24"/>
  <c r="GP9" i="24"/>
  <c r="GK8" i="24"/>
  <c r="GE14" i="24"/>
  <c r="GP10" i="24"/>
  <c r="GX9" i="24"/>
  <c r="GH9" i="24"/>
  <c r="GS8" i="24"/>
  <c r="GC8" i="24"/>
  <c r="HA8" i="24"/>
  <c r="HE11" i="24"/>
  <c r="GH10" i="24"/>
  <c r="GT9" i="24"/>
  <c r="GD9" i="24"/>
  <c r="HE8" i="24"/>
  <c r="GO8" i="24"/>
  <c r="HB13" i="24"/>
  <c r="GT12" i="24"/>
  <c r="GU11" i="24"/>
  <c r="HF10" i="24"/>
  <c r="HF9" i="24"/>
  <c r="FZ14" i="24"/>
  <c r="FV14" i="24"/>
  <c r="FR14" i="24"/>
  <c r="FN14" i="24"/>
  <c r="FJ14" i="24"/>
  <c r="FF14" i="24"/>
  <c r="FB14" i="24"/>
  <c r="EX14" i="24"/>
  <c r="FY13" i="24"/>
  <c r="FU13" i="24"/>
  <c r="FQ13" i="24"/>
  <c r="FM13" i="24"/>
  <c r="FI13" i="24"/>
  <c r="FE13" i="24"/>
  <c r="FA13" i="24"/>
  <c r="EW13" i="24"/>
  <c r="FX12" i="24"/>
  <c r="FT12" i="24"/>
  <c r="FP12" i="24"/>
  <c r="FL12" i="24"/>
  <c r="FH12" i="24"/>
  <c r="FD12" i="24"/>
  <c r="EZ12" i="24"/>
  <c r="EV12" i="24"/>
  <c r="FY14" i="24"/>
  <c r="FU14" i="24"/>
  <c r="FQ14" i="24"/>
  <c r="FM14" i="24"/>
  <c r="FI14" i="24"/>
  <c r="FE14" i="24"/>
  <c r="FA14" i="24"/>
  <c r="EW14" i="24"/>
  <c r="FX13" i="24"/>
  <c r="FT13" i="24"/>
  <c r="FP13" i="24"/>
  <c r="FL13" i="24"/>
  <c r="FH13" i="24"/>
  <c r="FD13" i="24"/>
  <c r="EZ13" i="24"/>
  <c r="EV13" i="24"/>
  <c r="FW12" i="24"/>
  <c r="FS12" i="24"/>
  <c r="FO12" i="24"/>
  <c r="FK12" i="24"/>
  <c r="FG12" i="24"/>
  <c r="FC12" i="24"/>
  <c r="EY12" i="24"/>
  <c r="EU12" i="24"/>
  <c r="FT14" i="24"/>
  <c r="FL14" i="24"/>
  <c r="FD14" i="24"/>
  <c r="EV14" i="24"/>
  <c r="FS13" i="24"/>
  <c r="FK13" i="24"/>
  <c r="FC13" i="24"/>
  <c r="EU13" i="24"/>
  <c r="FU12" i="24"/>
  <c r="FM12" i="24"/>
  <c r="FE12" i="24"/>
  <c r="EW12" i="24"/>
  <c r="FY11" i="24"/>
  <c r="FU11" i="24"/>
  <c r="FQ11" i="24"/>
  <c r="FM11" i="24"/>
  <c r="FI11" i="24"/>
  <c r="FE11" i="24"/>
  <c r="FA11" i="24"/>
  <c r="EW11" i="24"/>
  <c r="FX10" i="24"/>
  <c r="FT10" i="24"/>
  <c r="FP10" i="24"/>
  <c r="FL10" i="24"/>
  <c r="FH10" i="24"/>
  <c r="FD10" i="24"/>
  <c r="EZ10" i="24"/>
  <c r="EV10" i="24"/>
  <c r="FS14" i="24"/>
  <c r="FK14" i="24"/>
  <c r="FC14" i="24"/>
  <c r="EU14" i="24"/>
  <c r="FZ13" i="24"/>
  <c r="FR13" i="24"/>
  <c r="FJ13" i="24"/>
  <c r="FB13" i="24"/>
  <c r="FZ12" i="24"/>
  <c r="FR12" i="24"/>
  <c r="FJ12" i="24"/>
  <c r="FB12" i="24"/>
  <c r="FX11" i="24"/>
  <c r="FT11" i="24"/>
  <c r="FP11" i="24"/>
  <c r="FL11" i="24"/>
  <c r="FH11" i="24"/>
  <c r="FD11" i="24"/>
  <c r="EZ11" i="24"/>
  <c r="EV11" i="24"/>
  <c r="FX14" i="24"/>
  <c r="FH14" i="24"/>
  <c r="FO13" i="24"/>
  <c r="EY13" i="24"/>
  <c r="FY12" i="24"/>
  <c r="FI12" i="24"/>
  <c r="FW11" i="24"/>
  <c r="FO11" i="24"/>
  <c r="FG11" i="24"/>
  <c r="EY11" i="24"/>
  <c r="FZ10" i="24"/>
  <c r="FU10" i="24"/>
  <c r="FO10" i="24"/>
  <c r="FJ10" i="24"/>
  <c r="FE10" i="24"/>
  <c r="EY10" i="24"/>
  <c r="FY9" i="24"/>
  <c r="FU9" i="24"/>
  <c r="FQ9" i="24"/>
  <c r="FM9" i="24"/>
  <c r="FI9" i="24"/>
  <c r="FE9" i="24"/>
  <c r="FA9" i="24"/>
  <c r="EW9" i="24"/>
  <c r="FX8" i="24"/>
  <c r="FT8" i="24"/>
  <c r="FP8" i="24"/>
  <c r="FL8" i="24"/>
  <c r="FH8" i="24"/>
  <c r="FD8" i="24"/>
  <c r="EZ8" i="24"/>
  <c r="EV8" i="24"/>
  <c r="FW14" i="24"/>
  <c r="FG14" i="24"/>
  <c r="FN13" i="24"/>
  <c r="EX13" i="24"/>
  <c r="FV12" i="24"/>
  <c r="FF12" i="24"/>
  <c r="FV11" i="24"/>
  <c r="FN11" i="24"/>
  <c r="FF11" i="24"/>
  <c r="EX11" i="24"/>
  <c r="FY10" i="24"/>
  <c r="FS10" i="24"/>
  <c r="FN10" i="24"/>
  <c r="FI10" i="24"/>
  <c r="FC10" i="24"/>
  <c r="EX10" i="24"/>
  <c r="FX9" i="24"/>
  <c r="FT9" i="24"/>
  <c r="FP9" i="24"/>
  <c r="FL9" i="24"/>
  <c r="FH9" i="24"/>
  <c r="FD9" i="24"/>
  <c r="EZ9" i="24"/>
  <c r="EV9" i="24"/>
  <c r="FW8" i="24"/>
  <c r="FS8" i="24"/>
  <c r="FO8" i="24"/>
  <c r="FK8" i="24"/>
  <c r="FG8" i="24"/>
  <c r="FC8" i="24"/>
  <c r="EY8" i="24"/>
  <c r="EU8" i="24"/>
  <c r="FP14" i="24"/>
  <c r="EZ14" i="24"/>
  <c r="FW13" i="24"/>
  <c r="FG13" i="24"/>
  <c r="FQ12" i="24"/>
  <c r="FA12" i="24"/>
  <c r="FS11" i="24"/>
  <c r="FK11" i="24"/>
  <c r="FC11" i="24"/>
  <c r="EU11" i="24"/>
  <c r="FW10" i="24"/>
  <c r="FR10" i="24"/>
  <c r="FM10" i="24"/>
  <c r="FG10" i="24"/>
  <c r="FB10" i="24"/>
  <c r="EW10" i="24"/>
  <c r="FW9" i="24"/>
  <c r="FS9" i="24"/>
  <c r="FO9" i="24"/>
  <c r="FK9" i="24"/>
  <c r="FG9" i="24"/>
  <c r="FC9" i="24"/>
  <c r="EY9" i="24"/>
  <c r="EU9" i="24"/>
  <c r="FZ8" i="24"/>
  <c r="FV8" i="24"/>
  <c r="FR8" i="24"/>
  <c r="FB11" i="24"/>
  <c r="FV10" i="24"/>
  <c r="FA10" i="24"/>
  <c r="FV9" i="24"/>
  <c r="FF9" i="24"/>
  <c r="FQ8" i="24"/>
  <c r="FI8" i="24"/>
  <c r="FA8" i="24"/>
  <c r="FB8" i="24"/>
  <c r="FV13" i="24"/>
  <c r="FN12" i="24"/>
  <c r="FZ11" i="24"/>
  <c r="FQ10" i="24"/>
  <c r="EU10" i="24"/>
  <c r="FR9" i="24"/>
  <c r="FB9" i="24"/>
  <c r="FN8" i="24"/>
  <c r="FF8" i="24"/>
  <c r="EX8" i="24"/>
  <c r="FZ9" i="24"/>
  <c r="FJ8" i="24"/>
  <c r="FO14" i="24"/>
  <c r="FF13" i="24"/>
  <c r="EX12" i="24"/>
  <c r="FR11" i="24"/>
  <c r="FK10" i="24"/>
  <c r="FN9" i="24"/>
  <c r="EX9" i="24"/>
  <c r="FY8" i="24"/>
  <c r="FM8" i="24"/>
  <c r="FE8" i="24"/>
  <c r="EW8" i="24"/>
  <c r="EY14" i="24"/>
  <c r="FJ11" i="24"/>
  <c r="FF10" i="24"/>
  <c r="FJ9" i="24"/>
  <c r="FU8" i="24"/>
  <c r="EP14" i="24"/>
  <c r="EL14" i="24"/>
  <c r="EH14" i="24"/>
  <c r="ED14" i="24"/>
  <c r="DZ14" i="24"/>
  <c r="DV14" i="24"/>
  <c r="DR14" i="24"/>
  <c r="DN14" i="24"/>
  <c r="ES13" i="24"/>
  <c r="EO13" i="24"/>
  <c r="EK13" i="24"/>
  <c r="EG13" i="24"/>
  <c r="EC13" i="24"/>
  <c r="DY13" i="24"/>
  <c r="DU13" i="24"/>
  <c r="DQ13" i="24"/>
  <c r="ER12" i="24"/>
  <c r="EN12" i="24"/>
  <c r="EJ12" i="24"/>
  <c r="EF12" i="24"/>
  <c r="EB12" i="24"/>
  <c r="DX12" i="24"/>
  <c r="DT12" i="24"/>
  <c r="DP12" i="24"/>
  <c r="ES14" i="24"/>
  <c r="EO14" i="24"/>
  <c r="EK14" i="24"/>
  <c r="EG14" i="24"/>
  <c r="EC14" i="24"/>
  <c r="DY14" i="24"/>
  <c r="DU14" i="24"/>
  <c r="DQ14" i="24"/>
  <c r="ER13" i="24"/>
  <c r="EN13" i="24"/>
  <c r="EJ13" i="24"/>
  <c r="EF13" i="24"/>
  <c r="EB13" i="24"/>
  <c r="DX13" i="24"/>
  <c r="DT13" i="24"/>
  <c r="DP13" i="24"/>
  <c r="EQ12" i="24"/>
  <c r="EM12" i="24"/>
  <c r="EI12" i="24"/>
  <c r="EE12" i="24"/>
  <c r="EA12" i="24"/>
  <c r="DW12" i="24"/>
  <c r="DS12" i="24"/>
  <c r="DO12" i="24"/>
  <c r="EN14" i="24"/>
  <c r="EF14" i="24"/>
  <c r="DX14" i="24"/>
  <c r="DP14" i="24"/>
  <c r="EM13" i="24"/>
  <c r="EE13" i="24"/>
  <c r="DW13" i="24"/>
  <c r="DO13" i="24"/>
  <c r="EO12" i="24"/>
  <c r="EG12" i="24"/>
  <c r="DY12" i="24"/>
  <c r="DQ12" i="24"/>
  <c r="ES11" i="24"/>
  <c r="EO11" i="24"/>
  <c r="EK11" i="24"/>
  <c r="EG11" i="24"/>
  <c r="EC11" i="24"/>
  <c r="DY11" i="24"/>
  <c r="DU11" i="24"/>
  <c r="DQ11" i="24"/>
  <c r="ER10" i="24"/>
  <c r="EN10" i="24"/>
  <c r="EJ10" i="24"/>
  <c r="EF10" i="24"/>
  <c r="EM14" i="24"/>
  <c r="EE14" i="24"/>
  <c r="DW14" i="24"/>
  <c r="DO14" i="24"/>
  <c r="EL13" i="24"/>
  <c r="ED13" i="24"/>
  <c r="DV13" i="24"/>
  <c r="DN13" i="24"/>
  <c r="EL12" i="24"/>
  <c r="ED12" i="24"/>
  <c r="DV12" i="24"/>
  <c r="DN12" i="24"/>
  <c r="ER11" i="24"/>
  <c r="EN11" i="24"/>
  <c r="EJ11" i="24"/>
  <c r="EF11" i="24"/>
  <c r="EB11" i="24"/>
  <c r="DX11" i="24"/>
  <c r="DT11" i="24"/>
  <c r="DP11" i="24"/>
  <c r="ER14" i="24"/>
  <c r="EB14" i="24"/>
  <c r="EI13" i="24"/>
  <c r="DS13" i="24"/>
  <c r="ES12" i="24"/>
  <c r="EC12" i="24"/>
  <c r="EQ11" i="24"/>
  <c r="EI11" i="24"/>
  <c r="EA11" i="24"/>
  <c r="DS11" i="24"/>
  <c r="EO10" i="24"/>
  <c r="EI10" i="24"/>
  <c r="ED10" i="24"/>
  <c r="DZ10" i="24"/>
  <c r="DV10" i="24"/>
  <c r="DR10" i="24"/>
  <c r="DN10" i="24"/>
  <c r="ES9" i="24"/>
  <c r="EO9" i="24"/>
  <c r="EK9" i="24"/>
  <c r="EG9" i="24"/>
  <c r="EC9" i="24"/>
  <c r="DY9" i="24"/>
  <c r="DU9" i="24"/>
  <c r="DQ9" i="24"/>
  <c r="ER8" i="24"/>
  <c r="EN8" i="24"/>
  <c r="EJ8" i="24"/>
  <c r="EF8" i="24"/>
  <c r="EB8" i="24"/>
  <c r="DX8" i="24"/>
  <c r="DT8" i="24"/>
  <c r="DP8" i="24"/>
  <c r="EQ14" i="24"/>
  <c r="EA14" i="24"/>
  <c r="EH13" i="24"/>
  <c r="DR13" i="24"/>
  <c r="EP12" i="24"/>
  <c r="DZ12" i="24"/>
  <c r="EP11" i="24"/>
  <c r="EH11" i="24"/>
  <c r="DZ11" i="24"/>
  <c r="DR11" i="24"/>
  <c r="ES10" i="24"/>
  <c r="EM10" i="24"/>
  <c r="EH10" i="24"/>
  <c r="EC10" i="24"/>
  <c r="DY10" i="24"/>
  <c r="DU10" i="24"/>
  <c r="DQ10" i="24"/>
  <c r="ER9" i="24"/>
  <c r="EN9" i="24"/>
  <c r="EJ9" i="24"/>
  <c r="EF9" i="24"/>
  <c r="EB9" i="24"/>
  <c r="DX9" i="24"/>
  <c r="DT9" i="24"/>
  <c r="DP9" i="24"/>
  <c r="EQ8" i="24"/>
  <c r="EM8" i="24"/>
  <c r="EI8" i="24"/>
  <c r="EE8" i="24"/>
  <c r="EA8" i="24"/>
  <c r="DW8" i="24"/>
  <c r="DS8" i="24"/>
  <c r="DO8" i="24"/>
  <c r="EJ14" i="24"/>
  <c r="DT14" i="24"/>
  <c r="EQ13" i="24"/>
  <c r="EA13" i="24"/>
  <c r="EK12" i="24"/>
  <c r="DU12" i="24"/>
  <c r="EM11" i="24"/>
  <c r="EE11" i="24"/>
  <c r="DW11" i="24"/>
  <c r="DO11" i="24"/>
  <c r="EQ10" i="24"/>
  <c r="EL10" i="24"/>
  <c r="EG10" i="24"/>
  <c r="EB10" i="24"/>
  <c r="DX10" i="24"/>
  <c r="DT10" i="24"/>
  <c r="DP10" i="24"/>
  <c r="EQ9" i="24"/>
  <c r="EM9" i="24"/>
  <c r="EI9" i="24"/>
  <c r="EE9" i="24"/>
  <c r="EA9" i="24"/>
  <c r="DW9" i="24"/>
  <c r="DS9" i="24"/>
  <c r="DO9" i="24"/>
  <c r="EI14" i="24"/>
  <c r="DZ13" i="24"/>
  <c r="DR12" i="24"/>
  <c r="DV11" i="24"/>
  <c r="EE10" i="24"/>
  <c r="DO10" i="24"/>
  <c r="EP9" i="24"/>
  <c r="DZ9" i="24"/>
  <c r="ES8" i="24"/>
  <c r="EK8" i="24"/>
  <c r="EC8" i="24"/>
  <c r="DU8" i="24"/>
  <c r="DZ8" i="24"/>
  <c r="ED8" i="24"/>
  <c r="DS14" i="24"/>
  <c r="DN11" i="24"/>
  <c r="EA10" i="24"/>
  <c r="EL9" i="24"/>
  <c r="DV9" i="24"/>
  <c r="EP8" i="24"/>
  <c r="EH8" i="24"/>
  <c r="DR8" i="24"/>
  <c r="DN9" i="24"/>
  <c r="EL8" i="24"/>
  <c r="DN8" i="24"/>
  <c r="EL11" i="24"/>
  <c r="EP10" i="24"/>
  <c r="DW10" i="24"/>
  <c r="EH9" i="24"/>
  <c r="DR9" i="24"/>
  <c r="EO8" i="24"/>
  <c r="EG8" i="24"/>
  <c r="DY8" i="24"/>
  <c r="DQ8" i="24"/>
  <c r="EP13" i="24"/>
  <c r="EH12" i="24"/>
  <c r="ED11" i="24"/>
  <c r="EK10" i="24"/>
  <c r="DS10" i="24"/>
  <c r="ED9" i="24"/>
  <c r="DV8" i="24"/>
  <c r="ED15" i="24"/>
  <c r="DR15" i="24"/>
  <c r="ES15" i="24"/>
  <c r="EK15" i="24"/>
  <c r="EC15" i="24"/>
  <c r="DU15" i="24"/>
  <c r="EJ15" i="24"/>
  <c r="DX15" i="24"/>
  <c r="EN15" i="24"/>
  <c r="EB15" i="24"/>
  <c r="DP15" i="24"/>
  <c r="EQ15" i="24"/>
  <c r="EM15" i="24"/>
  <c r="EI15" i="24"/>
  <c r="EE15" i="24"/>
  <c r="EA15" i="24"/>
  <c r="DW15" i="24"/>
  <c r="DS15" i="24"/>
  <c r="DO15" i="24"/>
  <c r="EP15" i="24"/>
  <c r="EL15" i="24"/>
  <c r="EH15" i="24"/>
  <c r="DZ15" i="24"/>
  <c r="DV15" i="24"/>
  <c r="DN15" i="24"/>
  <c r="EO15" i="24"/>
  <c r="EG15" i="24"/>
  <c r="DY15" i="24"/>
  <c r="DQ15" i="24"/>
  <c r="ER15" i="24"/>
  <c r="EF15" i="24"/>
  <c r="DT15" i="24"/>
  <c r="FV15" i="24"/>
  <c r="FJ15" i="24"/>
  <c r="FB15" i="24"/>
  <c r="FY15" i="24"/>
  <c r="FQ15" i="24"/>
  <c r="FI15" i="24"/>
  <c r="EW15" i="24"/>
  <c r="FT15" i="24"/>
  <c r="FH15" i="24"/>
  <c r="EV15" i="24"/>
  <c r="FX15" i="24"/>
  <c r="FL15" i="24"/>
  <c r="EZ15" i="24"/>
  <c r="FW15" i="24"/>
  <c r="FS15" i="24"/>
  <c r="FO15" i="24"/>
  <c r="FK15" i="24"/>
  <c r="FG15" i="24"/>
  <c r="FC15" i="24"/>
  <c r="EY15" i="24"/>
  <c r="EU15" i="24"/>
  <c r="FZ15" i="24"/>
  <c r="FR15" i="24"/>
  <c r="FN15" i="24"/>
  <c r="FF15" i="24"/>
  <c r="EX15" i="24"/>
  <c r="FU15" i="24"/>
  <c r="FM15" i="24"/>
  <c r="FE15" i="24"/>
  <c r="FA15" i="24"/>
  <c r="FP15" i="24"/>
  <c r="FD15" i="24"/>
  <c r="HF15" i="24"/>
  <c r="GX15" i="24"/>
  <c r="GP15" i="24"/>
  <c r="GH15" i="24"/>
  <c r="HA15" i="24"/>
  <c r="GS15" i="24"/>
  <c r="GK15" i="24"/>
  <c r="GC15" i="24"/>
  <c r="GV15" i="24"/>
  <c r="GF15" i="24"/>
  <c r="HD15" i="24"/>
  <c r="GR15" i="24"/>
  <c r="GJ15" i="24"/>
  <c r="HG15" i="24"/>
  <c r="HC15" i="24"/>
  <c r="GY15" i="24"/>
  <c r="GU15" i="24"/>
  <c r="GQ15" i="24"/>
  <c r="GM15" i="24"/>
  <c r="GI15" i="24"/>
  <c r="GE15" i="24"/>
  <c r="HB15" i="24"/>
  <c r="GT15" i="24"/>
  <c r="GL15" i="24"/>
  <c r="GD15" i="24"/>
  <c r="HE15" i="24"/>
  <c r="GW15" i="24"/>
  <c r="GO15" i="24"/>
  <c r="GG15" i="24"/>
  <c r="GZ15" i="24"/>
  <c r="GN15" i="24"/>
  <c r="GB15" i="24"/>
  <c r="HF16" i="24"/>
  <c r="HB16" i="24"/>
  <c r="GX16" i="24"/>
  <c r="GT16" i="24"/>
  <c r="GP16" i="24"/>
  <c r="GL16" i="24"/>
  <c r="GH16" i="24"/>
  <c r="GD16" i="24"/>
  <c r="HC16" i="24"/>
  <c r="GU16" i="24"/>
  <c r="GI16" i="24"/>
  <c r="HE16" i="24"/>
  <c r="HA16" i="24"/>
  <c r="GW16" i="24"/>
  <c r="GS16" i="24"/>
  <c r="GO16" i="24"/>
  <c r="GK16" i="24"/>
  <c r="GG16" i="24"/>
  <c r="GC16" i="24"/>
  <c r="GQ16" i="24"/>
  <c r="HD16" i="24"/>
  <c r="GZ16" i="24"/>
  <c r="GV16" i="24"/>
  <c r="GR16" i="24"/>
  <c r="GN16" i="24"/>
  <c r="GJ16" i="24"/>
  <c r="GF16" i="24"/>
  <c r="GB16" i="24"/>
  <c r="HG16" i="24"/>
  <c r="GY16" i="24"/>
  <c r="GM16" i="24"/>
  <c r="GE16" i="24"/>
  <c r="FZ16" i="24"/>
  <c r="FV16" i="24"/>
  <c r="FR16" i="24"/>
  <c r="FN16" i="24"/>
  <c r="FJ16" i="24"/>
  <c r="FF16" i="24"/>
  <c r="FB16" i="24"/>
  <c r="EX16" i="24"/>
  <c r="FO16" i="24"/>
  <c r="FC16" i="24"/>
  <c r="FY16" i="24"/>
  <c r="FU16" i="24"/>
  <c r="FQ16" i="24"/>
  <c r="FM16" i="24"/>
  <c r="FI16" i="24"/>
  <c r="FE16" i="24"/>
  <c r="FA16" i="24"/>
  <c r="EW16" i="24"/>
  <c r="FW16" i="24"/>
  <c r="FK16" i="24"/>
  <c r="EY16" i="24"/>
  <c r="FX16" i="24"/>
  <c r="FT16" i="24"/>
  <c r="FP16" i="24"/>
  <c r="FL16" i="24"/>
  <c r="FH16" i="24"/>
  <c r="FD16" i="24"/>
  <c r="EZ16" i="24"/>
  <c r="EV16" i="24"/>
  <c r="FS16" i="24"/>
  <c r="FG16" i="24"/>
  <c r="EU16" i="24"/>
  <c r="EP16" i="24"/>
  <c r="EL16" i="24"/>
  <c r="EH16" i="24"/>
  <c r="ED16" i="24"/>
  <c r="DZ16" i="24"/>
  <c r="DV16" i="24"/>
  <c r="DR16" i="24"/>
  <c r="DN16" i="24"/>
  <c r="EQ16" i="24"/>
  <c r="EE16" i="24"/>
  <c r="DS16" i="24"/>
  <c r="ES16" i="24"/>
  <c r="EO16" i="24"/>
  <c r="EK16" i="24"/>
  <c r="EG16" i="24"/>
  <c r="EC16" i="24"/>
  <c r="DY16" i="24"/>
  <c r="DU16" i="24"/>
  <c r="DQ16" i="24"/>
  <c r="EM16" i="24"/>
  <c r="EA16" i="24"/>
  <c r="DO16" i="24"/>
  <c r="ER16" i="24"/>
  <c r="EN16" i="24"/>
  <c r="EJ16" i="24"/>
  <c r="EF16" i="24"/>
  <c r="EB16" i="24"/>
  <c r="DX16" i="24"/>
  <c r="DT16" i="24"/>
  <c r="DP16" i="24"/>
  <c r="EI16" i="24"/>
  <c r="DW16" i="24"/>
  <c r="HF18" i="24"/>
  <c r="HB18" i="24"/>
  <c r="GX18" i="24"/>
  <c r="GT18" i="24"/>
  <c r="GP18" i="24"/>
  <c r="GL18" i="24"/>
  <c r="GH18" i="24"/>
  <c r="GD18" i="24"/>
  <c r="HE17" i="24"/>
  <c r="HA17" i="24"/>
  <c r="GW17" i="24"/>
  <c r="GS17" i="24"/>
  <c r="GO17" i="24"/>
  <c r="GK17" i="24"/>
  <c r="GG17" i="24"/>
  <c r="GC17" i="24"/>
  <c r="HG18" i="24"/>
  <c r="GU18" i="24"/>
  <c r="GI18" i="24"/>
  <c r="HF17" i="24"/>
  <c r="GX17" i="24"/>
  <c r="GP17" i="24"/>
  <c r="GD17" i="24"/>
  <c r="HE18" i="24"/>
  <c r="HA18" i="24"/>
  <c r="GW18" i="24"/>
  <c r="GS18" i="24"/>
  <c r="GO18" i="24"/>
  <c r="GK18" i="24"/>
  <c r="GG18" i="24"/>
  <c r="GC18" i="24"/>
  <c r="HD17" i="24"/>
  <c r="GZ17" i="24"/>
  <c r="GV17" i="24"/>
  <c r="GR17" i="24"/>
  <c r="GN17" i="24"/>
  <c r="GJ17" i="24"/>
  <c r="GF17" i="24"/>
  <c r="GB17" i="24"/>
  <c r="GY18" i="24"/>
  <c r="GM18" i="24"/>
  <c r="GH17" i="24"/>
  <c r="HD18" i="24"/>
  <c r="GZ18" i="24"/>
  <c r="GV18" i="24"/>
  <c r="GR18" i="24"/>
  <c r="GN18" i="24"/>
  <c r="GJ18" i="24"/>
  <c r="GF18" i="24"/>
  <c r="GB18" i="24"/>
  <c r="HG17" i="24"/>
  <c r="HC17" i="24"/>
  <c r="GY17" i="24"/>
  <c r="GU17" i="24"/>
  <c r="GQ17" i="24"/>
  <c r="GM17" i="24"/>
  <c r="GI17" i="24"/>
  <c r="GE17" i="24"/>
  <c r="HC18" i="24"/>
  <c r="GQ18" i="24"/>
  <c r="GE18" i="24"/>
  <c r="HB17" i="24"/>
  <c r="GT17" i="24"/>
  <c r="GL17" i="24"/>
  <c r="FZ18" i="24"/>
  <c r="FV18" i="24"/>
  <c r="FR18" i="24"/>
  <c r="FN18" i="24"/>
  <c r="FJ18" i="24"/>
  <c r="FF18" i="24"/>
  <c r="FB18" i="24"/>
  <c r="EX18" i="24"/>
  <c r="FY17" i="24"/>
  <c r="FU17" i="24"/>
  <c r="FQ17" i="24"/>
  <c r="FM17" i="24"/>
  <c r="FI17" i="24"/>
  <c r="FE17" i="24"/>
  <c r="FA17" i="24"/>
  <c r="EW17" i="24"/>
  <c r="FW18" i="24"/>
  <c r="FO18" i="24"/>
  <c r="FC18" i="24"/>
  <c r="FR17" i="24"/>
  <c r="FF17" i="24"/>
  <c r="FY18" i="24"/>
  <c r="FU18" i="24"/>
  <c r="FQ18" i="24"/>
  <c r="FM18" i="24"/>
  <c r="FI18" i="24"/>
  <c r="FE18" i="24"/>
  <c r="FA18" i="24"/>
  <c r="EW18" i="24"/>
  <c r="FX17" i="24"/>
  <c r="FT17" i="24"/>
  <c r="FP17" i="24"/>
  <c r="FL17" i="24"/>
  <c r="FH17" i="24"/>
  <c r="FD17" i="24"/>
  <c r="EZ17" i="24"/>
  <c r="EV17" i="24"/>
  <c r="FK18" i="24"/>
  <c r="EY18" i="24"/>
  <c r="FV17" i="24"/>
  <c r="FJ17" i="24"/>
  <c r="EX17" i="24"/>
  <c r="FX18" i="24"/>
  <c r="FT18" i="24"/>
  <c r="FP18" i="24"/>
  <c r="FL18" i="24"/>
  <c r="FH18" i="24"/>
  <c r="FD18" i="24"/>
  <c r="EZ18" i="24"/>
  <c r="EV18" i="24"/>
  <c r="FW17" i="24"/>
  <c r="FS17" i="24"/>
  <c r="FO17" i="24"/>
  <c r="FK17" i="24"/>
  <c r="FG17" i="24"/>
  <c r="FC17" i="24"/>
  <c r="EY17" i="24"/>
  <c r="EU17" i="24"/>
  <c r="FS18" i="24"/>
  <c r="FG18" i="24"/>
  <c r="EU18" i="24"/>
  <c r="FZ17" i="24"/>
  <c r="FN17" i="24"/>
  <c r="FB17" i="24"/>
  <c r="EP18" i="24"/>
  <c r="EL18" i="24"/>
  <c r="EH18" i="24"/>
  <c r="ED18" i="24"/>
  <c r="DZ18" i="24"/>
  <c r="DV18" i="24"/>
  <c r="DR18" i="24"/>
  <c r="DN18" i="24"/>
  <c r="ES17" i="24"/>
  <c r="EO17" i="24"/>
  <c r="EK17" i="24"/>
  <c r="EG17" i="24"/>
  <c r="EC17" i="24"/>
  <c r="DY17" i="24"/>
  <c r="DU17" i="24"/>
  <c r="DQ17" i="24"/>
  <c r="EQ18" i="24"/>
  <c r="EE18" i="24"/>
  <c r="DS18" i="24"/>
  <c r="DZ17" i="24"/>
  <c r="DN17" i="24"/>
  <c r="ES18" i="24"/>
  <c r="EO18" i="24"/>
  <c r="EK18" i="24"/>
  <c r="EG18" i="24"/>
  <c r="EC18" i="24"/>
  <c r="DY18" i="24"/>
  <c r="DU18" i="24"/>
  <c r="DQ18" i="24"/>
  <c r="ER17" i="24"/>
  <c r="EN17" i="24"/>
  <c r="EJ17" i="24"/>
  <c r="EF17" i="24"/>
  <c r="EB17" i="24"/>
  <c r="DX17" i="24"/>
  <c r="DT17" i="24"/>
  <c r="DP17" i="24"/>
  <c r="EM18" i="24"/>
  <c r="EA18" i="24"/>
  <c r="DO18" i="24"/>
  <c r="EL17" i="24"/>
  <c r="ED17" i="24"/>
  <c r="DR17" i="24"/>
  <c r="ER18" i="24"/>
  <c r="EN18" i="24"/>
  <c r="EJ18" i="24"/>
  <c r="EF18" i="24"/>
  <c r="EB18" i="24"/>
  <c r="DX18" i="24"/>
  <c r="DT18" i="24"/>
  <c r="DP18" i="24"/>
  <c r="EQ17" i="24"/>
  <c r="EM17" i="24"/>
  <c r="EI17" i="24"/>
  <c r="EE17" i="24"/>
  <c r="EA17" i="24"/>
  <c r="DW17" i="24"/>
  <c r="DS17" i="24"/>
  <c r="DO17" i="24"/>
  <c r="EI18" i="24"/>
  <c r="DW18" i="24"/>
  <c r="EP17" i="24"/>
  <c r="EH17" i="24"/>
  <c r="DV17" i="24"/>
  <c r="FZ20" i="24"/>
  <c r="FV20" i="24"/>
  <c r="FR20" i="24"/>
  <c r="FN20" i="24"/>
  <c r="FJ20" i="24"/>
  <c r="FF20" i="24"/>
  <c r="FB20" i="24"/>
  <c r="EX20" i="24"/>
  <c r="FY19" i="24"/>
  <c r="FU19" i="24"/>
  <c r="FQ19" i="24"/>
  <c r="FM19" i="24"/>
  <c r="FI19" i="24"/>
  <c r="FE19" i="24"/>
  <c r="FA19" i="24"/>
  <c r="EW19" i="24"/>
  <c r="FK20" i="24"/>
  <c r="EY20" i="24"/>
  <c r="FV19" i="24"/>
  <c r="FN19" i="24"/>
  <c r="FB19" i="24"/>
  <c r="FY20" i="24"/>
  <c r="FU20" i="24"/>
  <c r="FQ20" i="24"/>
  <c r="FM20" i="24"/>
  <c r="FI20" i="24"/>
  <c r="FE20" i="24"/>
  <c r="FA20" i="24"/>
  <c r="EW20" i="24"/>
  <c r="FX19" i="24"/>
  <c r="FT19" i="24"/>
  <c r="FP19" i="24"/>
  <c r="FL19" i="24"/>
  <c r="FH19" i="24"/>
  <c r="FD19" i="24"/>
  <c r="EZ19" i="24"/>
  <c r="EV19" i="24"/>
  <c r="FS20" i="24"/>
  <c r="FG20" i="24"/>
  <c r="EU20" i="24"/>
  <c r="FZ19" i="24"/>
  <c r="FJ19" i="24"/>
  <c r="EX19" i="24"/>
  <c r="FX20" i="24"/>
  <c r="FT20" i="24"/>
  <c r="FP20" i="24"/>
  <c r="FL20" i="24"/>
  <c r="FH20" i="24"/>
  <c r="FD20" i="24"/>
  <c r="EZ20" i="24"/>
  <c r="EV20" i="24"/>
  <c r="FW19" i="24"/>
  <c r="FS19" i="24"/>
  <c r="FO19" i="24"/>
  <c r="FK19" i="24"/>
  <c r="FG19" i="24"/>
  <c r="FC19" i="24"/>
  <c r="EY19" i="24"/>
  <c r="EU19" i="24"/>
  <c r="FW20" i="24"/>
  <c r="FO20" i="24"/>
  <c r="FC20" i="24"/>
  <c r="FR19" i="24"/>
  <c r="FF19" i="24"/>
  <c r="HF20" i="24"/>
  <c r="HB20" i="24"/>
  <c r="GX20" i="24"/>
  <c r="GT20" i="24"/>
  <c r="GP20" i="24"/>
  <c r="GL20" i="24"/>
  <c r="GH20" i="24"/>
  <c r="GD20" i="24"/>
  <c r="HE19" i="24"/>
  <c r="HA19" i="24"/>
  <c r="GW19" i="24"/>
  <c r="GS19" i="24"/>
  <c r="GO19" i="24"/>
  <c r="GK19" i="24"/>
  <c r="GG19" i="24"/>
  <c r="GC19" i="24"/>
  <c r="GU20" i="24"/>
  <c r="GI20" i="24"/>
  <c r="HF19" i="24"/>
  <c r="HB19" i="24"/>
  <c r="GT19" i="24"/>
  <c r="GH19" i="24"/>
  <c r="HE20" i="24"/>
  <c r="HA20" i="24"/>
  <c r="GW20" i="24"/>
  <c r="GS20" i="24"/>
  <c r="GO20" i="24"/>
  <c r="GK20" i="24"/>
  <c r="GG20" i="24"/>
  <c r="GC20" i="24"/>
  <c r="HD19" i="24"/>
  <c r="GZ19" i="24"/>
  <c r="GV19" i="24"/>
  <c r="GR19" i="24"/>
  <c r="GN19" i="24"/>
  <c r="GJ19" i="24"/>
  <c r="GF19" i="24"/>
  <c r="GB19" i="24"/>
  <c r="HG20" i="24"/>
  <c r="GY20" i="24"/>
  <c r="GQ20" i="24"/>
  <c r="GE20" i="24"/>
  <c r="GL19" i="24"/>
  <c r="HD20" i="24"/>
  <c r="GZ20" i="24"/>
  <c r="GV20" i="24"/>
  <c r="GR20" i="24"/>
  <c r="GN20" i="24"/>
  <c r="GJ20" i="24"/>
  <c r="GF20" i="24"/>
  <c r="GB20" i="24"/>
  <c r="HG19" i="24"/>
  <c r="HC19" i="24"/>
  <c r="GY19" i="24"/>
  <c r="GU19" i="24"/>
  <c r="GQ19" i="24"/>
  <c r="GM19" i="24"/>
  <c r="GI19" i="24"/>
  <c r="GE19" i="24"/>
  <c r="HC20" i="24"/>
  <c r="GM20" i="24"/>
  <c r="GX19" i="24"/>
  <c r="GP19" i="24"/>
  <c r="GD19" i="24"/>
  <c r="EP20" i="24"/>
  <c r="EL20" i="24"/>
  <c r="EH20" i="24"/>
  <c r="ED20" i="24"/>
  <c r="DZ20" i="24"/>
  <c r="DV20" i="24"/>
  <c r="DR20" i="24"/>
  <c r="DN20" i="24"/>
  <c r="ES19" i="24"/>
  <c r="EO19" i="24"/>
  <c r="EK19" i="24"/>
  <c r="EG19" i="24"/>
  <c r="EC19" i="24"/>
  <c r="DY19" i="24"/>
  <c r="DU19" i="24"/>
  <c r="DQ19" i="24"/>
  <c r="EI20" i="24"/>
  <c r="DS20" i="24"/>
  <c r="EP19" i="24"/>
  <c r="EH19" i="24"/>
  <c r="DV19" i="24"/>
  <c r="ES20" i="24"/>
  <c r="EO20" i="24"/>
  <c r="EK20" i="24"/>
  <c r="EG20" i="24"/>
  <c r="EC20" i="24"/>
  <c r="DY20" i="24"/>
  <c r="DU20" i="24"/>
  <c r="DQ20" i="24"/>
  <c r="ER19" i="24"/>
  <c r="EN19" i="24"/>
  <c r="EJ19" i="24"/>
  <c r="EF19" i="24"/>
  <c r="EB19" i="24"/>
  <c r="DX19" i="24"/>
  <c r="DT19" i="24"/>
  <c r="DP19" i="24"/>
  <c r="EM20" i="24"/>
  <c r="EA20" i="24"/>
  <c r="DO20" i="24"/>
  <c r="EL19" i="24"/>
  <c r="DZ19" i="24"/>
  <c r="DR19" i="24"/>
  <c r="ER20" i="24"/>
  <c r="EN20" i="24"/>
  <c r="EJ20" i="24"/>
  <c r="EF20" i="24"/>
  <c r="EB20" i="24"/>
  <c r="DX20" i="24"/>
  <c r="DT20" i="24"/>
  <c r="DP20" i="24"/>
  <c r="EQ19" i="24"/>
  <c r="EM19" i="24"/>
  <c r="EI19" i="24"/>
  <c r="EE19" i="24"/>
  <c r="EA19" i="24"/>
  <c r="DW19" i="24"/>
  <c r="DS19" i="24"/>
  <c r="DO19" i="24"/>
  <c r="EQ20" i="24"/>
  <c r="EE20" i="24"/>
  <c r="DW20" i="24"/>
  <c r="ED19" i="24"/>
  <c r="DN19" i="24"/>
  <c r="FZ27" i="24"/>
  <c r="FV27" i="24"/>
  <c r="FR27" i="24"/>
  <c r="FN27" i="24"/>
  <c r="FJ27" i="24"/>
  <c r="FF27" i="24"/>
  <c r="FB27" i="24"/>
  <c r="EX27" i="24"/>
  <c r="FY27" i="24"/>
  <c r="FU27" i="24"/>
  <c r="FQ27" i="24"/>
  <c r="FM27" i="24"/>
  <c r="FI27" i="24"/>
  <c r="FE27" i="24"/>
  <c r="FA27" i="24"/>
  <c r="EW27" i="24"/>
  <c r="FX26" i="24"/>
  <c r="FT26" i="24"/>
  <c r="FP26" i="24"/>
  <c r="FL26" i="24"/>
  <c r="FH26" i="24"/>
  <c r="FD26" i="24"/>
  <c r="EZ26" i="24"/>
  <c r="EV26" i="24"/>
  <c r="FW25" i="24"/>
  <c r="FS25" i="24"/>
  <c r="FO25" i="24"/>
  <c r="FK25" i="24"/>
  <c r="FG25" i="24"/>
  <c r="FC25" i="24"/>
  <c r="EY25" i="24"/>
  <c r="EU25" i="24"/>
  <c r="FS27" i="24"/>
  <c r="FK27" i="24"/>
  <c r="FC27" i="24"/>
  <c r="EU27" i="24"/>
  <c r="FZ26" i="24"/>
  <c r="FU26" i="24"/>
  <c r="FO26" i="24"/>
  <c r="FJ26" i="24"/>
  <c r="FE26" i="24"/>
  <c r="EY26" i="24"/>
  <c r="FX25" i="24"/>
  <c r="FR25" i="24"/>
  <c r="FM25" i="24"/>
  <c r="FH25" i="24"/>
  <c r="FB25" i="24"/>
  <c r="EW25" i="24"/>
  <c r="FZ24" i="24"/>
  <c r="FV24" i="24"/>
  <c r="FR24" i="24"/>
  <c r="FN24" i="24"/>
  <c r="FJ24" i="24"/>
  <c r="FF24" i="24"/>
  <c r="FB24" i="24"/>
  <c r="EX24" i="24"/>
  <c r="FY23" i="24"/>
  <c r="FU23" i="24"/>
  <c r="FQ23" i="24"/>
  <c r="FX27" i="24"/>
  <c r="FP27" i="24"/>
  <c r="FH27" i="24"/>
  <c r="EZ27" i="24"/>
  <c r="FY26" i="24"/>
  <c r="FS26" i="24"/>
  <c r="FN26" i="24"/>
  <c r="FI26" i="24"/>
  <c r="FC26" i="24"/>
  <c r="EX26" i="24"/>
  <c r="FV25" i="24"/>
  <c r="FQ25" i="24"/>
  <c r="FL25" i="24"/>
  <c r="FF25" i="24"/>
  <c r="FA25" i="24"/>
  <c r="EV25" i="24"/>
  <c r="FY24" i="24"/>
  <c r="FU24" i="24"/>
  <c r="FQ24" i="24"/>
  <c r="FM24" i="24"/>
  <c r="FI24" i="24"/>
  <c r="FE24" i="24"/>
  <c r="FA24" i="24"/>
  <c r="EW24" i="24"/>
  <c r="FL27" i="24"/>
  <c r="EV27" i="24"/>
  <c r="FW26" i="24"/>
  <c r="FM26" i="24"/>
  <c r="FB26" i="24"/>
  <c r="FU25" i="24"/>
  <c r="FJ25" i="24"/>
  <c r="EZ25" i="24"/>
  <c r="FW24" i="24"/>
  <c r="FO24" i="24"/>
  <c r="FG24" i="24"/>
  <c r="EY24" i="24"/>
  <c r="FX23" i="24"/>
  <c r="FS23" i="24"/>
  <c r="FN23" i="24"/>
  <c r="FJ23" i="24"/>
  <c r="FF23" i="24"/>
  <c r="FB23" i="24"/>
  <c r="EX23" i="24"/>
  <c r="FY22" i="24"/>
  <c r="FU22" i="24"/>
  <c r="FQ22" i="24"/>
  <c r="FM22" i="24"/>
  <c r="FI22" i="24"/>
  <c r="FE22" i="24"/>
  <c r="FA22" i="24"/>
  <c r="EW22" i="24"/>
  <c r="FW27" i="24"/>
  <c r="FG27" i="24"/>
  <c r="FV26" i="24"/>
  <c r="FK26" i="24"/>
  <c r="FA26" i="24"/>
  <c r="FT25" i="24"/>
  <c r="FI25" i="24"/>
  <c r="EX25" i="24"/>
  <c r="FT24" i="24"/>
  <c r="FL24" i="24"/>
  <c r="FD24" i="24"/>
  <c r="EV24" i="24"/>
  <c r="FW23" i="24"/>
  <c r="FR23" i="24"/>
  <c r="FM23" i="24"/>
  <c r="FI23" i="24"/>
  <c r="FE23" i="24"/>
  <c r="FA23" i="24"/>
  <c r="EW23" i="24"/>
  <c r="FX22" i="24"/>
  <c r="FT22" i="24"/>
  <c r="FP22" i="24"/>
  <c r="FL22" i="24"/>
  <c r="FH22" i="24"/>
  <c r="FD22" i="24"/>
  <c r="EZ22" i="24"/>
  <c r="EV22" i="24"/>
  <c r="FT27" i="24"/>
  <c r="FF26" i="24"/>
  <c r="FZ25" i="24"/>
  <c r="FE25" i="24"/>
  <c r="FP24" i="24"/>
  <c r="EZ24" i="24"/>
  <c r="FZ23" i="24"/>
  <c r="FO23" i="24"/>
  <c r="FG23" i="24"/>
  <c r="EY23" i="24"/>
  <c r="FV22" i="24"/>
  <c r="FN22" i="24"/>
  <c r="FF22" i="24"/>
  <c r="EX22" i="24"/>
  <c r="FZ21" i="24"/>
  <c r="FV21" i="24"/>
  <c r="FR21" i="24"/>
  <c r="FN21" i="24"/>
  <c r="FJ21" i="24"/>
  <c r="FF21" i="24"/>
  <c r="FB21" i="24"/>
  <c r="EX21" i="24"/>
  <c r="FH23" i="24"/>
  <c r="FW22" i="24"/>
  <c r="FG22" i="24"/>
  <c r="FO21" i="24"/>
  <c r="EY21" i="24"/>
  <c r="FO27" i="24"/>
  <c r="FR26" i="24"/>
  <c r="EW26" i="24"/>
  <c r="FY25" i="24"/>
  <c r="FD25" i="24"/>
  <c r="FK24" i="24"/>
  <c r="EU24" i="24"/>
  <c r="FV23" i="24"/>
  <c r="FL23" i="24"/>
  <c r="FD23" i="24"/>
  <c r="EV23" i="24"/>
  <c r="FS22" i="24"/>
  <c r="FK22" i="24"/>
  <c r="FC22" i="24"/>
  <c r="EU22" i="24"/>
  <c r="FY21" i="24"/>
  <c r="FU21" i="24"/>
  <c r="FQ21" i="24"/>
  <c r="FM21" i="24"/>
  <c r="FI21" i="24"/>
  <c r="FE21" i="24"/>
  <c r="FA21" i="24"/>
  <c r="EW21" i="24"/>
  <c r="EY27" i="24"/>
  <c r="FN25" i="24"/>
  <c r="FS24" i="24"/>
  <c r="FP23" i="24"/>
  <c r="FO22" i="24"/>
  <c r="EY22" i="24"/>
  <c r="FW21" i="24"/>
  <c r="FK21" i="24"/>
  <c r="FC21" i="24"/>
  <c r="FD27" i="24"/>
  <c r="FQ26" i="24"/>
  <c r="EU26" i="24"/>
  <c r="FP25" i="24"/>
  <c r="FX24" i="24"/>
  <c r="FH24" i="24"/>
  <c r="FT23" i="24"/>
  <c r="FK23" i="24"/>
  <c r="FC23" i="24"/>
  <c r="EU23" i="24"/>
  <c r="FZ22" i="24"/>
  <c r="FR22" i="24"/>
  <c r="FJ22" i="24"/>
  <c r="FB22" i="24"/>
  <c r="FX21" i="24"/>
  <c r="FT21" i="24"/>
  <c r="FP21" i="24"/>
  <c r="FL21" i="24"/>
  <c r="FH21" i="24"/>
  <c r="FD21" i="24"/>
  <c r="EZ21" i="24"/>
  <c r="EV21" i="24"/>
  <c r="FG26" i="24"/>
  <c r="FC24" i="24"/>
  <c r="EZ23" i="24"/>
  <c r="FS21" i="24"/>
  <c r="FG21" i="24"/>
  <c r="EU21" i="24"/>
  <c r="HF27" i="24"/>
  <c r="HB27" i="24"/>
  <c r="GX27" i="24"/>
  <c r="GT27" i="24"/>
  <c r="GP27" i="24"/>
  <c r="GL27" i="24"/>
  <c r="GH27" i="24"/>
  <c r="GD27" i="24"/>
  <c r="HE27" i="24"/>
  <c r="HA27" i="24"/>
  <c r="GW27" i="24"/>
  <c r="GS27" i="24"/>
  <c r="GO27" i="24"/>
  <c r="GK27" i="24"/>
  <c r="GG27" i="24"/>
  <c r="GC27" i="24"/>
  <c r="HD26" i="24"/>
  <c r="GZ26" i="24"/>
  <c r="GV26" i="24"/>
  <c r="GR26" i="24"/>
  <c r="GN26" i="24"/>
  <c r="GJ26" i="24"/>
  <c r="GF26" i="24"/>
  <c r="GB26" i="24"/>
  <c r="HG25" i="24"/>
  <c r="HC25" i="24"/>
  <c r="GY25" i="24"/>
  <c r="GU25" i="24"/>
  <c r="GQ25" i="24"/>
  <c r="GM25" i="24"/>
  <c r="GI25" i="24"/>
  <c r="GE25" i="24"/>
  <c r="HF24" i="24"/>
  <c r="HB24" i="24"/>
  <c r="GX24" i="24"/>
  <c r="GT24" i="24"/>
  <c r="GP24" i="24"/>
  <c r="GL24" i="24"/>
  <c r="GH24" i="24"/>
  <c r="GD24" i="24"/>
  <c r="HG27" i="24"/>
  <c r="GY27" i="24"/>
  <c r="GQ27" i="24"/>
  <c r="GI27" i="24"/>
  <c r="HF26" i="24"/>
  <c r="HA26" i="24"/>
  <c r="GU26" i="24"/>
  <c r="GP26" i="24"/>
  <c r="GK26" i="24"/>
  <c r="GE26" i="24"/>
  <c r="HD25" i="24"/>
  <c r="GX25" i="24"/>
  <c r="GS25" i="24"/>
  <c r="GN25" i="24"/>
  <c r="GH25" i="24"/>
  <c r="GC25" i="24"/>
  <c r="HE24" i="24"/>
  <c r="GZ24" i="24"/>
  <c r="GU24" i="24"/>
  <c r="GO24" i="24"/>
  <c r="GJ24" i="24"/>
  <c r="GE24" i="24"/>
  <c r="HE23" i="24"/>
  <c r="HA23" i="24"/>
  <c r="GW23" i="24"/>
  <c r="GS23" i="24"/>
  <c r="GO23" i="24"/>
  <c r="GK23" i="24"/>
  <c r="GG23" i="24"/>
  <c r="GC23" i="24"/>
  <c r="HD27" i="24"/>
  <c r="GV27" i="24"/>
  <c r="GN27" i="24"/>
  <c r="GF27" i="24"/>
  <c r="HE26" i="24"/>
  <c r="GY26" i="24"/>
  <c r="GT26" i="24"/>
  <c r="GO26" i="24"/>
  <c r="GI26" i="24"/>
  <c r="GD26" i="24"/>
  <c r="HB25" i="24"/>
  <c r="GW25" i="24"/>
  <c r="GR25" i="24"/>
  <c r="GL25" i="24"/>
  <c r="GG25" i="24"/>
  <c r="GB25" i="24"/>
  <c r="HD24" i="24"/>
  <c r="GY24" i="24"/>
  <c r="GS24" i="24"/>
  <c r="GN24" i="24"/>
  <c r="GI24" i="24"/>
  <c r="GC24" i="24"/>
  <c r="HD23" i="24"/>
  <c r="GZ23" i="24"/>
  <c r="GV23" i="24"/>
  <c r="GR23" i="24"/>
  <c r="GN23" i="24"/>
  <c r="GJ23" i="24"/>
  <c r="GF23" i="24"/>
  <c r="GR27" i="24"/>
  <c r="GB27" i="24"/>
  <c r="HC26" i="24"/>
  <c r="GS26" i="24"/>
  <c r="GH26" i="24"/>
  <c r="HA25" i="24"/>
  <c r="GP25" i="24"/>
  <c r="GF25" i="24"/>
  <c r="HA24" i="24"/>
  <c r="GQ24" i="24"/>
  <c r="GF24" i="24"/>
  <c r="HB23" i="24"/>
  <c r="GT23" i="24"/>
  <c r="GL23" i="24"/>
  <c r="GD23" i="24"/>
  <c r="HE22" i="24"/>
  <c r="HA22" i="24"/>
  <c r="GW22" i="24"/>
  <c r="GS22" i="24"/>
  <c r="GO22" i="24"/>
  <c r="GK22" i="24"/>
  <c r="GG22" i="24"/>
  <c r="GC22" i="24"/>
  <c r="HD21" i="24"/>
  <c r="HC27" i="24"/>
  <c r="GM27" i="24"/>
  <c r="HB26" i="24"/>
  <c r="GQ26" i="24"/>
  <c r="GG26" i="24"/>
  <c r="GZ25" i="24"/>
  <c r="GO25" i="24"/>
  <c r="GD25" i="24"/>
  <c r="GW24" i="24"/>
  <c r="GM24" i="24"/>
  <c r="GB24" i="24"/>
  <c r="HG23" i="24"/>
  <c r="GY23" i="24"/>
  <c r="GQ23" i="24"/>
  <c r="GI23" i="24"/>
  <c r="GB23" i="24"/>
  <c r="HD22" i="24"/>
  <c r="GZ22" i="24"/>
  <c r="GV22" i="24"/>
  <c r="GR22" i="24"/>
  <c r="GN22" i="24"/>
  <c r="GJ22" i="24"/>
  <c r="GF22" i="24"/>
  <c r="GB22" i="24"/>
  <c r="HG21" i="24"/>
  <c r="HC21" i="24"/>
  <c r="GZ27" i="24"/>
  <c r="GW26" i="24"/>
  <c r="GV25" i="24"/>
  <c r="HC24" i="24"/>
  <c r="GG24" i="24"/>
  <c r="HC23" i="24"/>
  <c r="GM23" i="24"/>
  <c r="HB22" i="24"/>
  <c r="GT22" i="24"/>
  <c r="GL22" i="24"/>
  <c r="GD22" i="24"/>
  <c r="HB21" i="24"/>
  <c r="GX21" i="24"/>
  <c r="GT21" i="24"/>
  <c r="GP21" i="24"/>
  <c r="GL21" i="24"/>
  <c r="GH21" i="24"/>
  <c r="GD21" i="24"/>
  <c r="GC26" i="24"/>
  <c r="GJ25" i="24"/>
  <c r="GK24" i="24"/>
  <c r="HF23" i="24"/>
  <c r="HC22" i="24"/>
  <c r="GM22" i="24"/>
  <c r="GU21" i="24"/>
  <c r="GM21" i="24"/>
  <c r="GU27" i="24"/>
  <c r="GM26" i="24"/>
  <c r="GT25" i="24"/>
  <c r="GV24" i="24"/>
  <c r="GX23" i="24"/>
  <c r="GH23" i="24"/>
  <c r="HG22" i="24"/>
  <c r="GY22" i="24"/>
  <c r="GQ22" i="24"/>
  <c r="GI22" i="24"/>
  <c r="HA21" i="24"/>
  <c r="GW21" i="24"/>
  <c r="GS21" i="24"/>
  <c r="GO21" i="24"/>
  <c r="GK21" i="24"/>
  <c r="GG21" i="24"/>
  <c r="GC21" i="24"/>
  <c r="GE27" i="24"/>
  <c r="GX26" i="24"/>
  <c r="GP23" i="24"/>
  <c r="GU22" i="24"/>
  <c r="GE22" i="24"/>
  <c r="HE21" i="24"/>
  <c r="GQ21" i="24"/>
  <c r="GE21" i="24"/>
  <c r="GJ27" i="24"/>
  <c r="HG26" i="24"/>
  <c r="GL26" i="24"/>
  <c r="HF25" i="24"/>
  <c r="GK25" i="24"/>
  <c r="GR24" i="24"/>
  <c r="GU23" i="24"/>
  <c r="GE23" i="24"/>
  <c r="HF22" i="24"/>
  <c r="GX22" i="24"/>
  <c r="GP22" i="24"/>
  <c r="GH22" i="24"/>
  <c r="HF21" i="24"/>
  <c r="GZ21" i="24"/>
  <c r="GV21" i="24"/>
  <c r="GR21" i="24"/>
  <c r="GN21" i="24"/>
  <c r="GJ21" i="24"/>
  <c r="GF21" i="24"/>
  <c r="GB21" i="24"/>
  <c r="HE25" i="24"/>
  <c r="HG24" i="24"/>
  <c r="GY21" i="24"/>
  <c r="GI21" i="24"/>
  <c r="EP27" i="24"/>
  <c r="EL27" i="24"/>
  <c r="EH27" i="24"/>
  <c r="ED27" i="24"/>
  <c r="DZ27" i="24"/>
  <c r="DV27" i="24"/>
  <c r="DR27" i="24"/>
  <c r="DN27" i="24"/>
  <c r="ES27" i="24"/>
  <c r="EO27" i="24"/>
  <c r="EK27" i="24"/>
  <c r="EG27" i="24"/>
  <c r="EC27" i="24"/>
  <c r="DY27" i="24"/>
  <c r="DU27" i="24"/>
  <c r="DQ27" i="24"/>
  <c r="ER26" i="24"/>
  <c r="EN26" i="24"/>
  <c r="EJ26" i="24"/>
  <c r="EF26" i="24"/>
  <c r="EB26" i="24"/>
  <c r="DX26" i="24"/>
  <c r="DT26" i="24"/>
  <c r="DP26" i="24"/>
  <c r="EQ25" i="24"/>
  <c r="EM25" i="24"/>
  <c r="EI25" i="24"/>
  <c r="EE25" i="24"/>
  <c r="EA25" i="24"/>
  <c r="DW25" i="24"/>
  <c r="DS25" i="24"/>
  <c r="DO25" i="24"/>
  <c r="EM27" i="24"/>
  <c r="EE27" i="24"/>
  <c r="DW27" i="24"/>
  <c r="DO27" i="24"/>
  <c r="EO26" i="24"/>
  <c r="EI26" i="24"/>
  <c r="ED26" i="24"/>
  <c r="DY26" i="24"/>
  <c r="DS26" i="24"/>
  <c r="DN26" i="24"/>
  <c r="ER25" i="24"/>
  <c r="EL25" i="24"/>
  <c r="EG25" i="24"/>
  <c r="EB25" i="24"/>
  <c r="DV25" i="24"/>
  <c r="DQ25" i="24"/>
  <c r="EP24" i="24"/>
  <c r="EL24" i="24"/>
  <c r="EH24" i="24"/>
  <c r="ED24" i="24"/>
  <c r="DZ24" i="24"/>
  <c r="DV24" i="24"/>
  <c r="DR24" i="24"/>
  <c r="DN24" i="24"/>
  <c r="ER27" i="24"/>
  <c r="EJ27" i="24"/>
  <c r="EB27" i="24"/>
  <c r="DT27" i="24"/>
  <c r="ES26" i="24"/>
  <c r="EM26" i="24"/>
  <c r="EH26" i="24"/>
  <c r="EC26" i="24"/>
  <c r="DW26" i="24"/>
  <c r="DR26" i="24"/>
  <c r="EP25" i="24"/>
  <c r="EK25" i="24"/>
  <c r="EF25" i="24"/>
  <c r="DZ25" i="24"/>
  <c r="DU25" i="24"/>
  <c r="DP25" i="24"/>
  <c r="ES24" i="24"/>
  <c r="EO24" i="24"/>
  <c r="EK24" i="24"/>
  <c r="EG24" i="24"/>
  <c r="EC24" i="24"/>
  <c r="DY24" i="24"/>
  <c r="DU24" i="24"/>
  <c r="DQ24" i="24"/>
  <c r="EF27" i="24"/>
  <c r="DP27" i="24"/>
  <c r="EQ26" i="24"/>
  <c r="EG26" i="24"/>
  <c r="DV26" i="24"/>
  <c r="EO25" i="24"/>
  <c r="ED25" i="24"/>
  <c r="DT25" i="24"/>
  <c r="EQ24" i="24"/>
  <c r="EI24" i="24"/>
  <c r="EA24" i="24"/>
  <c r="DS24" i="24"/>
  <c r="EP23" i="24"/>
  <c r="EL23" i="24"/>
  <c r="EH23" i="24"/>
  <c r="ED23" i="24"/>
  <c r="DZ23" i="24"/>
  <c r="DV23" i="24"/>
  <c r="DR23" i="24"/>
  <c r="DN23" i="24"/>
  <c r="ES22" i="24"/>
  <c r="EO22" i="24"/>
  <c r="EK22" i="24"/>
  <c r="EG22" i="24"/>
  <c r="EC22" i="24"/>
  <c r="DY22" i="24"/>
  <c r="DU22" i="24"/>
  <c r="DQ22" i="24"/>
  <c r="EQ27" i="24"/>
  <c r="EA27" i="24"/>
  <c r="EP26" i="24"/>
  <c r="EE26" i="24"/>
  <c r="DU26" i="24"/>
  <c r="EN25" i="24"/>
  <c r="EC25" i="24"/>
  <c r="DR25" i="24"/>
  <c r="EN24" i="24"/>
  <c r="EF24" i="24"/>
  <c r="DX24" i="24"/>
  <c r="DP24" i="24"/>
  <c r="ES23" i="24"/>
  <c r="EO23" i="24"/>
  <c r="EK23" i="24"/>
  <c r="EG23" i="24"/>
  <c r="EC23" i="24"/>
  <c r="DY23" i="24"/>
  <c r="DU23" i="24"/>
  <c r="DQ23" i="24"/>
  <c r="ER22" i="24"/>
  <c r="EN22" i="24"/>
  <c r="EJ22" i="24"/>
  <c r="EF22" i="24"/>
  <c r="EB22" i="24"/>
  <c r="DX22" i="24"/>
  <c r="DT22" i="24"/>
  <c r="DP22" i="24"/>
  <c r="EN27" i="24"/>
  <c r="EK26" i="24"/>
  <c r="DO26" i="24"/>
  <c r="EJ25" i="24"/>
  <c r="DN25" i="24"/>
  <c r="EJ24" i="24"/>
  <c r="DT24" i="24"/>
  <c r="EQ23" i="24"/>
  <c r="EI23" i="24"/>
  <c r="EA23" i="24"/>
  <c r="DS23" i="24"/>
  <c r="EP22" i="24"/>
  <c r="EH22" i="24"/>
  <c r="DZ22" i="24"/>
  <c r="DR22" i="24"/>
  <c r="EP21" i="24"/>
  <c r="EL21" i="24"/>
  <c r="EH21" i="24"/>
  <c r="ED21" i="24"/>
  <c r="DZ21" i="24"/>
  <c r="DV21" i="24"/>
  <c r="DR21" i="24"/>
  <c r="DN21" i="24"/>
  <c r="DQ26" i="24"/>
  <c r="DX25" i="24"/>
  <c r="EM24" i="24"/>
  <c r="EJ23" i="24"/>
  <c r="EQ22" i="24"/>
  <c r="DS22" i="24"/>
  <c r="EM21" i="24"/>
  <c r="EA21" i="24"/>
  <c r="DO21" i="24"/>
  <c r="EI27" i="24"/>
  <c r="EA26" i="24"/>
  <c r="EH25" i="24"/>
  <c r="EE24" i="24"/>
  <c r="DO24" i="24"/>
  <c r="EN23" i="24"/>
  <c r="EF23" i="24"/>
  <c r="DX23" i="24"/>
  <c r="DP23" i="24"/>
  <c r="EM22" i="24"/>
  <c r="EE22" i="24"/>
  <c r="DW22" i="24"/>
  <c r="DO22" i="24"/>
  <c r="ES21" i="24"/>
  <c r="EO21" i="24"/>
  <c r="EK21" i="24"/>
  <c r="EG21" i="24"/>
  <c r="EC21" i="24"/>
  <c r="DY21" i="24"/>
  <c r="DU21" i="24"/>
  <c r="DQ21" i="24"/>
  <c r="EL26" i="24"/>
  <c r="DW24" i="24"/>
  <c r="ER23" i="24"/>
  <c r="DT23" i="24"/>
  <c r="EA22" i="24"/>
  <c r="EQ21" i="24"/>
  <c r="EE21" i="24"/>
  <c r="DS21" i="24"/>
  <c r="DX27" i="24"/>
  <c r="DZ26" i="24"/>
  <c r="DY25" i="24"/>
  <c r="ER24" i="24"/>
  <c r="EB24" i="24"/>
  <c r="EM23" i="24"/>
  <c r="EE23" i="24"/>
  <c r="DW23" i="24"/>
  <c r="DO23" i="24"/>
  <c r="EL22" i="24"/>
  <c r="ED22" i="24"/>
  <c r="DV22" i="24"/>
  <c r="DN22" i="24"/>
  <c r="ER21" i="24"/>
  <c r="EN21" i="24"/>
  <c r="EJ21" i="24"/>
  <c r="EF21" i="24"/>
  <c r="EB21" i="24"/>
  <c r="DX21" i="24"/>
  <c r="DT21" i="24"/>
  <c r="DP21" i="24"/>
  <c r="DS27" i="24"/>
  <c r="ES25" i="24"/>
  <c r="EB23" i="24"/>
  <c r="EI22" i="24"/>
  <c r="EI21" i="24"/>
  <c r="DW21" i="24"/>
  <c r="FZ32" i="24"/>
  <c r="FV32" i="24"/>
  <c r="FR32" i="24"/>
  <c r="FN32" i="24"/>
  <c r="FJ32" i="24"/>
  <c r="FF32" i="24"/>
  <c r="FB32" i="24"/>
  <c r="EX32" i="24"/>
  <c r="FY31" i="24"/>
  <c r="FU31" i="24"/>
  <c r="FQ31" i="24"/>
  <c r="FM31" i="24"/>
  <c r="FI31" i="24"/>
  <c r="FE31" i="24"/>
  <c r="FA31" i="24"/>
  <c r="EW31" i="24"/>
  <c r="FX30" i="24"/>
  <c r="FT30" i="24"/>
  <c r="FP30" i="24"/>
  <c r="FL30" i="24"/>
  <c r="FH30" i="24"/>
  <c r="FD30" i="24"/>
  <c r="EZ30" i="24"/>
  <c r="EV30" i="24"/>
  <c r="FY32" i="24"/>
  <c r="FU32" i="24"/>
  <c r="FQ32" i="24"/>
  <c r="FM32" i="24"/>
  <c r="FI32" i="24"/>
  <c r="FE32" i="24"/>
  <c r="FA32" i="24"/>
  <c r="EW32" i="24"/>
  <c r="FX31" i="24"/>
  <c r="FT31" i="24"/>
  <c r="FP31" i="24"/>
  <c r="FL31" i="24"/>
  <c r="FH31" i="24"/>
  <c r="FD31" i="24"/>
  <c r="EZ31" i="24"/>
  <c r="EV31" i="24"/>
  <c r="FW30" i="24"/>
  <c r="FS30" i="24"/>
  <c r="FO30" i="24"/>
  <c r="FK30" i="24"/>
  <c r="FG30" i="24"/>
  <c r="FC30" i="24"/>
  <c r="EY30" i="24"/>
  <c r="EU30" i="24"/>
  <c r="FX32" i="24"/>
  <c r="FT32" i="24"/>
  <c r="FP32" i="24"/>
  <c r="FL32" i="24"/>
  <c r="FH32" i="24"/>
  <c r="FD32" i="24"/>
  <c r="EZ32" i="24"/>
  <c r="EV32" i="24"/>
  <c r="FW31" i="24"/>
  <c r="FS31" i="24"/>
  <c r="FO31" i="24"/>
  <c r="FK31" i="24"/>
  <c r="FG31" i="24"/>
  <c r="FC31" i="24"/>
  <c r="EY31" i="24"/>
  <c r="EU31" i="24"/>
  <c r="FZ30" i="24"/>
  <c r="FV30" i="24"/>
  <c r="FR30" i="24"/>
  <c r="FN30" i="24"/>
  <c r="FJ30" i="24"/>
  <c r="FF30" i="24"/>
  <c r="FB30" i="24"/>
  <c r="EX30" i="24"/>
  <c r="FK32" i="24"/>
  <c r="EU32" i="24"/>
  <c r="FV31" i="24"/>
  <c r="FF31" i="24"/>
  <c r="FQ30" i="24"/>
  <c r="FA30" i="24"/>
  <c r="FX29" i="24"/>
  <c r="FT29" i="24"/>
  <c r="FP29" i="24"/>
  <c r="FL29" i="24"/>
  <c r="FH29" i="24"/>
  <c r="FD29" i="24"/>
  <c r="EZ29" i="24"/>
  <c r="EV29" i="24"/>
  <c r="FW28" i="24"/>
  <c r="FS28" i="24"/>
  <c r="FO28" i="24"/>
  <c r="FK28" i="24"/>
  <c r="FG28" i="24"/>
  <c r="FC28" i="24"/>
  <c r="EY28" i="24"/>
  <c r="EU28" i="24"/>
  <c r="FU30" i="24"/>
  <c r="FY29" i="24"/>
  <c r="FQ29" i="24"/>
  <c r="FE29" i="24"/>
  <c r="FT28" i="24"/>
  <c r="FH28" i="24"/>
  <c r="EV28" i="24"/>
  <c r="FW32" i="24"/>
  <c r="FG32" i="24"/>
  <c r="FR31" i="24"/>
  <c r="FB31" i="24"/>
  <c r="FM30" i="24"/>
  <c r="EW30" i="24"/>
  <c r="FW29" i="24"/>
  <c r="FS29" i="24"/>
  <c r="FO29" i="24"/>
  <c r="FK29" i="24"/>
  <c r="FG29" i="24"/>
  <c r="FC29" i="24"/>
  <c r="EY29" i="24"/>
  <c r="EU29" i="24"/>
  <c r="FZ28" i="24"/>
  <c r="FV28" i="24"/>
  <c r="FR28" i="24"/>
  <c r="FN28" i="24"/>
  <c r="FJ28" i="24"/>
  <c r="FF28" i="24"/>
  <c r="FB28" i="24"/>
  <c r="EX28" i="24"/>
  <c r="FZ31" i="24"/>
  <c r="FU29" i="24"/>
  <c r="FI29" i="24"/>
  <c r="FA29" i="24"/>
  <c r="FX28" i="24"/>
  <c r="FL28" i="24"/>
  <c r="EZ28" i="24"/>
  <c r="FS32" i="24"/>
  <c r="FC32" i="24"/>
  <c r="FN31" i="24"/>
  <c r="EX31" i="24"/>
  <c r="FY30" i="24"/>
  <c r="FI30" i="24"/>
  <c r="FZ29" i="24"/>
  <c r="FV29" i="24"/>
  <c r="FR29" i="24"/>
  <c r="FN29" i="24"/>
  <c r="FJ29" i="24"/>
  <c r="FF29" i="24"/>
  <c r="FB29" i="24"/>
  <c r="EX29" i="24"/>
  <c r="FY28" i="24"/>
  <c r="FU28" i="24"/>
  <c r="FQ28" i="24"/>
  <c r="FM28" i="24"/>
  <c r="FI28" i="24"/>
  <c r="FE28" i="24"/>
  <c r="FA28" i="24"/>
  <c r="EW28" i="24"/>
  <c r="FO32" i="24"/>
  <c r="EY32" i="24"/>
  <c r="FJ31" i="24"/>
  <c r="FE30" i="24"/>
  <c r="FM29" i="24"/>
  <c r="EW29" i="24"/>
  <c r="FP28" i="24"/>
  <c r="FD28" i="24"/>
  <c r="EP32" i="24"/>
  <c r="EL32" i="24"/>
  <c r="EH32" i="24"/>
  <c r="ED32" i="24"/>
  <c r="DZ32" i="24"/>
  <c r="DV32" i="24"/>
  <c r="DR32" i="24"/>
  <c r="DN32" i="24"/>
  <c r="ES31" i="24"/>
  <c r="EO31" i="24"/>
  <c r="EK31" i="24"/>
  <c r="EG31" i="24"/>
  <c r="EC31" i="24"/>
  <c r="DY31" i="24"/>
  <c r="DU31" i="24"/>
  <c r="DQ31" i="24"/>
  <c r="ER30" i="24"/>
  <c r="EN30" i="24"/>
  <c r="EJ30" i="24"/>
  <c r="EF30" i="24"/>
  <c r="EB30" i="24"/>
  <c r="DX30" i="24"/>
  <c r="DT30" i="24"/>
  <c r="DP30" i="24"/>
  <c r="ES32" i="24"/>
  <c r="EO32" i="24"/>
  <c r="EK32" i="24"/>
  <c r="EG32" i="24"/>
  <c r="EC32" i="24"/>
  <c r="DY32" i="24"/>
  <c r="DU32" i="24"/>
  <c r="DQ32" i="24"/>
  <c r="ER31" i="24"/>
  <c r="EN31" i="24"/>
  <c r="EJ31" i="24"/>
  <c r="EF31" i="24"/>
  <c r="EB31" i="24"/>
  <c r="DX31" i="24"/>
  <c r="DT31" i="24"/>
  <c r="DP31" i="24"/>
  <c r="EQ30" i="24"/>
  <c r="EM30" i="24"/>
  <c r="EI30" i="24"/>
  <c r="EE30" i="24"/>
  <c r="EA30" i="24"/>
  <c r="DW30" i="24"/>
  <c r="DS30" i="24"/>
  <c r="DO30" i="24"/>
  <c r="ER32" i="24"/>
  <c r="EN32" i="24"/>
  <c r="EJ32" i="24"/>
  <c r="EF32" i="24"/>
  <c r="EB32" i="24"/>
  <c r="DX32" i="24"/>
  <c r="DT32" i="24"/>
  <c r="DP32" i="24"/>
  <c r="EQ31" i="24"/>
  <c r="EM31" i="24"/>
  <c r="EI31" i="24"/>
  <c r="EE31" i="24"/>
  <c r="EA31" i="24"/>
  <c r="DW31" i="24"/>
  <c r="DS31" i="24"/>
  <c r="DO31" i="24"/>
  <c r="EP30" i="24"/>
  <c r="EL30" i="24"/>
  <c r="EH30" i="24"/>
  <c r="ED30" i="24"/>
  <c r="DZ30" i="24"/>
  <c r="DV30" i="24"/>
  <c r="DR30" i="24"/>
  <c r="DN30" i="24"/>
  <c r="EE32" i="24"/>
  <c r="DO32" i="24"/>
  <c r="EP31" i="24"/>
  <c r="DZ31" i="24"/>
  <c r="EK30" i="24"/>
  <c r="DU30" i="24"/>
  <c r="ER29" i="24"/>
  <c r="EN29" i="24"/>
  <c r="EJ29" i="24"/>
  <c r="EF29" i="24"/>
  <c r="EB29" i="24"/>
  <c r="DX29" i="24"/>
  <c r="DT29" i="24"/>
  <c r="DP29" i="24"/>
  <c r="EQ28" i="24"/>
  <c r="EM28" i="24"/>
  <c r="EI28" i="24"/>
  <c r="EE28" i="24"/>
  <c r="EA28" i="24"/>
  <c r="DW28" i="24"/>
  <c r="DS28" i="24"/>
  <c r="DO28" i="24"/>
  <c r="DY30" i="24"/>
  <c r="ES29" i="24"/>
  <c r="EG29" i="24"/>
  <c r="DU29" i="24"/>
  <c r="EF28" i="24"/>
  <c r="DT28" i="24"/>
  <c r="EQ32" i="24"/>
  <c r="EA32" i="24"/>
  <c r="EL31" i="24"/>
  <c r="DV31" i="24"/>
  <c r="EG30" i="24"/>
  <c r="DQ30" i="24"/>
  <c r="EQ29" i="24"/>
  <c r="EM29" i="24"/>
  <c r="EI29" i="24"/>
  <c r="EE29" i="24"/>
  <c r="EA29" i="24"/>
  <c r="DW29" i="24"/>
  <c r="DS29" i="24"/>
  <c r="DO29" i="24"/>
  <c r="EP28" i="24"/>
  <c r="EL28" i="24"/>
  <c r="EH28" i="24"/>
  <c r="ED28" i="24"/>
  <c r="DZ28" i="24"/>
  <c r="DV28" i="24"/>
  <c r="DR28" i="24"/>
  <c r="DN28" i="24"/>
  <c r="ED31" i="24"/>
  <c r="EO30" i="24"/>
  <c r="EO29" i="24"/>
  <c r="EC29" i="24"/>
  <c r="DQ29" i="24"/>
  <c r="EJ28" i="24"/>
  <c r="DX28" i="24"/>
  <c r="EM32" i="24"/>
  <c r="DW32" i="24"/>
  <c r="EH31" i="24"/>
  <c r="DR31" i="24"/>
  <c r="ES30" i="24"/>
  <c r="EC30" i="24"/>
  <c r="EP29" i="24"/>
  <c r="EL29" i="24"/>
  <c r="EH29" i="24"/>
  <c r="ED29" i="24"/>
  <c r="DZ29" i="24"/>
  <c r="DV29" i="24"/>
  <c r="DR29" i="24"/>
  <c r="DN29" i="24"/>
  <c r="ES28" i="24"/>
  <c r="EO28" i="24"/>
  <c r="EK28" i="24"/>
  <c r="EG28" i="24"/>
  <c r="EC28" i="24"/>
  <c r="DY28" i="24"/>
  <c r="DU28" i="24"/>
  <c r="DQ28" i="24"/>
  <c r="EI32" i="24"/>
  <c r="DS32" i="24"/>
  <c r="DN31" i="24"/>
  <c r="EK29" i="24"/>
  <c r="DY29" i="24"/>
  <c r="ER28" i="24"/>
  <c r="EN28" i="24"/>
  <c r="EB28" i="24"/>
  <c r="DP28" i="24"/>
  <c r="HF32" i="24"/>
  <c r="HB32" i="24"/>
  <c r="GX32" i="24"/>
  <c r="GT32" i="24"/>
  <c r="GP32" i="24"/>
  <c r="GL32" i="24"/>
  <c r="GH32" i="24"/>
  <c r="GD32" i="24"/>
  <c r="HE31" i="24"/>
  <c r="HA31" i="24"/>
  <c r="GW31" i="24"/>
  <c r="GS31" i="24"/>
  <c r="GO31" i="24"/>
  <c r="GK31" i="24"/>
  <c r="GG31" i="24"/>
  <c r="GC31" i="24"/>
  <c r="HD30" i="24"/>
  <c r="GZ30" i="24"/>
  <c r="GV30" i="24"/>
  <c r="GR30" i="24"/>
  <c r="GN30" i="24"/>
  <c r="GJ30" i="24"/>
  <c r="GF30" i="24"/>
  <c r="GB30" i="24"/>
  <c r="HG29" i="24"/>
  <c r="HC29" i="24"/>
  <c r="GY29" i="24"/>
  <c r="GU29" i="24"/>
  <c r="GQ29" i="24"/>
  <c r="GM29" i="24"/>
  <c r="GI29" i="24"/>
  <c r="GE29" i="24"/>
  <c r="HE32" i="24"/>
  <c r="HA32" i="24"/>
  <c r="GW32" i="24"/>
  <c r="GS32" i="24"/>
  <c r="GO32" i="24"/>
  <c r="GK32" i="24"/>
  <c r="GG32" i="24"/>
  <c r="GC32" i="24"/>
  <c r="HD31" i="24"/>
  <c r="GZ31" i="24"/>
  <c r="GV31" i="24"/>
  <c r="GR31" i="24"/>
  <c r="GN31" i="24"/>
  <c r="GJ31" i="24"/>
  <c r="GF31" i="24"/>
  <c r="GB31" i="24"/>
  <c r="HG30" i="24"/>
  <c r="HC30" i="24"/>
  <c r="GY30" i="24"/>
  <c r="GU30" i="24"/>
  <c r="GQ30" i="24"/>
  <c r="GM30" i="24"/>
  <c r="GI30" i="24"/>
  <c r="GE30" i="24"/>
  <c r="HF29" i="24"/>
  <c r="HB29" i="24"/>
  <c r="GX29" i="24"/>
  <c r="GT29" i="24"/>
  <c r="GP29" i="24"/>
  <c r="GL29" i="24"/>
  <c r="GH29" i="24"/>
  <c r="GD29" i="24"/>
  <c r="HD32" i="24"/>
  <c r="GZ32" i="24"/>
  <c r="GV32" i="24"/>
  <c r="GR32" i="24"/>
  <c r="GN32" i="24"/>
  <c r="GJ32" i="24"/>
  <c r="GF32" i="24"/>
  <c r="GB32" i="24"/>
  <c r="HG31" i="24"/>
  <c r="HC31" i="24"/>
  <c r="GY31" i="24"/>
  <c r="GU31" i="24"/>
  <c r="GQ31" i="24"/>
  <c r="GM31" i="24"/>
  <c r="GI31" i="24"/>
  <c r="GE31" i="24"/>
  <c r="HF30" i="24"/>
  <c r="HB30" i="24"/>
  <c r="GX30" i="24"/>
  <c r="GT30" i="24"/>
  <c r="GP30" i="24"/>
  <c r="GL30" i="24"/>
  <c r="GH30" i="24"/>
  <c r="GD30" i="24"/>
  <c r="HE29" i="24"/>
  <c r="HA29" i="24"/>
  <c r="GW29" i="24"/>
  <c r="GS29" i="24"/>
  <c r="GO29" i="24"/>
  <c r="GK29" i="24"/>
  <c r="GG29" i="24"/>
  <c r="GC29" i="24"/>
  <c r="HG32" i="24"/>
  <c r="GQ32" i="24"/>
  <c r="HB31" i="24"/>
  <c r="GL31" i="24"/>
  <c r="GW30" i="24"/>
  <c r="GG30" i="24"/>
  <c r="GR29" i="24"/>
  <c r="GB29" i="24"/>
  <c r="HG28" i="24"/>
  <c r="HC28" i="24"/>
  <c r="GY28" i="24"/>
  <c r="GU28" i="24"/>
  <c r="GQ28" i="24"/>
  <c r="GM28" i="24"/>
  <c r="GI28" i="24"/>
  <c r="GE28" i="24"/>
  <c r="GE32" i="24"/>
  <c r="HF31" i="24"/>
  <c r="GF29" i="24"/>
  <c r="HD28" i="24"/>
  <c r="GR28" i="24"/>
  <c r="GF28" i="24"/>
  <c r="HC32" i="24"/>
  <c r="GM32" i="24"/>
  <c r="GX31" i="24"/>
  <c r="GH31" i="24"/>
  <c r="GS30" i="24"/>
  <c r="GC30" i="24"/>
  <c r="HD29" i="24"/>
  <c r="GN29" i="24"/>
  <c r="HF28" i="24"/>
  <c r="HB28" i="24"/>
  <c r="GX28" i="24"/>
  <c r="GT28" i="24"/>
  <c r="GP28" i="24"/>
  <c r="GL28" i="24"/>
  <c r="GH28" i="24"/>
  <c r="GD28" i="24"/>
  <c r="GU32" i="24"/>
  <c r="GK30" i="24"/>
  <c r="GV29" i="24"/>
  <c r="GV28" i="24"/>
  <c r="GJ28" i="24"/>
  <c r="GY32" i="24"/>
  <c r="GI32" i="24"/>
  <c r="GT31" i="24"/>
  <c r="GD31" i="24"/>
  <c r="HE30" i="24"/>
  <c r="GO30" i="24"/>
  <c r="GZ29" i="24"/>
  <c r="GJ29" i="24"/>
  <c r="HE28" i="24"/>
  <c r="HA28" i="24"/>
  <c r="GW28" i="24"/>
  <c r="GS28" i="24"/>
  <c r="GO28" i="24"/>
  <c r="GK28" i="24"/>
  <c r="GG28" i="24"/>
  <c r="GC28" i="24"/>
  <c r="GP31" i="24"/>
  <c r="HA30" i="24"/>
  <c r="GZ28" i="24"/>
  <c r="GN28" i="24"/>
  <c r="GB28" i="24"/>
  <c r="FZ34" i="24"/>
  <c r="FV34" i="24"/>
  <c r="FR34" i="24"/>
  <c r="FN34" i="24"/>
  <c r="FJ34" i="24"/>
  <c r="FF34" i="24"/>
  <c r="FB34" i="24"/>
  <c r="EX34" i="24"/>
  <c r="FY33" i="24"/>
  <c r="FU33" i="24"/>
  <c r="FQ33" i="24"/>
  <c r="FM33" i="24"/>
  <c r="FI33" i="24"/>
  <c r="FE33" i="24"/>
  <c r="FA33" i="24"/>
  <c r="EW33" i="24"/>
  <c r="FT34" i="24"/>
  <c r="FL34" i="24"/>
  <c r="FD34" i="24"/>
  <c r="EV34" i="24"/>
  <c r="FS33" i="24"/>
  <c r="FK33" i="24"/>
  <c r="FC33" i="24"/>
  <c r="EU33" i="24"/>
  <c r="FY34" i="24"/>
  <c r="FU34" i="24"/>
  <c r="FQ34" i="24"/>
  <c r="FM34" i="24"/>
  <c r="FI34" i="24"/>
  <c r="FE34" i="24"/>
  <c r="FA34" i="24"/>
  <c r="EW34" i="24"/>
  <c r="FX33" i="24"/>
  <c r="FT33" i="24"/>
  <c r="FP33" i="24"/>
  <c r="FL33" i="24"/>
  <c r="FH33" i="24"/>
  <c r="FD33" i="24"/>
  <c r="EZ33" i="24"/>
  <c r="EV33" i="24"/>
  <c r="FX34" i="24"/>
  <c r="FP34" i="24"/>
  <c r="FH34" i="24"/>
  <c r="EZ34" i="24"/>
  <c r="FW33" i="24"/>
  <c r="FO33" i="24"/>
  <c r="FG33" i="24"/>
  <c r="EY33" i="24"/>
  <c r="FW34" i="24"/>
  <c r="FG34" i="24"/>
  <c r="FR33" i="24"/>
  <c r="FB33" i="24"/>
  <c r="FZ33" i="24"/>
  <c r="FK34" i="24"/>
  <c r="EU34" i="24"/>
  <c r="FF33" i="24"/>
  <c r="FS34" i="24"/>
  <c r="FC34" i="24"/>
  <c r="FN33" i="24"/>
  <c r="EX33" i="24"/>
  <c r="FO34" i="24"/>
  <c r="EY34" i="24"/>
  <c r="FJ33" i="24"/>
  <c r="FV33" i="24"/>
  <c r="HF34" i="24"/>
  <c r="HB34" i="24"/>
  <c r="GX34" i="24"/>
  <c r="GT34" i="24"/>
  <c r="GP34" i="24"/>
  <c r="GL34" i="24"/>
  <c r="GH34" i="24"/>
  <c r="GD34" i="24"/>
  <c r="HE33" i="24"/>
  <c r="HA33" i="24"/>
  <c r="GW33" i="24"/>
  <c r="GS33" i="24"/>
  <c r="GO33" i="24"/>
  <c r="GK33" i="24"/>
  <c r="GG33" i="24"/>
  <c r="GC33" i="24"/>
  <c r="GZ34" i="24"/>
  <c r="GR34" i="24"/>
  <c r="GJ34" i="24"/>
  <c r="GB34" i="24"/>
  <c r="HG33" i="24"/>
  <c r="GY33" i="24"/>
  <c r="GQ33" i="24"/>
  <c r="GI33" i="24"/>
  <c r="HC34" i="24"/>
  <c r="GQ34" i="24"/>
  <c r="GI34" i="24"/>
  <c r="HE34" i="24"/>
  <c r="HA34" i="24"/>
  <c r="GW34" i="24"/>
  <c r="GS34" i="24"/>
  <c r="GO34" i="24"/>
  <c r="GK34" i="24"/>
  <c r="GG34" i="24"/>
  <c r="GC34" i="24"/>
  <c r="HD33" i="24"/>
  <c r="GZ33" i="24"/>
  <c r="GV33" i="24"/>
  <c r="GR33" i="24"/>
  <c r="GN33" i="24"/>
  <c r="GJ33" i="24"/>
  <c r="GF33" i="24"/>
  <c r="GB33" i="24"/>
  <c r="HD34" i="24"/>
  <c r="GV34" i="24"/>
  <c r="GN34" i="24"/>
  <c r="GF34" i="24"/>
  <c r="HC33" i="24"/>
  <c r="GU33" i="24"/>
  <c r="GM33" i="24"/>
  <c r="GE33" i="24"/>
  <c r="HG34" i="24"/>
  <c r="GY34" i="24"/>
  <c r="GU34" i="24"/>
  <c r="GM34" i="24"/>
  <c r="GE34" i="24"/>
  <c r="GX33" i="24"/>
  <c r="GH33" i="24"/>
  <c r="HF33" i="24"/>
  <c r="GL33" i="24"/>
  <c r="GT33" i="24"/>
  <c r="GD33" i="24"/>
  <c r="GP33" i="24"/>
  <c r="HB33" i="24"/>
  <c r="EP34" i="24"/>
  <c r="EL34" i="24"/>
  <c r="EH34" i="24"/>
  <c r="ED34" i="24"/>
  <c r="DZ34" i="24"/>
  <c r="DV34" i="24"/>
  <c r="DR34" i="24"/>
  <c r="DN34" i="24"/>
  <c r="ES33" i="24"/>
  <c r="EO33" i="24"/>
  <c r="EK33" i="24"/>
  <c r="EG33" i="24"/>
  <c r="EC33" i="24"/>
  <c r="DY33" i="24"/>
  <c r="DU33" i="24"/>
  <c r="DQ33" i="24"/>
  <c r="EN34" i="24"/>
  <c r="EF34" i="24"/>
  <c r="DT34" i="24"/>
  <c r="EE33" i="24"/>
  <c r="DW33" i="24"/>
  <c r="ES34" i="24"/>
  <c r="EO34" i="24"/>
  <c r="EK34" i="24"/>
  <c r="EG34" i="24"/>
  <c r="EC34" i="24"/>
  <c r="DY34" i="24"/>
  <c r="DU34" i="24"/>
  <c r="DQ34" i="24"/>
  <c r="ER33" i="24"/>
  <c r="EN33" i="24"/>
  <c r="EJ33" i="24"/>
  <c r="EF33" i="24"/>
  <c r="EB33" i="24"/>
  <c r="DX33" i="24"/>
  <c r="DT33" i="24"/>
  <c r="DP33" i="24"/>
  <c r="ER34" i="24"/>
  <c r="EJ34" i="24"/>
  <c r="EB34" i="24"/>
  <c r="DX34" i="24"/>
  <c r="DP34" i="24"/>
  <c r="EQ33" i="24"/>
  <c r="EM33" i="24"/>
  <c r="EI33" i="24"/>
  <c r="EA33" i="24"/>
  <c r="DS33" i="24"/>
  <c r="DO33" i="24"/>
  <c r="EQ34" i="24"/>
  <c r="EA34" i="24"/>
  <c r="EL33" i="24"/>
  <c r="DV33" i="24"/>
  <c r="EE34" i="24"/>
  <c r="EP33" i="24"/>
  <c r="EM34" i="24"/>
  <c r="DW34" i="24"/>
  <c r="EH33" i="24"/>
  <c r="DR33" i="24"/>
  <c r="EI34" i="24"/>
  <c r="DS34" i="24"/>
  <c r="ED33" i="24"/>
  <c r="DN33" i="24"/>
  <c r="DO34" i="24"/>
  <c r="DZ33" i="24"/>
  <c r="FZ35" i="24"/>
  <c r="FV35" i="24"/>
  <c r="FR35" i="24"/>
  <c r="FN35" i="24"/>
  <c r="FJ35" i="24"/>
  <c r="FF35" i="24"/>
  <c r="FB35" i="24"/>
  <c r="EX35" i="24"/>
  <c r="FY35" i="24"/>
  <c r="FU35" i="24"/>
  <c r="FQ35" i="24"/>
  <c r="FM35" i="24"/>
  <c r="FI35" i="24"/>
  <c r="FE35" i="24"/>
  <c r="FA35" i="24"/>
  <c r="EW35" i="24"/>
  <c r="FX35" i="24"/>
  <c r="FT35" i="24"/>
  <c r="FP35" i="24"/>
  <c r="FL35" i="24"/>
  <c r="FH35" i="24"/>
  <c r="FD35" i="24"/>
  <c r="EZ35" i="24"/>
  <c r="EV35" i="24"/>
  <c r="FW35" i="24"/>
  <c r="FS35" i="24"/>
  <c r="FO35" i="24"/>
  <c r="FK35" i="24"/>
  <c r="FG35" i="24"/>
  <c r="FC35" i="24"/>
  <c r="EY35" i="24"/>
  <c r="EU35" i="24"/>
  <c r="HF35" i="24"/>
  <c r="HB35" i="24"/>
  <c r="GX35" i="24"/>
  <c r="GT35" i="24"/>
  <c r="GP35" i="24"/>
  <c r="GL35" i="24"/>
  <c r="GH35" i="24"/>
  <c r="GD35" i="24"/>
  <c r="HE35" i="24"/>
  <c r="HA35" i="24"/>
  <c r="GW35" i="24"/>
  <c r="GS35" i="24"/>
  <c r="GO35" i="24"/>
  <c r="GK35" i="24"/>
  <c r="GG35" i="24"/>
  <c r="GC35" i="24"/>
  <c r="HD35" i="24"/>
  <c r="GZ35" i="24"/>
  <c r="GV35" i="24"/>
  <c r="GR35" i="24"/>
  <c r="GN35" i="24"/>
  <c r="GJ35" i="24"/>
  <c r="GF35" i="24"/>
  <c r="GB35" i="24"/>
  <c r="HG35" i="24"/>
  <c r="HC35" i="24"/>
  <c r="GY35" i="24"/>
  <c r="GU35" i="24"/>
  <c r="GQ35" i="24"/>
  <c r="GM35" i="24"/>
  <c r="GI35" i="24"/>
  <c r="GE35" i="24"/>
  <c r="EP35" i="24"/>
  <c r="EL35" i="24"/>
  <c r="EH35" i="24"/>
  <c r="ED35" i="24"/>
  <c r="DZ35" i="24"/>
  <c r="DV35" i="24"/>
  <c r="DR35" i="24"/>
  <c r="DN35" i="24"/>
  <c r="ES35" i="24"/>
  <c r="EO35" i="24"/>
  <c r="EK35" i="24"/>
  <c r="EG35" i="24"/>
  <c r="EC35" i="24"/>
  <c r="DY35" i="24"/>
  <c r="DU35" i="24"/>
  <c r="DQ35" i="24"/>
  <c r="DS35" i="24"/>
  <c r="ER35" i="24"/>
  <c r="EN35" i="24"/>
  <c r="EJ35" i="24"/>
  <c r="EF35" i="24"/>
  <c r="EB35" i="24"/>
  <c r="DX35" i="24"/>
  <c r="DT35" i="24"/>
  <c r="DP35" i="24"/>
  <c r="EQ35" i="24"/>
  <c r="EM35" i="24"/>
  <c r="EI35" i="24"/>
  <c r="EE35" i="24"/>
  <c r="EA35" i="24"/>
  <c r="DW35" i="24"/>
  <c r="DO35" i="24"/>
  <c r="FZ36" i="24"/>
  <c r="FV36" i="24"/>
  <c r="FR36" i="24"/>
  <c r="FN36" i="24"/>
  <c r="FJ36" i="24"/>
  <c r="FF36" i="24"/>
  <c r="FB36" i="24"/>
  <c r="EX36" i="24"/>
  <c r="FT36" i="24"/>
  <c r="FL36" i="24"/>
  <c r="EZ36" i="24"/>
  <c r="FW36" i="24"/>
  <c r="FO36" i="24"/>
  <c r="FG36" i="24"/>
  <c r="EY36" i="24"/>
  <c r="EU36" i="24"/>
  <c r="FY36" i="24"/>
  <c r="FU36" i="24"/>
  <c r="FQ36" i="24"/>
  <c r="FM36" i="24"/>
  <c r="FI36" i="24"/>
  <c r="FE36" i="24"/>
  <c r="FA36" i="24"/>
  <c r="EW36" i="24"/>
  <c r="FX36" i="24"/>
  <c r="FP36" i="24"/>
  <c r="FH36" i="24"/>
  <c r="FD36" i="24"/>
  <c r="EV36" i="24"/>
  <c r="FS36" i="24"/>
  <c r="FK36" i="24"/>
  <c r="FC36" i="24"/>
  <c r="HF36" i="24"/>
  <c r="HB36" i="24"/>
  <c r="GX36" i="24"/>
  <c r="GT36" i="24"/>
  <c r="GP36" i="24"/>
  <c r="GL36" i="24"/>
  <c r="GH36" i="24"/>
  <c r="GD36" i="24"/>
  <c r="HD36" i="24"/>
  <c r="GZ36" i="24"/>
  <c r="GV36" i="24"/>
  <c r="GR36" i="24"/>
  <c r="GN36" i="24"/>
  <c r="GB36" i="24"/>
  <c r="HC36" i="24"/>
  <c r="GY36" i="24"/>
  <c r="GQ36" i="24"/>
  <c r="GE36" i="24"/>
  <c r="HE36" i="24"/>
  <c r="HA36" i="24"/>
  <c r="GW36" i="24"/>
  <c r="GS36" i="24"/>
  <c r="GO36" i="24"/>
  <c r="GK36" i="24"/>
  <c r="GG36" i="24"/>
  <c r="GC36" i="24"/>
  <c r="GJ36" i="24"/>
  <c r="GF36" i="24"/>
  <c r="HG36" i="24"/>
  <c r="GU36" i="24"/>
  <c r="GM36" i="24"/>
  <c r="GI36" i="24"/>
  <c r="EP36" i="24"/>
  <c r="EL36" i="24"/>
  <c r="EH36" i="24"/>
  <c r="ED36" i="24"/>
  <c r="DZ36" i="24"/>
  <c r="DV36" i="24"/>
  <c r="DR36" i="24"/>
  <c r="DN36" i="24"/>
  <c r="DQ36" i="24"/>
  <c r="ER36" i="24"/>
  <c r="EN36" i="24"/>
  <c r="EJ36" i="24"/>
  <c r="EF36" i="24"/>
  <c r="DX36" i="24"/>
  <c r="DT36" i="24"/>
  <c r="EQ36" i="24"/>
  <c r="EM36" i="24"/>
  <c r="EI36" i="24"/>
  <c r="EE36" i="24"/>
  <c r="EA36" i="24"/>
  <c r="DW36" i="24"/>
  <c r="DS36" i="24"/>
  <c r="DO36" i="24"/>
  <c r="ES36" i="24"/>
  <c r="EO36" i="24"/>
  <c r="EK36" i="24"/>
  <c r="EG36" i="24"/>
  <c r="EC36" i="24"/>
  <c r="DY36" i="24"/>
  <c r="DU36" i="24"/>
  <c r="EB36" i="24"/>
  <c r="DP36" i="24"/>
  <c r="FY133" i="24"/>
  <c r="FU133" i="24"/>
  <c r="FQ133" i="24"/>
  <c r="FM133" i="24"/>
  <c r="FI133" i="24"/>
  <c r="FE133" i="24"/>
  <c r="FA133" i="24"/>
  <c r="EW133" i="24"/>
  <c r="FY132" i="24"/>
  <c r="FU132" i="24"/>
  <c r="FQ132" i="24"/>
  <c r="FM132" i="24"/>
  <c r="FI132" i="24"/>
  <c r="FE132" i="24"/>
  <c r="FA132" i="24"/>
  <c r="EW132" i="24"/>
  <c r="FY131" i="24"/>
  <c r="FU131" i="24"/>
  <c r="FQ131" i="24"/>
  <c r="FM131" i="24"/>
  <c r="FI131" i="24"/>
  <c r="FE131" i="24"/>
  <c r="FA131" i="24"/>
  <c r="EW131" i="24"/>
  <c r="FX133" i="24"/>
  <c r="FT133" i="24"/>
  <c r="FP133" i="24"/>
  <c r="FL133" i="24"/>
  <c r="FH133" i="24"/>
  <c r="FD133" i="24"/>
  <c r="EZ133" i="24"/>
  <c r="EV133" i="24"/>
  <c r="FX132" i="24"/>
  <c r="FT132" i="24"/>
  <c r="FP132" i="24"/>
  <c r="FL132" i="24"/>
  <c r="FH132" i="24"/>
  <c r="FD132" i="24"/>
  <c r="EZ132" i="24"/>
  <c r="EV132" i="24"/>
  <c r="FS133" i="24"/>
  <c r="FK133" i="24"/>
  <c r="FC133" i="24"/>
  <c r="EU133" i="24"/>
  <c r="FS132" i="24"/>
  <c r="FK132" i="24"/>
  <c r="FC132" i="24"/>
  <c r="EU132" i="24"/>
  <c r="FW131" i="24"/>
  <c r="FR131" i="24"/>
  <c r="FL131" i="24"/>
  <c r="FG131" i="24"/>
  <c r="FB131" i="24"/>
  <c r="EV131" i="24"/>
  <c r="FX130" i="24"/>
  <c r="FT130" i="24"/>
  <c r="FP130" i="24"/>
  <c r="FL130" i="24"/>
  <c r="FH130" i="24"/>
  <c r="FD130" i="24"/>
  <c r="EZ130" i="24"/>
  <c r="EV130" i="24"/>
  <c r="FX129" i="24"/>
  <c r="FT129" i="24"/>
  <c r="FP129" i="24"/>
  <c r="FL129" i="24"/>
  <c r="FH129" i="24"/>
  <c r="FD129" i="24"/>
  <c r="FZ133" i="24"/>
  <c r="FR133" i="24"/>
  <c r="FJ133" i="24"/>
  <c r="FB133" i="24"/>
  <c r="FZ132" i="24"/>
  <c r="FR132" i="24"/>
  <c r="FJ132" i="24"/>
  <c r="FB132" i="24"/>
  <c r="FV131" i="24"/>
  <c r="FP131" i="24"/>
  <c r="FK131" i="24"/>
  <c r="FF131" i="24"/>
  <c r="EZ131" i="24"/>
  <c r="EU131" i="24"/>
  <c r="FW130" i="24"/>
  <c r="FS130" i="24"/>
  <c r="FO130" i="24"/>
  <c r="FK130" i="24"/>
  <c r="FG130" i="24"/>
  <c r="FC130" i="24"/>
  <c r="EY130" i="24"/>
  <c r="EU130" i="24"/>
  <c r="FW129" i="24"/>
  <c r="FS129" i="24"/>
  <c r="FO129" i="24"/>
  <c r="FK129" i="24"/>
  <c r="FG129" i="24"/>
  <c r="FC129" i="24"/>
  <c r="FW133" i="24"/>
  <c r="FG133" i="24"/>
  <c r="FO132" i="24"/>
  <c r="EY132" i="24"/>
  <c r="FZ131" i="24"/>
  <c r="FO131" i="24"/>
  <c r="FD131" i="24"/>
  <c r="FU130" i="24"/>
  <c r="FM130" i="24"/>
  <c r="FE130" i="24"/>
  <c r="EW130" i="24"/>
  <c r="FV129" i="24"/>
  <c r="FN129" i="24"/>
  <c r="FF129" i="24"/>
  <c r="EZ129" i="24"/>
  <c r="EV129" i="24"/>
  <c r="FX128" i="24"/>
  <c r="FT128" i="24"/>
  <c r="FP128" i="24"/>
  <c r="FL128" i="24"/>
  <c r="FH128" i="24"/>
  <c r="FD128" i="24"/>
  <c r="EZ128" i="24"/>
  <c r="EV128" i="24"/>
  <c r="FX127" i="24"/>
  <c r="FT127" i="24"/>
  <c r="FP127" i="24"/>
  <c r="FL127" i="24"/>
  <c r="FH127" i="24"/>
  <c r="FD127" i="24"/>
  <c r="EZ127" i="24"/>
  <c r="EV127" i="24"/>
  <c r="FX126" i="24"/>
  <c r="FT126" i="24"/>
  <c r="FP126" i="24"/>
  <c r="FL126" i="24"/>
  <c r="FH126" i="24"/>
  <c r="FD126" i="24"/>
  <c r="EZ126" i="24"/>
  <c r="EV126" i="24"/>
  <c r="FX125" i="24"/>
  <c r="FT125" i="24"/>
  <c r="FP125" i="24"/>
  <c r="FL125" i="24"/>
  <c r="FH125" i="24"/>
  <c r="FD125" i="24"/>
  <c r="EZ125" i="24"/>
  <c r="EV125" i="24"/>
  <c r="FV133" i="24"/>
  <c r="FF133" i="24"/>
  <c r="FN132" i="24"/>
  <c r="EX132" i="24"/>
  <c r="FX131" i="24"/>
  <c r="FN131" i="24"/>
  <c r="FC131" i="24"/>
  <c r="FZ130" i="24"/>
  <c r="FR130" i="24"/>
  <c r="FJ130" i="24"/>
  <c r="FB130" i="24"/>
  <c r="FU129" i="24"/>
  <c r="FM129" i="24"/>
  <c r="FE129" i="24"/>
  <c r="EY129" i="24"/>
  <c r="EU129" i="24"/>
  <c r="FW128" i="24"/>
  <c r="FS128" i="24"/>
  <c r="FO128" i="24"/>
  <c r="FK128" i="24"/>
  <c r="FG128" i="24"/>
  <c r="FC128" i="24"/>
  <c r="EY128" i="24"/>
  <c r="EU128" i="24"/>
  <c r="FW127" i="24"/>
  <c r="FS127" i="24"/>
  <c r="FO127" i="24"/>
  <c r="FK127" i="24"/>
  <c r="FG127" i="24"/>
  <c r="FC127" i="24"/>
  <c r="EY127" i="24"/>
  <c r="EU127" i="24"/>
  <c r="FW126" i="24"/>
  <c r="FS126" i="24"/>
  <c r="FO126" i="24"/>
  <c r="FK126" i="24"/>
  <c r="FG126" i="24"/>
  <c r="FC126" i="24"/>
  <c r="EY126" i="24"/>
  <c r="EU126" i="24"/>
  <c r="FW125" i="24"/>
  <c r="FS125" i="24"/>
  <c r="FO125" i="24"/>
  <c r="FK125" i="24"/>
  <c r="FG125" i="24"/>
  <c r="FC125" i="24"/>
  <c r="EY125" i="24"/>
  <c r="EU125" i="24"/>
  <c r="FW124" i="24"/>
  <c r="FS124" i="24"/>
  <c r="FO124" i="24"/>
  <c r="FK124" i="24"/>
  <c r="FG124" i="24"/>
  <c r="FC124" i="24"/>
  <c r="EY124" i="24"/>
  <c r="EU124" i="24"/>
  <c r="FO133" i="24"/>
  <c r="FF132" i="24"/>
  <c r="FH131" i="24"/>
  <c r="FQ130" i="24"/>
  <c r="FA130" i="24"/>
  <c r="FZ129" i="24"/>
  <c r="FJ129" i="24"/>
  <c r="EX129" i="24"/>
  <c r="FZ128" i="24"/>
  <c r="FR128" i="24"/>
  <c r="FJ128" i="24"/>
  <c r="FB128" i="24"/>
  <c r="FV127" i="24"/>
  <c r="FN127" i="24"/>
  <c r="FF127" i="24"/>
  <c r="EX127" i="24"/>
  <c r="FZ126" i="24"/>
  <c r="FR126" i="24"/>
  <c r="FJ126" i="24"/>
  <c r="FB126" i="24"/>
  <c r="FV125" i="24"/>
  <c r="FN125" i="24"/>
  <c r="FF125" i="24"/>
  <c r="EX125" i="24"/>
  <c r="FV124" i="24"/>
  <c r="FQ124" i="24"/>
  <c r="FL124" i="24"/>
  <c r="FF124" i="24"/>
  <c r="FA124" i="24"/>
  <c r="EV124" i="24"/>
  <c r="FW123" i="24"/>
  <c r="FS123" i="24"/>
  <c r="FO123" i="24"/>
  <c r="FK123" i="24"/>
  <c r="FG123" i="24"/>
  <c r="FC123" i="24"/>
  <c r="EY123" i="24"/>
  <c r="EU123" i="24"/>
  <c r="FW122" i="24"/>
  <c r="FS122" i="24"/>
  <c r="FO122" i="24"/>
  <c r="FK122" i="24"/>
  <c r="FG122" i="24"/>
  <c r="FC122" i="24"/>
  <c r="EY122" i="24"/>
  <c r="EU122" i="24"/>
  <c r="FW121" i="24"/>
  <c r="FS121" i="24"/>
  <c r="FO121" i="24"/>
  <c r="FK121" i="24"/>
  <c r="FG121" i="24"/>
  <c r="FC121" i="24"/>
  <c r="EY121" i="24"/>
  <c r="EU121" i="24"/>
  <c r="FN133" i="24"/>
  <c r="FW132" i="24"/>
  <c r="FT131" i="24"/>
  <c r="EY131" i="24"/>
  <c r="FN130" i="24"/>
  <c r="EX130" i="24"/>
  <c r="FY129" i="24"/>
  <c r="FI129" i="24"/>
  <c r="EW129" i="24"/>
  <c r="FY128" i="24"/>
  <c r="FQ128" i="24"/>
  <c r="FI128" i="24"/>
  <c r="FA128" i="24"/>
  <c r="FU127" i="24"/>
  <c r="FM127" i="24"/>
  <c r="FE127" i="24"/>
  <c r="EW127" i="24"/>
  <c r="FY126" i="24"/>
  <c r="FQ126" i="24"/>
  <c r="FI126" i="24"/>
  <c r="FA126" i="24"/>
  <c r="FU125" i="24"/>
  <c r="FM125" i="24"/>
  <c r="FE125" i="24"/>
  <c r="EW125" i="24"/>
  <c r="FZ124" i="24"/>
  <c r="FU124" i="24"/>
  <c r="FP124" i="24"/>
  <c r="FJ124" i="24"/>
  <c r="FE124" i="24"/>
  <c r="EZ124" i="24"/>
  <c r="FZ123" i="24"/>
  <c r="FV123" i="24"/>
  <c r="FR123" i="24"/>
  <c r="FN123" i="24"/>
  <c r="FJ123" i="24"/>
  <c r="FF123" i="24"/>
  <c r="FB123" i="24"/>
  <c r="EX123" i="24"/>
  <c r="FZ122" i="24"/>
  <c r="FV122" i="24"/>
  <c r="FR122" i="24"/>
  <c r="FN122" i="24"/>
  <c r="FJ122" i="24"/>
  <c r="FF122" i="24"/>
  <c r="FB122" i="24"/>
  <c r="EX122" i="24"/>
  <c r="FZ121" i="24"/>
  <c r="FV121" i="24"/>
  <c r="FR121" i="24"/>
  <c r="FN121" i="24"/>
  <c r="FJ121" i="24"/>
  <c r="FF121" i="24"/>
  <c r="FB121" i="24"/>
  <c r="EX121" i="24"/>
  <c r="EX131" i="24"/>
  <c r="FF130" i="24"/>
  <c r="FQ129" i="24"/>
  <c r="FM128" i="24"/>
  <c r="EW128" i="24"/>
  <c r="FY127" i="24"/>
  <c r="FI127" i="24"/>
  <c r="FM126" i="24"/>
  <c r="EW126" i="24"/>
  <c r="FY125" i="24"/>
  <c r="FI125" i="24"/>
  <c r="FR124" i="24"/>
  <c r="FH124" i="24"/>
  <c r="EW124" i="24"/>
  <c r="FU123" i="24"/>
  <c r="FM123" i="24"/>
  <c r="FE123" i="24"/>
  <c r="EW123" i="24"/>
  <c r="FX122" i="24"/>
  <c r="FP122" i="24"/>
  <c r="FH122" i="24"/>
  <c r="EZ122" i="24"/>
  <c r="FY121" i="24"/>
  <c r="FQ121" i="24"/>
  <c r="FI121" i="24"/>
  <c r="FA121" i="24"/>
  <c r="FY120" i="24"/>
  <c r="FU120" i="24"/>
  <c r="FQ120" i="24"/>
  <c r="FM120" i="24"/>
  <c r="FI120" i="24"/>
  <c r="FE120" i="24"/>
  <c r="FA120" i="24"/>
  <c r="EW120" i="24"/>
  <c r="FY119" i="24"/>
  <c r="FU119" i="24"/>
  <c r="FQ119" i="24"/>
  <c r="FM119" i="24"/>
  <c r="FI119" i="24"/>
  <c r="FE119" i="24"/>
  <c r="FA119" i="24"/>
  <c r="EW119" i="24"/>
  <c r="FY118" i="24"/>
  <c r="FU118" i="24"/>
  <c r="FQ118" i="24"/>
  <c r="FM118" i="24"/>
  <c r="FI118" i="24"/>
  <c r="FE118" i="24"/>
  <c r="FA118" i="24"/>
  <c r="EW118" i="24"/>
  <c r="FY117" i="24"/>
  <c r="FU117" i="24"/>
  <c r="FQ117" i="24"/>
  <c r="FM117" i="24"/>
  <c r="FI117" i="24"/>
  <c r="FE117" i="24"/>
  <c r="FA117" i="24"/>
  <c r="EW117" i="24"/>
  <c r="FY116" i="24"/>
  <c r="FU116" i="24"/>
  <c r="FQ116" i="24"/>
  <c r="FM116" i="24"/>
  <c r="FI116" i="24"/>
  <c r="FE116" i="24"/>
  <c r="FA116" i="24"/>
  <c r="EW116" i="24"/>
  <c r="FY115" i="24"/>
  <c r="FU115" i="24"/>
  <c r="FQ115" i="24"/>
  <c r="FM115" i="24"/>
  <c r="FI115" i="24"/>
  <c r="FE115" i="24"/>
  <c r="FA115" i="24"/>
  <c r="EW115" i="24"/>
  <c r="FY114" i="24"/>
  <c r="FU114" i="24"/>
  <c r="FQ114" i="24"/>
  <c r="FM114" i="24"/>
  <c r="FI114" i="24"/>
  <c r="FE114" i="24"/>
  <c r="FA114" i="24"/>
  <c r="EW114" i="24"/>
  <c r="FY113" i="24"/>
  <c r="FU113" i="24"/>
  <c r="FQ113" i="24"/>
  <c r="FM113" i="24"/>
  <c r="FI113" i="24"/>
  <c r="FE113" i="24"/>
  <c r="FA113" i="24"/>
  <c r="EW113" i="24"/>
  <c r="FY112" i="24"/>
  <c r="FU112" i="24"/>
  <c r="FQ112" i="24"/>
  <c r="FM112" i="24"/>
  <c r="FI112" i="24"/>
  <c r="FE112" i="24"/>
  <c r="FA112" i="24"/>
  <c r="EW112" i="24"/>
  <c r="FY111" i="24"/>
  <c r="FU111" i="24"/>
  <c r="FQ111" i="24"/>
  <c r="FM111" i="24"/>
  <c r="FI111" i="24"/>
  <c r="FV132" i="24"/>
  <c r="FY130" i="24"/>
  <c r="FB129" i="24"/>
  <c r="FV128" i="24"/>
  <c r="FF128" i="24"/>
  <c r="FR127" i="24"/>
  <c r="FB127" i="24"/>
  <c r="FV126" i="24"/>
  <c r="FF126" i="24"/>
  <c r="FR125" i="24"/>
  <c r="FB125" i="24"/>
  <c r="FY124" i="24"/>
  <c r="FN124" i="24"/>
  <c r="FD124" i="24"/>
  <c r="FT123" i="24"/>
  <c r="FL123" i="24"/>
  <c r="FD123" i="24"/>
  <c r="EV123" i="24"/>
  <c r="FU122" i="24"/>
  <c r="FM122" i="24"/>
  <c r="FE122" i="24"/>
  <c r="EW122" i="24"/>
  <c r="FX121" i="24"/>
  <c r="FP121" i="24"/>
  <c r="FH121" i="24"/>
  <c r="EZ121" i="24"/>
  <c r="FX120" i="24"/>
  <c r="FT120" i="24"/>
  <c r="FP120" i="24"/>
  <c r="FL120" i="24"/>
  <c r="FH120" i="24"/>
  <c r="FD120" i="24"/>
  <c r="EZ120" i="24"/>
  <c r="EV120" i="24"/>
  <c r="FX119" i="24"/>
  <c r="FT119" i="24"/>
  <c r="FP119" i="24"/>
  <c r="FL119" i="24"/>
  <c r="FH119" i="24"/>
  <c r="FD119" i="24"/>
  <c r="EZ119" i="24"/>
  <c r="EV119" i="24"/>
  <c r="FX118" i="24"/>
  <c r="FT118" i="24"/>
  <c r="FP118" i="24"/>
  <c r="FL118" i="24"/>
  <c r="FH118" i="24"/>
  <c r="FD118" i="24"/>
  <c r="EZ118" i="24"/>
  <c r="EV118" i="24"/>
  <c r="FX117" i="24"/>
  <c r="FT117" i="24"/>
  <c r="FP117" i="24"/>
  <c r="FL117" i="24"/>
  <c r="FH117" i="24"/>
  <c r="FD117" i="24"/>
  <c r="EZ117" i="24"/>
  <c r="EV117" i="24"/>
  <c r="FX116" i="24"/>
  <c r="FT116" i="24"/>
  <c r="FP116" i="24"/>
  <c r="FL116" i="24"/>
  <c r="FH116" i="24"/>
  <c r="FD116" i="24"/>
  <c r="EZ116" i="24"/>
  <c r="EV116" i="24"/>
  <c r="FX115" i="24"/>
  <c r="FT115" i="24"/>
  <c r="FP115" i="24"/>
  <c r="FL115" i="24"/>
  <c r="FH115" i="24"/>
  <c r="FD115" i="24"/>
  <c r="EZ115" i="24"/>
  <c r="EV115" i="24"/>
  <c r="FX114" i="24"/>
  <c r="FT114" i="24"/>
  <c r="FP114" i="24"/>
  <c r="FL114" i="24"/>
  <c r="FH114" i="24"/>
  <c r="FD114" i="24"/>
  <c r="EZ114" i="24"/>
  <c r="EV114" i="24"/>
  <c r="FX113" i="24"/>
  <c r="FT113" i="24"/>
  <c r="FP113" i="24"/>
  <c r="FL113" i="24"/>
  <c r="FH113" i="24"/>
  <c r="FD113" i="24"/>
  <c r="EZ113" i="24"/>
  <c r="EV113" i="24"/>
  <c r="FX112" i="24"/>
  <c r="FT112" i="24"/>
  <c r="FP112" i="24"/>
  <c r="FL112" i="24"/>
  <c r="FH112" i="24"/>
  <c r="FD112" i="24"/>
  <c r="EZ112" i="24"/>
  <c r="EV112" i="24"/>
  <c r="EY133" i="24"/>
  <c r="FG132" i="24"/>
  <c r="FS131" i="24"/>
  <c r="FV130" i="24"/>
  <c r="FA129" i="24"/>
  <c r="FU128" i="24"/>
  <c r="FE128" i="24"/>
  <c r="FQ127" i="24"/>
  <c r="FA127" i="24"/>
  <c r="FU126" i="24"/>
  <c r="FE126" i="24"/>
  <c r="FQ125" i="24"/>
  <c r="FA125" i="24"/>
  <c r="FX124" i="24"/>
  <c r="FM124" i="24"/>
  <c r="FB124" i="24"/>
  <c r="FY123" i="24"/>
  <c r="FQ123" i="24"/>
  <c r="FI123" i="24"/>
  <c r="FA123" i="24"/>
  <c r="FT122" i="24"/>
  <c r="FL122" i="24"/>
  <c r="FD122" i="24"/>
  <c r="EV122" i="24"/>
  <c r="FU121" i="24"/>
  <c r="EX133" i="24"/>
  <c r="FI130" i="24"/>
  <c r="FR129" i="24"/>
  <c r="EX126" i="24"/>
  <c r="FJ125" i="24"/>
  <c r="EX124" i="24"/>
  <c r="FP123" i="24"/>
  <c r="FA122" i="24"/>
  <c r="FE121" i="24"/>
  <c r="FW120" i="24"/>
  <c r="FO120" i="24"/>
  <c r="FG120" i="24"/>
  <c r="EY120" i="24"/>
  <c r="FW119" i="24"/>
  <c r="FO119" i="24"/>
  <c r="FG119" i="24"/>
  <c r="EY119" i="24"/>
  <c r="FN128" i="24"/>
  <c r="FZ127" i="24"/>
  <c r="FH123" i="24"/>
  <c r="FY122" i="24"/>
  <c r="FT121" i="24"/>
  <c r="FD121" i="24"/>
  <c r="EX128" i="24"/>
  <c r="FJ127" i="24"/>
  <c r="FT124" i="24"/>
  <c r="EZ123" i="24"/>
  <c r="FQ122" i="24"/>
  <c r="FM121" i="24"/>
  <c r="EW121" i="24"/>
  <c r="FS120" i="24"/>
  <c r="FK120" i="24"/>
  <c r="FC120" i="24"/>
  <c r="EU120" i="24"/>
  <c r="FS119" i="24"/>
  <c r="FK119" i="24"/>
  <c r="FC119" i="24"/>
  <c r="EU119" i="24"/>
  <c r="FS118" i="24"/>
  <c r="FK118" i="24"/>
  <c r="FC118" i="24"/>
  <c r="EU118" i="24"/>
  <c r="FS117" i="24"/>
  <c r="FK117" i="24"/>
  <c r="FC117" i="24"/>
  <c r="EU117" i="24"/>
  <c r="FS116" i="24"/>
  <c r="FK116" i="24"/>
  <c r="FC116" i="24"/>
  <c r="FJ131" i="24"/>
  <c r="FZ125" i="24"/>
  <c r="FL121" i="24"/>
  <c r="FN120" i="24"/>
  <c r="EX120" i="24"/>
  <c r="FZ119" i="24"/>
  <c r="FJ119" i="24"/>
  <c r="FW118" i="24"/>
  <c r="FN118" i="24"/>
  <c r="FB118" i="24"/>
  <c r="FV117" i="24"/>
  <c r="FJ117" i="24"/>
  <c r="EY117" i="24"/>
  <c r="FR116" i="24"/>
  <c r="FG116" i="24"/>
  <c r="EX116" i="24"/>
  <c r="FV115" i="24"/>
  <c r="FN115" i="24"/>
  <c r="FF115" i="24"/>
  <c r="EX115" i="24"/>
  <c r="FV114" i="24"/>
  <c r="FN114" i="24"/>
  <c r="FF114" i="24"/>
  <c r="EX114" i="24"/>
  <c r="FV113" i="24"/>
  <c r="FN113" i="24"/>
  <c r="FF113" i="24"/>
  <c r="EX113" i="24"/>
  <c r="FV112" i="24"/>
  <c r="FN112" i="24"/>
  <c r="FF112" i="24"/>
  <c r="EX112" i="24"/>
  <c r="FW111" i="24"/>
  <c r="FR111" i="24"/>
  <c r="FL111" i="24"/>
  <c r="FG111" i="24"/>
  <c r="FC111" i="24"/>
  <c r="EY111" i="24"/>
  <c r="EU111" i="24"/>
  <c r="FW110" i="24"/>
  <c r="FS110" i="24"/>
  <c r="FO110" i="24"/>
  <c r="FK110" i="24"/>
  <c r="FG110" i="24"/>
  <c r="FC110" i="24"/>
  <c r="EY110" i="24"/>
  <c r="EU110" i="24"/>
  <c r="FW109" i="24"/>
  <c r="FS109" i="24"/>
  <c r="FO109" i="24"/>
  <c r="FK109" i="24"/>
  <c r="FG109" i="24"/>
  <c r="FC109" i="24"/>
  <c r="EY109" i="24"/>
  <c r="EU109" i="24"/>
  <c r="FN126" i="24"/>
  <c r="FI124" i="24"/>
  <c r="EV121" i="24"/>
  <c r="FZ120" i="24"/>
  <c r="FJ120" i="24"/>
  <c r="FV119" i="24"/>
  <c r="FF119" i="24"/>
  <c r="FV118" i="24"/>
  <c r="FJ118" i="24"/>
  <c r="EY118" i="24"/>
  <c r="FR117" i="24"/>
  <c r="FG117" i="24"/>
  <c r="EX117" i="24"/>
  <c r="FZ116" i="24"/>
  <c r="FO116" i="24"/>
  <c r="FF116" i="24"/>
  <c r="EU116" i="24"/>
  <c r="FS115" i="24"/>
  <c r="FK115" i="24"/>
  <c r="FC115" i="24"/>
  <c r="EU115" i="24"/>
  <c r="FS114" i="24"/>
  <c r="FK114" i="24"/>
  <c r="FC114" i="24"/>
  <c r="EU114" i="24"/>
  <c r="FS113" i="24"/>
  <c r="FK113" i="24"/>
  <c r="FC113" i="24"/>
  <c r="EU113" i="24"/>
  <c r="FS112" i="24"/>
  <c r="FK112" i="24"/>
  <c r="FC112" i="24"/>
  <c r="EU112" i="24"/>
  <c r="FV111" i="24"/>
  <c r="FP111" i="24"/>
  <c r="FK111" i="24"/>
  <c r="FF111" i="24"/>
  <c r="FB111" i="24"/>
  <c r="EX111" i="24"/>
  <c r="FZ110" i="24"/>
  <c r="FV110" i="24"/>
  <c r="FR110" i="24"/>
  <c r="FN110" i="24"/>
  <c r="FJ110" i="24"/>
  <c r="FF110" i="24"/>
  <c r="FB110" i="24"/>
  <c r="EX110" i="24"/>
  <c r="FZ109" i="24"/>
  <c r="FV109" i="24"/>
  <c r="FX123" i="24"/>
  <c r="FV120" i="24"/>
  <c r="FF120" i="24"/>
  <c r="FR119" i="24"/>
  <c r="FB119" i="24"/>
  <c r="FR118" i="24"/>
  <c r="FG118" i="24"/>
  <c r="EX118" i="24"/>
  <c r="FZ117" i="24"/>
  <c r="FO117" i="24"/>
  <c r="FF117" i="24"/>
  <c r="FW116" i="24"/>
  <c r="FN116" i="24"/>
  <c r="FB116" i="24"/>
  <c r="FZ115" i="24"/>
  <c r="FR115" i="24"/>
  <c r="FJ115" i="24"/>
  <c r="FB115" i="24"/>
  <c r="FZ114" i="24"/>
  <c r="FR114" i="24"/>
  <c r="FJ114" i="24"/>
  <c r="FB114" i="24"/>
  <c r="FZ113" i="24"/>
  <c r="FR113" i="24"/>
  <c r="FJ113" i="24"/>
  <c r="FB113" i="24"/>
  <c r="FZ112" i="24"/>
  <c r="FR112" i="24"/>
  <c r="FJ112" i="24"/>
  <c r="FB112" i="24"/>
  <c r="FZ111" i="24"/>
  <c r="FT111" i="24"/>
  <c r="FO111" i="24"/>
  <c r="FJ111" i="24"/>
  <c r="FE111" i="24"/>
  <c r="FA111" i="24"/>
  <c r="EW111" i="24"/>
  <c r="FY110" i="24"/>
  <c r="FU110" i="24"/>
  <c r="FQ110" i="24"/>
  <c r="FM110" i="24"/>
  <c r="FI110" i="24"/>
  <c r="FE110" i="24"/>
  <c r="FA110" i="24"/>
  <c r="EW110" i="24"/>
  <c r="FY109" i="24"/>
  <c r="FU109" i="24"/>
  <c r="FQ109" i="24"/>
  <c r="FM109" i="24"/>
  <c r="FI109" i="24"/>
  <c r="FE109" i="24"/>
  <c r="FA109" i="24"/>
  <c r="EW109" i="24"/>
  <c r="FF118" i="24"/>
  <c r="FJ116" i="24"/>
  <c r="FO115" i="24"/>
  <c r="FW114" i="24"/>
  <c r="EY113" i="24"/>
  <c r="FG112" i="24"/>
  <c r="FX111" i="24"/>
  <c r="FD111" i="24"/>
  <c r="FP110" i="24"/>
  <c r="EZ110" i="24"/>
  <c r="FP109" i="24"/>
  <c r="FH109" i="24"/>
  <c r="EZ109" i="24"/>
  <c r="FY108" i="24"/>
  <c r="FU108" i="24"/>
  <c r="FQ108" i="24"/>
  <c r="FM108" i="24"/>
  <c r="FI108" i="24"/>
  <c r="FE108" i="24"/>
  <c r="FA108" i="24"/>
  <c r="EW108" i="24"/>
  <c r="FY107" i="24"/>
  <c r="FU107" i="24"/>
  <c r="FQ107" i="24"/>
  <c r="FM107" i="24"/>
  <c r="FI107" i="24"/>
  <c r="FE107" i="24"/>
  <c r="FA107" i="24"/>
  <c r="EW107" i="24"/>
  <c r="FY106" i="24"/>
  <c r="FU106" i="24"/>
  <c r="FQ106" i="24"/>
  <c r="FM106" i="24"/>
  <c r="FI106" i="24"/>
  <c r="FE106" i="24"/>
  <c r="FA106" i="24"/>
  <c r="EW106" i="24"/>
  <c r="FY105" i="24"/>
  <c r="FU105" i="24"/>
  <c r="FQ105" i="24"/>
  <c r="FM105" i="24"/>
  <c r="FI105" i="24"/>
  <c r="FE105" i="24"/>
  <c r="FA105" i="24"/>
  <c r="EW105" i="24"/>
  <c r="FY104" i="24"/>
  <c r="FU104" i="24"/>
  <c r="FQ104" i="24"/>
  <c r="FM104" i="24"/>
  <c r="FI104" i="24"/>
  <c r="FE104" i="24"/>
  <c r="FA104" i="24"/>
  <c r="EW104" i="24"/>
  <c r="FY103"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Y99" i="24"/>
  <c r="FU99" i="24"/>
  <c r="FQ99" i="24"/>
  <c r="FM99" i="24"/>
  <c r="FI99" i="24"/>
  <c r="FE99" i="24"/>
  <c r="FA99" i="24"/>
  <c r="EW99" i="24"/>
  <c r="FY98" i="24"/>
  <c r="FU98" i="24"/>
  <c r="FQ98" i="24"/>
  <c r="FM98" i="24"/>
  <c r="FI98" i="24"/>
  <c r="FE98" i="24"/>
  <c r="FA98" i="24"/>
  <c r="EW98" i="24"/>
  <c r="FY97" i="24"/>
  <c r="FU97" i="24"/>
  <c r="FQ97" i="24"/>
  <c r="FM97" i="24"/>
  <c r="FI97" i="24"/>
  <c r="FE97" i="24"/>
  <c r="FA97" i="24"/>
  <c r="EW97" i="24"/>
  <c r="FW117" i="24"/>
  <c r="EY116" i="24"/>
  <c r="FG115" i="24"/>
  <c r="FO114" i="24"/>
  <c r="FW113" i="24"/>
  <c r="EY112" i="24"/>
  <c r="FS111" i="24"/>
  <c r="EZ111" i="24"/>
  <c r="FL110" i="24"/>
  <c r="EV110" i="24"/>
  <c r="FX109" i="24"/>
  <c r="FN109" i="24"/>
  <c r="FF109" i="24"/>
  <c r="EX109" i="24"/>
  <c r="FX108" i="24"/>
  <c r="FT108" i="24"/>
  <c r="FP108" i="24"/>
  <c r="FL108" i="24"/>
  <c r="FH108" i="24"/>
  <c r="FD108" i="24"/>
  <c r="EZ108" i="24"/>
  <c r="EV108" i="24"/>
  <c r="FX107" i="24"/>
  <c r="FT107" i="24"/>
  <c r="FP107" i="24"/>
  <c r="FL107" i="24"/>
  <c r="FH107" i="24"/>
  <c r="FD107" i="24"/>
  <c r="EZ107" i="24"/>
  <c r="EV107" i="24"/>
  <c r="FX106" i="24"/>
  <c r="FT106" i="24"/>
  <c r="FP106" i="24"/>
  <c r="FL106" i="24"/>
  <c r="FH106" i="24"/>
  <c r="FD106" i="24"/>
  <c r="EZ106" i="24"/>
  <c r="EV106" i="24"/>
  <c r="FX105" i="24"/>
  <c r="FT105" i="24"/>
  <c r="FP105" i="24"/>
  <c r="FL105" i="24"/>
  <c r="FH105" i="24"/>
  <c r="FD105" i="24"/>
  <c r="EZ105" i="24"/>
  <c r="EV105" i="24"/>
  <c r="FX104" i="24"/>
  <c r="FT104" i="24"/>
  <c r="FP104" i="24"/>
  <c r="FL104" i="24"/>
  <c r="FH104" i="24"/>
  <c r="FD104" i="24"/>
  <c r="EZ104" i="24"/>
  <c r="EV104" i="24"/>
  <c r="FX103" i="24"/>
  <c r="FT103" i="24"/>
  <c r="FP103" i="24"/>
  <c r="FL103" i="24"/>
  <c r="FH103" i="24"/>
  <c r="FD103" i="24"/>
  <c r="EZ103" i="24"/>
  <c r="EV103" i="24"/>
  <c r="FX102" i="24"/>
  <c r="FT102" i="24"/>
  <c r="FP102" i="24"/>
  <c r="FL102" i="24"/>
  <c r="FH102" i="24"/>
  <c r="FD102" i="24"/>
  <c r="EZ102" i="24"/>
  <c r="EV102" i="24"/>
  <c r="FX101" i="24"/>
  <c r="FT101" i="24"/>
  <c r="FP101" i="24"/>
  <c r="FL101" i="24"/>
  <c r="FH101" i="24"/>
  <c r="FD101" i="24"/>
  <c r="EZ101" i="24"/>
  <c r="EV101" i="24"/>
  <c r="FX100" i="24"/>
  <c r="FT100" i="24"/>
  <c r="FP100" i="24"/>
  <c r="FL100" i="24"/>
  <c r="FH100" i="24"/>
  <c r="FD100" i="24"/>
  <c r="EZ100" i="24"/>
  <c r="EV100" i="24"/>
  <c r="FI122" i="24"/>
  <c r="FR120" i="24"/>
  <c r="FN119" i="24"/>
  <c r="FZ118" i="24"/>
  <c r="FN117" i="24"/>
  <c r="EY115" i="24"/>
  <c r="FG114" i="24"/>
  <c r="FO113" i="24"/>
  <c r="FW112" i="24"/>
  <c r="FN111" i="24"/>
  <c r="EV111" i="24"/>
  <c r="FX110" i="24"/>
  <c r="FH110" i="24"/>
  <c r="FT109" i="24"/>
  <c r="FL109" i="24"/>
  <c r="FD109" i="24"/>
  <c r="EV109" i="24"/>
  <c r="FW108" i="24"/>
  <c r="FS108" i="24"/>
  <c r="FO108" i="24"/>
  <c r="FK108" i="24"/>
  <c r="FG108" i="24"/>
  <c r="FC108" i="24"/>
  <c r="EY108" i="24"/>
  <c r="EU108" i="24"/>
  <c r="FW107" i="24"/>
  <c r="FS107" i="24"/>
  <c r="FO107" i="24"/>
  <c r="FK107" i="24"/>
  <c r="FG107" i="24"/>
  <c r="FC107" i="24"/>
  <c r="EY107" i="24"/>
  <c r="EU107" i="24"/>
  <c r="FW106" i="24"/>
  <c r="FS106" i="24"/>
  <c r="FO106" i="24"/>
  <c r="FK106" i="24"/>
  <c r="FG106" i="24"/>
  <c r="FC106" i="24"/>
  <c r="EY106" i="24"/>
  <c r="EU106" i="24"/>
  <c r="FW105" i="24"/>
  <c r="FS105" i="24"/>
  <c r="FO105" i="24"/>
  <c r="FK105" i="24"/>
  <c r="FG105" i="24"/>
  <c r="FC105" i="24"/>
  <c r="EY105" i="24"/>
  <c r="EU105" i="24"/>
  <c r="FW104" i="24"/>
  <c r="FS104" i="24"/>
  <c r="FO104" i="24"/>
  <c r="FK104" i="24"/>
  <c r="FG104" i="24"/>
  <c r="FC104" i="24"/>
  <c r="EY104" i="24"/>
  <c r="EU104" i="24"/>
  <c r="FW103" i="24"/>
  <c r="FS103" i="24"/>
  <c r="FO103" i="24"/>
  <c r="FK103" i="24"/>
  <c r="FG103" i="24"/>
  <c r="FC103" i="24"/>
  <c r="EY103" i="24"/>
  <c r="EU103" i="24"/>
  <c r="FW102" i="24"/>
  <c r="FS102" i="24"/>
  <c r="FO102" i="24"/>
  <c r="FK102" i="24"/>
  <c r="FG102" i="24"/>
  <c r="FC102" i="24"/>
  <c r="EY102" i="24"/>
  <c r="EU102" i="24"/>
  <c r="FW101" i="24"/>
  <c r="FS101" i="24"/>
  <c r="FO101" i="24"/>
  <c r="FK101" i="24"/>
  <c r="FG101" i="24"/>
  <c r="FC101" i="24"/>
  <c r="EY101" i="24"/>
  <c r="EU101" i="24"/>
  <c r="FW100" i="24"/>
  <c r="FS100" i="24"/>
  <c r="FO100" i="24"/>
  <c r="FK100" i="24"/>
  <c r="FG100" i="24"/>
  <c r="FC100" i="24"/>
  <c r="EY100" i="24"/>
  <c r="EU100" i="24"/>
  <c r="FW99" i="24"/>
  <c r="FS99" i="24"/>
  <c r="FO99" i="24"/>
  <c r="FK99" i="24"/>
  <c r="FG99" i="24"/>
  <c r="FC99" i="24"/>
  <c r="EY99" i="24"/>
  <c r="EU99" i="24"/>
  <c r="FW98" i="24"/>
  <c r="FS98" i="24"/>
  <c r="FO98" i="24"/>
  <c r="FK98" i="24"/>
  <c r="FG98" i="24"/>
  <c r="FC98" i="24"/>
  <c r="EY98" i="24"/>
  <c r="EU98" i="24"/>
  <c r="FW97" i="24"/>
  <c r="FS97" i="24"/>
  <c r="FO97" i="24"/>
  <c r="FK97" i="24"/>
  <c r="FG97" i="24"/>
  <c r="FC97" i="24"/>
  <c r="EY97" i="24"/>
  <c r="EU97" i="24"/>
  <c r="FB120" i="24"/>
  <c r="FV116" i="24"/>
  <c r="FW115" i="24"/>
  <c r="EY114" i="24"/>
  <c r="FG113" i="24"/>
  <c r="FO112" i="24"/>
  <c r="FT110" i="24"/>
  <c r="FR109" i="24"/>
  <c r="FZ108" i="24"/>
  <c r="FJ108" i="24"/>
  <c r="FZ107" i="24"/>
  <c r="FJ107" i="24"/>
  <c r="FZ106" i="24"/>
  <c r="FJ106" i="24"/>
  <c r="FZ105" i="24"/>
  <c r="FJ105" i="24"/>
  <c r="FZ104" i="24"/>
  <c r="FJ104" i="24"/>
  <c r="FZ103" i="24"/>
  <c r="FJ103" i="24"/>
  <c r="FZ102" i="24"/>
  <c r="FJ102" i="24"/>
  <c r="FZ101" i="24"/>
  <c r="FJ101" i="24"/>
  <c r="FZ100" i="24"/>
  <c r="FJ100" i="24"/>
  <c r="FT99" i="24"/>
  <c r="FL99" i="24"/>
  <c r="FD99" i="24"/>
  <c r="EV99" i="24"/>
  <c r="FV98" i="24"/>
  <c r="FN98" i="24"/>
  <c r="FF98" i="24"/>
  <c r="EX98" i="24"/>
  <c r="FX97" i="24"/>
  <c r="FP97" i="24"/>
  <c r="FH97" i="24"/>
  <c r="EZ97" i="24"/>
  <c r="FX96" i="24"/>
  <c r="FT96" i="24"/>
  <c r="FP96" i="24"/>
  <c r="FL96" i="24"/>
  <c r="FH96" i="24"/>
  <c r="FD96" i="24"/>
  <c r="EZ96" i="24"/>
  <c r="EV96" i="24"/>
  <c r="FX95" i="24"/>
  <c r="FT95" i="24"/>
  <c r="FP95" i="24"/>
  <c r="FL95" i="24"/>
  <c r="FH95" i="24"/>
  <c r="FD95" i="24"/>
  <c r="EZ95" i="24"/>
  <c r="EV95" i="24"/>
  <c r="FX94" i="24"/>
  <c r="FT94" i="24"/>
  <c r="FP94" i="24"/>
  <c r="FL94" i="24"/>
  <c r="FH94" i="24"/>
  <c r="FD94" i="24"/>
  <c r="EZ94" i="24"/>
  <c r="EV94" i="24"/>
  <c r="FX93" i="24"/>
  <c r="FT93" i="24"/>
  <c r="FP93" i="24"/>
  <c r="FL93" i="24"/>
  <c r="FH93" i="24"/>
  <c r="FD93" i="24"/>
  <c r="EZ93" i="24"/>
  <c r="EV93" i="24"/>
  <c r="FX92" i="24"/>
  <c r="FT92" i="24"/>
  <c r="FP92" i="24"/>
  <c r="FL92" i="24"/>
  <c r="FH92" i="24"/>
  <c r="FD92" i="24"/>
  <c r="EZ92" i="24"/>
  <c r="EV92" i="24"/>
  <c r="FX91" i="24"/>
  <c r="FT91" i="24"/>
  <c r="FP91" i="24"/>
  <c r="FL91" i="24"/>
  <c r="FH91" i="24"/>
  <c r="FD91" i="24"/>
  <c r="EZ91" i="24"/>
  <c r="EV91" i="24"/>
  <c r="FX90" i="24"/>
  <c r="FT90" i="24"/>
  <c r="FP90" i="24"/>
  <c r="FL90" i="24"/>
  <c r="FH90" i="24"/>
  <c r="FD90" i="24"/>
  <c r="EZ90" i="24"/>
  <c r="EV90" i="24"/>
  <c r="FX89" i="24"/>
  <c r="FT89" i="24"/>
  <c r="FP89" i="24"/>
  <c r="FL89" i="24"/>
  <c r="FH89" i="24"/>
  <c r="FD89" i="24"/>
  <c r="EZ89" i="24"/>
  <c r="EV89" i="24"/>
  <c r="FX88" i="24"/>
  <c r="FT88" i="24"/>
  <c r="FP88" i="24"/>
  <c r="FL88" i="24"/>
  <c r="FH88" i="24"/>
  <c r="FD88" i="24"/>
  <c r="EZ88" i="24"/>
  <c r="EV88" i="24"/>
  <c r="FX87" i="24"/>
  <c r="FT87" i="24"/>
  <c r="FH111" i="24"/>
  <c r="FD110" i="24"/>
  <c r="FJ109" i="24"/>
  <c r="FV108" i="24"/>
  <c r="FF108" i="24"/>
  <c r="FV107" i="24"/>
  <c r="FF107" i="24"/>
  <c r="FV106" i="24"/>
  <c r="FF106" i="24"/>
  <c r="FV105" i="24"/>
  <c r="FF105" i="24"/>
  <c r="FV104" i="24"/>
  <c r="FF104" i="24"/>
  <c r="FV103" i="24"/>
  <c r="FF103" i="24"/>
  <c r="FV102" i="24"/>
  <c r="FF102" i="24"/>
  <c r="FV101" i="24"/>
  <c r="FF101" i="24"/>
  <c r="FV100" i="24"/>
  <c r="FF100" i="24"/>
  <c r="FZ99" i="24"/>
  <c r="FR99" i="24"/>
  <c r="FJ99" i="24"/>
  <c r="FB99" i="24"/>
  <c r="FT98" i="24"/>
  <c r="FL98" i="24"/>
  <c r="FD98" i="24"/>
  <c r="EV98" i="24"/>
  <c r="FV97" i="24"/>
  <c r="FN97" i="24"/>
  <c r="FF97" i="24"/>
  <c r="EX97" i="24"/>
  <c r="FW96" i="24"/>
  <c r="FS96" i="24"/>
  <c r="FO96" i="24"/>
  <c r="FK96" i="24"/>
  <c r="FG96" i="24"/>
  <c r="FC96" i="24"/>
  <c r="EY96" i="24"/>
  <c r="EU96" i="24"/>
  <c r="FW95" i="24"/>
  <c r="FS95" i="24"/>
  <c r="FO95" i="24"/>
  <c r="FK95" i="24"/>
  <c r="FG95" i="24"/>
  <c r="FC95" i="24"/>
  <c r="EY95" i="24"/>
  <c r="EU95" i="24"/>
  <c r="FW94" i="24"/>
  <c r="FS94" i="24"/>
  <c r="FO94" i="24"/>
  <c r="FK94" i="24"/>
  <c r="FG94" i="24"/>
  <c r="FC94" i="24"/>
  <c r="EY94" i="24"/>
  <c r="EU94" i="24"/>
  <c r="FW93" i="24"/>
  <c r="FS93" i="24"/>
  <c r="FO93" i="24"/>
  <c r="FK93" i="24"/>
  <c r="FG93" i="24"/>
  <c r="FC93" i="24"/>
  <c r="EY93" i="24"/>
  <c r="EU93" i="24"/>
  <c r="FW92" i="24"/>
  <c r="FS92" i="24"/>
  <c r="FO92" i="24"/>
  <c r="FK92" i="24"/>
  <c r="FG92" i="24"/>
  <c r="FC92" i="24"/>
  <c r="EY92" i="24"/>
  <c r="EU92" i="24"/>
  <c r="FW91" i="24"/>
  <c r="FS91" i="24"/>
  <c r="FO91" i="24"/>
  <c r="FK91" i="24"/>
  <c r="FG91" i="24"/>
  <c r="FC91" i="24"/>
  <c r="EY91" i="24"/>
  <c r="EU91" i="24"/>
  <c r="FW90" i="24"/>
  <c r="FS90" i="24"/>
  <c r="FO90" i="24"/>
  <c r="FK90" i="24"/>
  <c r="FG90" i="24"/>
  <c r="FC90" i="24"/>
  <c r="EY90" i="24"/>
  <c r="EU90" i="24"/>
  <c r="FW89" i="24"/>
  <c r="FS89" i="24"/>
  <c r="FO89" i="24"/>
  <c r="FK89" i="24"/>
  <c r="FG89" i="24"/>
  <c r="FC89" i="24"/>
  <c r="EY89" i="24"/>
  <c r="EU89" i="24"/>
  <c r="FW88" i="24"/>
  <c r="FS88" i="24"/>
  <c r="FO88" i="24"/>
  <c r="FK88" i="24"/>
  <c r="FG88" i="24"/>
  <c r="FC88" i="24"/>
  <c r="EY88" i="24"/>
  <c r="EU88" i="24"/>
  <c r="FW87" i="24"/>
  <c r="FO118" i="24"/>
  <c r="FB117" i="24"/>
  <c r="FB109" i="24"/>
  <c r="FR108" i="24"/>
  <c r="FB108" i="24"/>
  <c r="FR107" i="24"/>
  <c r="FB107" i="24"/>
  <c r="FR106" i="24"/>
  <c r="FB106" i="24"/>
  <c r="FR105" i="24"/>
  <c r="FB105" i="24"/>
  <c r="FR104" i="24"/>
  <c r="FB104" i="24"/>
  <c r="FR103" i="24"/>
  <c r="FB103" i="24"/>
  <c r="EX108" i="24"/>
  <c r="FN107" i="24"/>
  <c r="EX104" i="24"/>
  <c r="FN103" i="24"/>
  <c r="FN102" i="24"/>
  <c r="FB101" i="24"/>
  <c r="EX100" i="24"/>
  <c r="FX99" i="24"/>
  <c r="FH99" i="24"/>
  <c r="FR98" i="24"/>
  <c r="FB98" i="24"/>
  <c r="FR97" i="24"/>
  <c r="FB97" i="24"/>
  <c r="FV96" i="24"/>
  <c r="FN96" i="24"/>
  <c r="FF96" i="24"/>
  <c r="EX96" i="24"/>
  <c r="FY95" i="24"/>
  <c r="FQ95" i="24"/>
  <c r="FI95" i="24"/>
  <c r="FA95" i="24"/>
  <c r="FZ94" i="24"/>
  <c r="FR94" i="24"/>
  <c r="FJ94" i="24"/>
  <c r="FB94" i="24"/>
  <c r="FU93" i="24"/>
  <c r="FM93" i="24"/>
  <c r="FE93" i="24"/>
  <c r="EW93" i="24"/>
  <c r="FV92" i="24"/>
  <c r="FN92" i="24"/>
  <c r="FF92" i="24"/>
  <c r="EX92" i="24"/>
  <c r="FY91" i="24"/>
  <c r="FQ91" i="24"/>
  <c r="FI91" i="24"/>
  <c r="FA91" i="24"/>
  <c r="FZ90" i="24"/>
  <c r="FR90" i="24"/>
  <c r="FJ90" i="24"/>
  <c r="FB90" i="24"/>
  <c r="FU89" i="24"/>
  <c r="FM89" i="24"/>
  <c r="FE89" i="24"/>
  <c r="EW89" i="24"/>
  <c r="FV88" i="24"/>
  <c r="FN88" i="24"/>
  <c r="FF88" i="24"/>
  <c r="EX88" i="24"/>
  <c r="FY87" i="24"/>
  <c r="FR87" i="24"/>
  <c r="FN87" i="24"/>
  <c r="FJ87" i="24"/>
  <c r="FF87" i="24"/>
  <c r="FB87" i="24"/>
  <c r="EX87" i="24"/>
  <c r="FZ86" i="24"/>
  <c r="FV86" i="24"/>
  <c r="FR86" i="24"/>
  <c r="FN86" i="24"/>
  <c r="FJ86" i="24"/>
  <c r="FF86" i="24"/>
  <c r="FB86" i="24"/>
  <c r="EX86" i="24"/>
  <c r="FZ85" i="24"/>
  <c r="FV85" i="24"/>
  <c r="FR85" i="24"/>
  <c r="FN85" i="24"/>
  <c r="FJ85" i="24"/>
  <c r="FF85" i="24"/>
  <c r="FB85" i="24"/>
  <c r="EX85" i="24"/>
  <c r="FZ84" i="24"/>
  <c r="FV84" i="24"/>
  <c r="FR84" i="24"/>
  <c r="FN84" i="24"/>
  <c r="FJ84" i="24"/>
  <c r="FF84" i="24"/>
  <c r="FB84" i="24"/>
  <c r="EX84" i="24"/>
  <c r="FZ83" i="24"/>
  <c r="FV83" i="24"/>
  <c r="FR83" i="24"/>
  <c r="FN83" i="24"/>
  <c r="FJ83" i="24"/>
  <c r="FF83" i="24"/>
  <c r="FB83" i="24"/>
  <c r="EX83" i="24"/>
  <c r="FZ82" i="24"/>
  <c r="FV82" i="24"/>
  <c r="FR82" i="24"/>
  <c r="FN82" i="24"/>
  <c r="FJ82" i="24"/>
  <c r="FF82" i="24"/>
  <c r="FB82" i="24"/>
  <c r="EX82" i="24"/>
  <c r="FZ81" i="24"/>
  <c r="FV81" i="24"/>
  <c r="FR81" i="24"/>
  <c r="FN81" i="24"/>
  <c r="FJ81" i="24"/>
  <c r="FF81" i="24"/>
  <c r="FB81" i="24"/>
  <c r="EX81" i="24"/>
  <c r="FZ79" i="24"/>
  <c r="FV79" i="24"/>
  <c r="FR79" i="24"/>
  <c r="FN79" i="24"/>
  <c r="FJ79" i="24"/>
  <c r="FF79" i="24"/>
  <c r="FB79" i="24"/>
  <c r="EX79" i="24"/>
  <c r="FZ78" i="24"/>
  <c r="FV78" i="24"/>
  <c r="FR78" i="24"/>
  <c r="FN78" i="24"/>
  <c r="FJ78" i="24"/>
  <c r="FF78" i="24"/>
  <c r="FB78" i="24"/>
  <c r="EX78" i="24"/>
  <c r="FZ77" i="24"/>
  <c r="FV77" i="24"/>
  <c r="FR77" i="24"/>
  <c r="FN77" i="24"/>
  <c r="FJ77" i="24"/>
  <c r="FF77" i="24"/>
  <c r="FB77" i="24"/>
  <c r="EX77" i="24"/>
  <c r="FZ76" i="24"/>
  <c r="FV76" i="24"/>
  <c r="FR76" i="24"/>
  <c r="FN76" i="24"/>
  <c r="FJ76" i="24"/>
  <c r="FF76" i="24"/>
  <c r="FB76" i="24"/>
  <c r="EX76" i="24"/>
  <c r="FZ75" i="24"/>
  <c r="FV75" i="24"/>
  <c r="FR75" i="24"/>
  <c r="FN75" i="24"/>
  <c r="FJ75" i="24"/>
  <c r="FF75" i="24"/>
  <c r="FB75" i="24"/>
  <c r="EX75" i="24"/>
  <c r="FZ74" i="24"/>
  <c r="FV74" i="24"/>
  <c r="FR74" i="24"/>
  <c r="FN74" i="24"/>
  <c r="FJ74" i="24"/>
  <c r="FF74" i="24"/>
  <c r="FB74" i="24"/>
  <c r="EX74" i="24"/>
  <c r="FZ72" i="24"/>
  <c r="FV72" i="24"/>
  <c r="FR72" i="24"/>
  <c r="FN72" i="24"/>
  <c r="FJ72" i="24"/>
  <c r="FF72" i="24"/>
  <c r="FB72" i="24"/>
  <c r="EX72" i="24"/>
  <c r="FZ71" i="24"/>
  <c r="FV71" i="24"/>
  <c r="FR71" i="24"/>
  <c r="FN71" i="24"/>
  <c r="FJ71" i="24"/>
  <c r="FF71" i="24"/>
  <c r="FB71" i="24"/>
  <c r="EX71" i="24"/>
  <c r="FZ70" i="24"/>
  <c r="FV70" i="24"/>
  <c r="FR70" i="24"/>
  <c r="FN70" i="24"/>
  <c r="FJ70" i="24"/>
  <c r="FF70" i="24"/>
  <c r="FB70" i="24"/>
  <c r="EX70" i="24"/>
  <c r="FZ69" i="24"/>
  <c r="FV69" i="24"/>
  <c r="FR69" i="24"/>
  <c r="FN69" i="24"/>
  <c r="FJ69" i="24"/>
  <c r="FF69" i="24"/>
  <c r="FB69" i="24"/>
  <c r="EX69" i="24"/>
  <c r="FZ67" i="24"/>
  <c r="FV67" i="24"/>
  <c r="FR67" i="24"/>
  <c r="FN67" i="24"/>
  <c r="FJ67" i="24"/>
  <c r="FF67" i="24"/>
  <c r="FB67" i="24"/>
  <c r="EX67" i="24"/>
  <c r="FZ66" i="24"/>
  <c r="FV66" i="24"/>
  <c r="FR66" i="24"/>
  <c r="FN66" i="24"/>
  <c r="FJ66" i="24"/>
  <c r="FF66" i="24"/>
  <c r="FB66" i="24"/>
  <c r="EX66" i="24"/>
  <c r="FZ65" i="24"/>
  <c r="FV65" i="24"/>
  <c r="FR65" i="24"/>
  <c r="FN65" i="24"/>
  <c r="FJ65" i="24"/>
  <c r="FF65" i="24"/>
  <c r="FB65" i="24"/>
  <c r="EX65" i="24"/>
  <c r="FZ64" i="24"/>
  <c r="FV64" i="24"/>
  <c r="EX119" i="24"/>
  <c r="EX107" i="24"/>
  <c r="FN106" i="24"/>
  <c r="EX103" i="24"/>
  <c r="FB102" i="24"/>
  <c r="EX101" i="24"/>
  <c r="FR100" i="24"/>
  <c r="FV99" i="24"/>
  <c r="FF99" i="24"/>
  <c r="FP98" i="24"/>
  <c r="EZ98" i="24"/>
  <c r="FL97" i="24"/>
  <c r="EV97" i="24"/>
  <c r="FU96" i="24"/>
  <c r="FM96" i="24"/>
  <c r="FE96" i="24"/>
  <c r="EW96" i="24"/>
  <c r="FV95" i="24"/>
  <c r="FN95" i="24"/>
  <c r="FF95" i="24"/>
  <c r="EX95" i="24"/>
  <c r="FY94" i="24"/>
  <c r="FQ94" i="24"/>
  <c r="FI94" i="24"/>
  <c r="FA94" i="24"/>
  <c r="FZ93" i="24"/>
  <c r="FR93" i="24"/>
  <c r="FJ93" i="24"/>
  <c r="FB93" i="24"/>
  <c r="FU92" i="24"/>
  <c r="FM92" i="24"/>
  <c r="FE92" i="24"/>
  <c r="EW92" i="24"/>
  <c r="FV91" i="24"/>
  <c r="FN91" i="24"/>
  <c r="FF91" i="24"/>
  <c r="EX91" i="24"/>
  <c r="FY90" i="24"/>
  <c r="FQ90" i="24"/>
  <c r="FI90" i="24"/>
  <c r="FA90" i="24"/>
  <c r="FZ89" i="24"/>
  <c r="FR89" i="24"/>
  <c r="FJ89" i="24"/>
  <c r="FB89" i="24"/>
  <c r="FU88" i="24"/>
  <c r="FM88" i="24"/>
  <c r="FE88" i="24"/>
  <c r="EW88" i="24"/>
  <c r="FV87" i="24"/>
  <c r="FQ87" i="24"/>
  <c r="FM87" i="24"/>
  <c r="FI87" i="24"/>
  <c r="FE87" i="24"/>
  <c r="FA87" i="24"/>
  <c r="EW87" i="24"/>
  <c r="EX106" i="24"/>
  <c r="EX99" i="24"/>
  <c r="FX98" i="24"/>
  <c r="FJ97" i="24"/>
  <c r="FR96" i="24"/>
  <c r="FB96" i="24"/>
  <c r="FR95" i="24"/>
  <c r="FB95" i="24"/>
  <c r="FN94" i="24"/>
  <c r="EX94" i="24"/>
  <c r="FY93" i="24"/>
  <c r="FI93" i="24"/>
  <c r="FR92" i="24"/>
  <c r="FB92" i="24"/>
  <c r="FR91" i="24"/>
  <c r="FB91" i="24"/>
  <c r="FN90" i="24"/>
  <c r="EX90" i="24"/>
  <c r="FY89" i="24"/>
  <c r="FI89" i="24"/>
  <c r="FR88" i="24"/>
  <c r="FB88" i="24"/>
  <c r="FS87" i="24"/>
  <c r="FK87" i="24"/>
  <c r="FC87" i="24"/>
  <c r="EU87" i="24"/>
  <c r="FX86" i="24"/>
  <c r="FS86" i="24"/>
  <c r="FM86" i="24"/>
  <c r="FH86" i="24"/>
  <c r="FC86" i="24"/>
  <c r="EW86" i="24"/>
  <c r="FU85" i="24"/>
  <c r="FP85" i="24"/>
  <c r="FK85" i="24"/>
  <c r="FE85" i="24"/>
  <c r="EZ85" i="24"/>
  <c r="EU85" i="24"/>
  <c r="FX84" i="24"/>
  <c r="FS84" i="24"/>
  <c r="FM84" i="24"/>
  <c r="FH84" i="24"/>
  <c r="FC84" i="24"/>
  <c r="EW84" i="24"/>
  <c r="FU83" i="24"/>
  <c r="FP83" i="24"/>
  <c r="FK83" i="24"/>
  <c r="FE83" i="24"/>
  <c r="EZ83" i="24"/>
  <c r="EU83" i="24"/>
  <c r="FX82" i="24"/>
  <c r="FS82" i="24"/>
  <c r="FM82" i="24"/>
  <c r="FH82" i="24"/>
  <c r="FC82" i="24"/>
  <c r="EW82" i="24"/>
  <c r="FU81" i="24"/>
  <c r="FP81" i="24"/>
  <c r="FK81" i="24"/>
  <c r="FE81" i="24"/>
  <c r="EZ81" i="24"/>
  <c r="EU81" i="24"/>
  <c r="FX79" i="24"/>
  <c r="FS79" i="24"/>
  <c r="FM79" i="24"/>
  <c r="FH79" i="24"/>
  <c r="FC79" i="24"/>
  <c r="EW79" i="24"/>
  <c r="FU78" i="24"/>
  <c r="FP78" i="24"/>
  <c r="FK78" i="24"/>
  <c r="FE78" i="24"/>
  <c r="EZ78" i="24"/>
  <c r="EU78" i="24"/>
  <c r="FX77" i="24"/>
  <c r="FS77" i="24"/>
  <c r="FM77" i="24"/>
  <c r="FH77" i="24"/>
  <c r="FC77" i="24"/>
  <c r="EW77" i="24"/>
  <c r="FU76" i="24"/>
  <c r="FP76" i="24"/>
  <c r="FK76" i="24"/>
  <c r="FE76" i="24"/>
  <c r="EZ76" i="24"/>
  <c r="EU76" i="24"/>
  <c r="FX75" i="24"/>
  <c r="FS75" i="24"/>
  <c r="FM75" i="24"/>
  <c r="FH75" i="24"/>
  <c r="FC75" i="24"/>
  <c r="EW75" i="24"/>
  <c r="FU74" i="24"/>
  <c r="FP74" i="24"/>
  <c r="FK74" i="24"/>
  <c r="FE74" i="24"/>
  <c r="EZ74" i="24"/>
  <c r="EU74" i="24"/>
  <c r="FX72" i="24"/>
  <c r="FS72" i="24"/>
  <c r="FM72" i="24"/>
  <c r="FH72" i="24"/>
  <c r="FC72" i="24"/>
  <c r="EW72" i="24"/>
  <c r="FU71" i="24"/>
  <c r="FP71" i="24"/>
  <c r="FK71" i="24"/>
  <c r="FE71" i="24"/>
  <c r="EZ71" i="24"/>
  <c r="EU71" i="24"/>
  <c r="FX70" i="24"/>
  <c r="FS70" i="24"/>
  <c r="FM70" i="24"/>
  <c r="FH70" i="24"/>
  <c r="FC70" i="24"/>
  <c r="EW70" i="24"/>
  <c r="FU69" i="24"/>
  <c r="FP69" i="24"/>
  <c r="FK69" i="24"/>
  <c r="FE69" i="24"/>
  <c r="EZ69" i="24"/>
  <c r="EU69" i="24"/>
  <c r="FX67" i="24"/>
  <c r="FS67" i="24"/>
  <c r="FM67" i="24"/>
  <c r="FH67" i="24"/>
  <c r="FC67" i="24"/>
  <c r="EW67" i="24"/>
  <c r="FU66" i="24"/>
  <c r="FP66" i="24"/>
  <c r="FK66" i="24"/>
  <c r="FE66" i="24"/>
  <c r="EZ66" i="24"/>
  <c r="EU66" i="24"/>
  <c r="FX65" i="24"/>
  <c r="FS65" i="24"/>
  <c r="FM65" i="24"/>
  <c r="FH65" i="24"/>
  <c r="FC65" i="24"/>
  <c r="EW65" i="24"/>
  <c r="FU64" i="24"/>
  <c r="FQ64" i="24"/>
  <c r="FM64" i="24"/>
  <c r="FI64" i="24"/>
  <c r="FE64" i="24"/>
  <c r="FA64" i="24"/>
  <c r="EW64" i="24"/>
  <c r="FY63" i="24"/>
  <c r="FU63" i="24"/>
  <c r="FQ63" i="24"/>
  <c r="FM63" i="24"/>
  <c r="FI63" i="24"/>
  <c r="FE63" i="24"/>
  <c r="FA63" i="24"/>
  <c r="EW63" i="24"/>
  <c r="FY62" i="24"/>
  <c r="FU62" i="24"/>
  <c r="FQ62" i="24"/>
  <c r="FM62" i="24"/>
  <c r="FI62" i="24"/>
  <c r="FE62" i="24"/>
  <c r="FA62" i="24"/>
  <c r="EW62" i="24"/>
  <c r="FY61" i="24"/>
  <c r="FU61" i="24"/>
  <c r="FQ61" i="24"/>
  <c r="FM61" i="24"/>
  <c r="FI61" i="24"/>
  <c r="FE61" i="24"/>
  <c r="FA61" i="24"/>
  <c r="EW61" i="24"/>
  <c r="FY60" i="24"/>
  <c r="FU60" i="24"/>
  <c r="FQ60" i="24"/>
  <c r="FM60" i="24"/>
  <c r="FI60" i="24"/>
  <c r="FE60" i="24"/>
  <c r="FA60" i="24"/>
  <c r="EW60" i="24"/>
  <c r="FY59" i="24"/>
  <c r="FU59" i="24"/>
  <c r="FQ59" i="24"/>
  <c r="FM59" i="24"/>
  <c r="FI59" i="24"/>
  <c r="FE59" i="24"/>
  <c r="FA59" i="24"/>
  <c r="EW59" i="24"/>
  <c r="FY58" i="24"/>
  <c r="FU58" i="24"/>
  <c r="FQ58" i="24"/>
  <c r="FM58" i="24"/>
  <c r="FI58" i="24"/>
  <c r="FE58" i="24"/>
  <c r="FA58" i="24"/>
  <c r="EW58" i="24"/>
  <c r="FY57" i="24"/>
  <c r="FU57" i="24"/>
  <c r="FQ57" i="24"/>
  <c r="FM57" i="24"/>
  <c r="FI57" i="24"/>
  <c r="FE57" i="24"/>
  <c r="FA57" i="24"/>
  <c r="EW57" i="24"/>
  <c r="FY56" i="24"/>
  <c r="FU56" i="24"/>
  <c r="FQ56" i="24"/>
  <c r="FM56" i="24"/>
  <c r="FI56" i="24"/>
  <c r="FE56" i="24"/>
  <c r="FA56" i="24"/>
  <c r="EW56" i="24"/>
  <c r="FY55" i="24"/>
  <c r="FU55" i="24"/>
  <c r="FQ55" i="24"/>
  <c r="FM55" i="24"/>
  <c r="FI55" i="24"/>
  <c r="FE55" i="24"/>
  <c r="FA55" i="24"/>
  <c r="EW55" i="24"/>
  <c r="FY54" i="24"/>
  <c r="FU54" i="24"/>
  <c r="FQ54" i="24"/>
  <c r="FM54" i="24"/>
  <c r="FI54" i="24"/>
  <c r="FE54" i="24"/>
  <c r="FA54" i="24"/>
  <c r="EW54" i="24"/>
  <c r="FY53" i="24"/>
  <c r="FU53" i="24"/>
  <c r="FQ53" i="24"/>
  <c r="FM53" i="24"/>
  <c r="FI53" i="24"/>
  <c r="FE53" i="24"/>
  <c r="FA53" i="24"/>
  <c r="EW53" i="24"/>
  <c r="FY52" i="24"/>
  <c r="FU52" i="24"/>
  <c r="FQ52" i="24"/>
  <c r="FM52" i="24"/>
  <c r="FI52" i="24"/>
  <c r="FE52" i="24"/>
  <c r="FA52" i="24"/>
  <c r="EW52" i="24"/>
  <c r="FY51" i="24"/>
  <c r="FU51" i="24"/>
  <c r="FQ51" i="24"/>
  <c r="FM51" i="24"/>
  <c r="FI51" i="24"/>
  <c r="FE51" i="24"/>
  <c r="FA51" i="24"/>
  <c r="EW51" i="24"/>
  <c r="FY50" i="24"/>
  <c r="FU50" i="24"/>
  <c r="FQ50" i="24"/>
  <c r="FM50" i="24"/>
  <c r="FI50" i="24"/>
  <c r="FE50" i="24"/>
  <c r="FA50" i="24"/>
  <c r="EW50" i="24"/>
  <c r="FY49" i="24"/>
  <c r="FU49" i="24"/>
  <c r="FQ49" i="24"/>
  <c r="FM49" i="24"/>
  <c r="FI49" i="24"/>
  <c r="FE49" i="24"/>
  <c r="FA49" i="24"/>
  <c r="EW49" i="24"/>
  <c r="FY48" i="24"/>
  <c r="FU48" i="24"/>
  <c r="FQ48" i="24"/>
  <c r="FM48" i="24"/>
  <c r="FI48" i="24"/>
  <c r="FE48" i="24"/>
  <c r="FA48" i="24"/>
  <c r="EW48" i="24"/>
  <c r="FY47" i="24"/>
  <c r="FU47" i="24"/>
  <c r="FQ47" i="24"/>
  <c r="FM47" i="24"/>
  <c r="FI47" i="24"/>
  <c r="FE47" i="24"/>
  <c r="FA47" i="24"/>
  <c r="EW47" i="24"/>
  <c r="FY46" i="24"/>
  <c r="FU46" i="24"/>
  <c r="FQ46" i="24"/>
  <c r="FM46" i="24"/>
  <c r="FI46" i="24"/>
  <c r="FE46" i="24"/>
  <c r="FA46" i="24"/>
  <c r="EW46" i="24"/>
  <c r="FY44" i="24"/>
  <c r="FU44" i="24"/>
  <c r="FQ44" i="24"/>
  <c r="FM44" i="24"/>
  <c r="FI44" i="24"/>
  <c r="FE44" i="24"/>
  <c r="FA44" i="24"/>
  <c r="EW44" i="24"/>
  <c r="FY43" i="24"/>
  <c r="FU43" i="24"/>
  <c r="FQ43" i="24"/>
  <c r="FM43" i="24"/>
  <c r="FI43" i="24"/>
  <c r="FE43" i="24"/>
  <c r="FA43" i="24"/>
  <c r="EW43" i="24"/>
  <c r="FY42" i="24"/>
  <c r="FU42" i="24"/>
  <c r="FQ42" i="24"/>
  <c r="FM42" i="24"/>
  <c r="FI42" i="24"/>
  <c r="FE42" i="24"/>
  <c r="FA42" i="24"/>
  <c r="EW42" i="24"/>
  <c r="FY41" i="24"/>
  <c r="FU41" i="24"/>
  <c r="FQ41" i="24"/>
  <c r="FM41" i="24"/>
  <c r="FI41" i="24"/>
  <c r="FE41" i="24"/>
  <c r="FA41" i="24"/>
  <c r="EW41" i="24"/>
  <c r="FY40" i="24"/>
  <c r="FU40" i="24"/>
  <c r="FQ40" i="24"/>
  <c r="FM40" i="24"/>
  <c r="FI40" i="24"/>
  <c r="FE40" i="24"/>
  <c r="FA40" i="24"/>
  <c r="EW40" i="24"/>
  <c r="FY39" i="24"/>
  <c r="FU39" i="24"/>
  <c r="FQ39" i="24"/>
  <c r="FM39" i="24"/>
  <c r="FI39" i="24"/>
  <c r="FE39" i="24"/>
  <c r="FA39" i="24"/>
  <c r="EW39" i="24"/>
  <c r="FY38" i="24"/>
  <c r="FU38" i="24"/>
  <c r="FQ38" i="24"/>
  <c r="FM38" i="24"/>
  <c r="FI38" i="24"/>
  <c r="FE38" i="24"/>
  <c r="FA38" i="24"/>
  <c r="EW38" i="24"/>
  <c r="FN105" i="24"/>
  <c r="FR102" i="24"/>
  <c r="FP99" i="24"/>
  <c r="FJ98" i="24"/>
  <c r="FD97" i="24"/>
  <c r="FQ96" i="24"/>
  <c r="FA96" i="24"/>
  <c r="FM95" i="24"/>
  <c r="EW95" i="24"/>
  <c r="FM94" i="24"/>
  <c r="EW94" i="24"/>
  <c r="FV93" i="24"/>
  <c r="FF93" i="24"/>
  <c r="FQ92" i="24"/>
  <c r="FA92" i="24"/>
  <c r="FM91" i="24"/>
  <c r="EW91" i="24"/>
  <c r="FM90" i="24"/>
  <c r="EW90" i="24"/>
  <c r="FV89" i="24"/>
  <c r="FF89" i="24"/>
  <c r="FQ88" i="24"/>
  <c r="FA88" i="24"/>
  <c r="FP87" i="24"/>
  <c r="FH87" i="24"/>
  <c r="EZ87" i="24"/>
  <c r="FW86" i="24"/>
  <c r="FQ86" i="24"/>
  <c r="FL86" i="24"/>
  <c r="FG86" i="24"/>
  <c r="FA86" i="24"/>
  <c r="EV86" i="24"/>
  <c r="FY85" i="24"/>
  <c r="FT85" i="24"/>
  <c r="FO85" i="24"/>
  <c r="FI85" i="24"/>
  <c r="FD85" i="24"/>
  <c r="EY85" i="24"/>
  <c r="FW84" i="24"/>
  <c r="FQ84" i="24"/>
  <c r="FL84" i="24"/>
  <c r="FG84" i="24"/>
  <c r="FA84" i="24"/>
  <c r="EV84" i="24"/>
  <c r="FY83" i="24"/>
  <c r="FT83" i="24"/>
  <c r="FO83" i="24"/>
  <c r="FI83" i="24"/>
  <c r="FD83" i="24"/>
  <c r="EY83" i="24"/>
  <c r="FW82" i="24"/>
  <c r="FQ82" i="24"/>
  <c r="FL82" i="24"/>
  <c r="FG82" i="24"/>
  <c r="FA82" i="24"/>
  <c r="EV82" i="24"/>
  <c r="FY81" i="24"/>
  <c r="FT81" i="24"/>
  <c r="FO81" i="24"/>
  <c r="FI81" i="24"/>
  <c r="FD81" i="24"/>
  <c r="EY81" i="24"/>
  <c r="FW79" i="24"/>
  <c r="FQ79" i="24"/>
  <c r="FL79" i="24"/>
  <c r="FG79" i="24"/>
  <c r="FA79" i="24"/>
  <c r="EV79" i="24"/>
  <c r="FY78" i="24"/>
  <c r="FT78" i="24"/>
  <c r="FO78" i="24"/>
  <c r="FI78" i="24"/>
  <c r="FD78" i="24"/>
  <c r="EY78" i="24"/>
  <c r="FW77" i="24"/>
  <c r="FQ77" i="24"/>
  <c r="FL77" i="24"/>
  <c r="FG77" i="24"/>
  <c r="FA77" i="24"/>
  <c r="EV77" i="24"/>
  <c r="FY76" i="24"/>
  <c r="FT76" i="24"/>
  <c r="FO76" i="24"/>
  <c r="FI76" i="24"/>
  <c r="FD76" i="24"/>
  <c r="EY76" i="24"/>
  <c r="FW75" i="24"/>
  <c r="FQ75" i="24"/>
  <c r="FL75" i="24"/>
  <c r="FG75" i="24"/>
  <c r="FA75" i="24"/>
  <c r="EV75" i="24"/>
  <c r="FY74" i="24"/>
  <c r="FT74" i="24"/>
  <c r="FO74" i="24"/>
  <c r="FI74" i="24"/>
  <c r="FD74" i="24"/>
  <c r="EY74" i="24"/>
  <c r="FW72" i="24"/>
  <c r="FQ72" i="24"/>
  <c r="FL72" i="24"/>
  <c r="FG72" i="24"/>
  <c r="FA72" i="24"/>
  <c r="EV72" i="24"/>
  <c r="FY71" i="24"/>
  <c r="FT71" i="24"/>
  <c r="FO71" i="24"/>
  <c r="FI71" i="24"/>
  <c r="FD71" i="24"/>
  <c r="EY71" i="24"/>
  <c r="FW70" i="24"/>
  <c r="FQ70" i="24"/>
  <c r="FL70" i="24"/>
  <c r="FG70" i="24"/>
  <c r="FA70" i="24"/>
  <c r="EV70" i="24"/>
  <c r="FY69" i="24"/>
  <c r="FT69" i="24"/>
  <c r="FO69" i="24"/>
  <c r="FI69" i="24"/>
  <c r="FD69" i="24"/>
  <c r="EY69" i="24"/>
  <c r="FW67" i="24"/>
  <c r="FQ67" i="24"/>
  <c r="FL67" i="24"/>
  <c r="FG67" i="24"/>
  <c r="FA67" i="24"/>
  <c r="EV67" i="24"/>
  <c r="FY66" i="24"/>
  <c r="FT66" i="24"/>
  <c r="FO66" i="24"/>
  <c r="FI66" i="24"/>
  <c r="FD66" i="24"/>
  <c r="EY66" i="24"/>
  <c r="FW65" i="24"/>
  <c r="FQ65" i="24"/>
  <c r="FL65" i="24"/>
  <c r="FG65" i="24"/>
  <c r="FA65" i="24"/>
  <c r="EV65" i="24"/>
  <c r="FY64" i="24"/>
  <c r="FT64" i="24"/>
  <c r="FP64" i="24"/>
  <c r="FL64" i="24"/>
  <c r="FH64" i="24"/>
  <c r="FD64" i="24"/>
  <c r="EZ64" i="24"/>
  <c r="EV64" i="24"/>
  <c r="FX63" i="24"/>
  <c r="FT63" i="24"/>
  <c r="FP63" i="24"/>
  <c r="FL63" i="24"/>
  <c r="FH63" i="24"/>
  <c r="FD63" i="24"/>
  <c r="EZ63" i="24"/>
  <c r="EV63" i="24"/>
  <c r="FX62" i="24"/>
  <c r="FT62" i="24"/>
  <c r="FP62" i="24"/>
  <c r="FL62" i="24"/>
  <c r="FH62" i="24"/>
  <c r="FD62" i="24"/>
  <c r="EZ62" i="24"/>
  <c r="EV62" i="24"/>
  <c r="FX61" i="24"/>
  <c r="FT61" i="24"/>
  <c r="FP61" i="24"/>
  <c r="FL61" i="24"/>
  <c r="FH61" i="24"/>
  <c r="FD61" i="24"/>
  <c r="EZ61" i="24"/>
  <c r="EV61" i="24"/>
  <c r="FX60" i="24"/>
  <c r="FT60" i="24"/>
  <c r="FP60" i="24"/>
  <c r="FL60" i="24"/>
  <c r="FH60" i="24"/>
  <c r="FD60" i="24"/>
  <c r="EZ60" i="24"/>
  <c r="EV60" i="24"/>
  <c r="FX59" i="24"/>
  <c r="FT59" i="24"/>
  <c r="FP59" i="24"/>
  <c r="FL59" i="24"/>
  <c r="FH59" i="24"/>
  <c r="FD59" i="24"/>
  <c r="EZ59" i="24"/>
  <c r="EV59" i="24"/>
  <c r="FX58" i="24"/>
  <c r="FT58" i="24"/>
  <c r="FP58" i="24"/>
  <c r="FL58" i="24"/>
  <c r="FH58" i="24"/>
  <c r="FD58" i="24"/>
  <c r="EZ58" i="24"/>
  <c r="EV58" i="24"/>
  <c r="FX57" i="24"/>
  <c r="FT57" i="24"/>
  <c r="FP57" i="24"/>
  <c r="FL57" i="24"/>
  <c r="FH57" i="24"/>
  <c r="FD57" i="24"/>
  <c r="EZ57" i="24"/>
  <c r="EV57" i="24"/>
  <c r="FX56" i="24"/>
  <c r="FT56" i="24"/>
  <c r="FP56" i="24"/>
  <c r="FL56" i="24"/>
  <c r="FH56" i="24"/>
  <c r="FD56" i="24"/>
  <c r="EZ56" i="24"/>
  <c r="EV56" i="24"/>
  <c r="FN99" i="24"/>
  <c r="FZ98" i="24"/>
  <c r="FZ96" i="24"/>
  <c r="FU95" i="24"/>
  <c r="FE94" i="24"/>
  <c r="FN93" i="24"/>
  <c r="FZ92" i="24"/>
  <c r="FU91" i="24"/>
  <c r="FE90" i="24"/>
  <c r="FN89" i="24"/>
  <c r="FZ88" i="24"/>
  <c r="FU87" i="24"/>
  <c r="FD87" i="24"/>
  <c r="FT86" i="24"/>
  <c r="FI86" i="24"/>
  <c r="EY86" i="24"/>
  <c r="FS85" i="24"/>
  <c r="FH85" i="24"/>
  <c r="EW85" i="24"/>
  <c r="FP84" i="24"/>
  <c r="FE84" i="24"/>
  <c r="EU84" i="24"/>
  <c r="FQ83" i="24"/>
  <c r="FG83" i="24"/>
  <c r="EV83" i="24"/>
  <c r="FY82" i="24"/>
  <c r="FO82" i="24"/>
  <c r="FD82" i="24"/>
  <c r="FX81" i="24"/>
  <c r="FM81" i="24"/>
  <c r="FC81" i="24"/>
  <c r="FU79" i="24"/>
  <c r="FK79" i="24"/>
  <c r="EZ79" i="24"/>
  <c r="FW78" i="24"/>
  <c r="FL78" i="24"/>
  <c r="FA78" i="24"/>
  <c r="FT77" i="24"/>
  <c r="FI77" i="24"/>
  <c r="EY77" i="24"/>
  <c r="FS76" i="24"/>
  <c r="FH76" i="24"/>
  <c r="EW76" i="24"/>
  <c r="FP75" i="24"/>
  <c r="FE75" i="24"/>
  <c r="EU75" i="24"/>
  <c r="FQ74" i="24"/>
  <c r="FG74" i="24"/>
  <c r="EV74" i="24"/>
  <c r="FY72" i="24"/>
  <c r="FO72" i="24"/>
  <c r="FD72" i="24"/>
  <c r="FX71" i="24"/>
  <c r="FM71" i="24"/>
  <c r="FC71" i="24"/>
  <c r="FU70" i="24"/>
  <c r="FK70" i="24"/>
  <c r="EZ70" i="24"/>
  <c r="FW69" i="24"/>
  <c r="FL69" i="24"/>
  <c r="FA69" i="24"/>
  <c r="FT67" i="24"/>
  <c r="FI67" i="24"/>
  <c r="EY67" i="24"/>
  <c r="FS66" i="24"/>
  <c r="FH66" i="24"/>
  <c r="EW66" i="24"/>
  <c r="FP65" i="24"/>
  <c r="FE65" i="24"/>
  <c r="EU65" i="24"/>
  <c r="FR64" i="24"/>
  <c r="FJ64" i="24"/>
  <c r="FB64" i="24"/>
  <c r="FZ63" i="24"/>
  <c r="FR63" i="24"/>
  <c r="FJ63" i="24"/>
  <c r="FB63" i="24"/>
  <c r="FZ62" i="24"/>
  <c r="FR62" i="24"/>
  <c r="FJ62" i="24"/>
  <c r="FB62" i="24"/>
  <c r="FZ61" i="24"/>
  <c r="FR61" i="24"/>
  <c r="FJ61" i="24"/>
  <c r="FB61" i="24"/>
  <c r="FZ60" i="24"/>
  <c r="FR60" i="24"/>
  <c r="FJ60" i="24"/>
  <c r="FB60" i="24"/>
  <c r="FZ59" i="24"/>
  <c r="FR59" i="24"/>
  <c r="FJ59" i="24"/>
  <c r="FB59" i="24"/>
  <c r="FZ58" i="24"/>
  <c r="FR58" i="24"/>
  <c r="FJ58" i="24"/>
  <c r="FB58" i="24"/>
  <c r="FZ57" i="24"/>
  <c r="FR57" i="24"/>
  <c r="FJ57" i="24"/>
  <c r="FB57" i="24"/>
  <c r="FZ56" i="24"/>
  <c r="FR56" i="24"/>
  <c r="FJ56" i="24"/>
  <c r="FB56" i="24"/>
  <c r="FV55" i="24"/>
  <c r="FP55" i="24"/>
  <c r="FK55" i="24"/>
  <c r="FF55" i="24"/>
  <c r="EZ55" i="24"/>
  <c r="EU55" i="24"/>
  <c r="FX54" i="24"/>
  <c r="FS54" i="24"/>
  <c r="FN54" i="24"/>
  <c r="FH54" i="24"/>
  <c r="FC54" i="24"/>
  <c r="EX54" i="24"/>
  <c r="FV53" i="24"/>
  <c r="FP53" i="24"/>
  <c r="FK53" i="24"/>
  <c r="FF53" i="24"/>
  <c r="EZ53" i="24"/>
  <c r="EU53" i="24"/>
  <c r="FX52" i="24"/>
  <c r="FS52" i="24"/>
  <c r="FN52" i="24"/>
  <c r="FH52" i="24"/>
  <c r="FC52" i="24"/>
  <c r="EX52" i="24"/>
  <c r="FV51" i="24"/>
  <c r="FP51" i="24"/>
  <c r="FK51" i="24"/>
  <c r="FF51" i="24"/>
  <c r="EZ51" i="24"/>
  <c r="EU51" i="24"/>
  <c r="FX50" i="24"/>
  <c r="FS50" i="24"/>
  <c r="FN50" i="24"/>
  <c r="FH50" i="24"/>
  <c r="FC50" i="24"/>
  <c r="EX50" i="24"/>
  <c r="FV49" i="24"/>
  <c r="FP49" i="24"/>
  <c r="FK49" i="24"/>
  <c r="FF49" i="24"/>
  <c r="EZ49" i="24"/>
  <c r="EU49" i="24"/>
  <c r="FX48" i="24"/>
  <c r="FS48" i="24"/>
  <c r="FN48" i="24"/>
  <c r="FH48" i="24"/>
  <c r="FC48" i="24"/>
  <c r="EX48" i="24"/>
  <c r="FV47" i="24"/>
  <c r="FP47" i="24"/>
  <c r="FK47" i="24"/>
  <c r="FF47" i="24"/>
  <c r="EZ47" i="24"/>
  <c r="EU47" i="24"/>
  <c r="FX46" i="24"/>
  <c r="FS46" i="24"/>
  <c r="FN46" i="24"/>
  <c r="FH46" i="24"/>
  <c r="FC46" i="24"/>
  <c r="EX46" i="24"/>
  <c r="FV44" i="24"/>
  <c r="FP44" i="24"/>
  <c r="FK44" i="24"/>
  <c r="FF44" i="24"/>
  <c r="EZ44" i="24"/>
  <c r="EU44" i="24"/>
  <c r="FX43" i="24"/>
  <c r="FS43" i="24"/>
  <c r="FN43" i="24"/>
  <c r="FH43" i="24"/>
  <c r="FC43" i="24"/>
  <c r="EX43" i="24"/>
  <c r="FV42" i="24"/>
  <c r="FP42" i="24"/>
  <c r="FK42" i="24"/>
  <c r="FF42" i="24"/>
  <c r="EZ42" i="24"/>
  <c r="EU42" i="24"/>
  <c r="FX41" i="24"/>
  <c r="FS41" i="24"/>
  <c r="FN41" i="24"/>
  <c r="FH41" i="24"/>
  <c r="FC41" i="24"/>
  <c r="EX41" i="24"/>
  <c r="FV40" i="24"/>
  <c r="FP40" i="24"/>
  <c r="FK40" i="24"/>
  <c r="FF40" i="24"/>
  <c r="EZ40" i="24"/>
  <c r="EU40" i="24"/>
  <c r="FX39" i="24"/>
  <c r="FS39" i="24"/>
  <c r="FN39" i="24"/>
  <c r="FH39" i="24"/>
  <c r="FC39" i="24"/>
  <c r="EX39" i="24"/>
  <c r="FV38" i="24"/>
  <c r="FP38" i="24"/>
  <c r="FK38" i="24"/>
  <c r="FF38" i="24"/>
  <c r="EZ38" i="24"/>
  <c r="EU38" i="24"/>
  <c r="FX37" i="24"/>
  <c r="FT37" i="24"/>
  <c r="FP37" i="24"/>
  <c r="FL37" i="24"/>
  <c r="FH37" i="24"/>
  <c r="FD37" i="24"/>
  <c r="EZ37" i="24"/>
  <c r="EV37" i="24"/>
  <c r="FZ44" i="24"/>
  <c r="FT44" i="24"/>
  <c r="FO44" i="24"/>
  <c r="FJ44" i="24"/>
  <c r="FD44" i="24"/>
  <c r="EY44" i="24"/>
  <c r="FW43" i="24"/>
  <c r="FR43" i="24"/>
  <c r="FL43" i="24"/>
  <c r="FG43" i="24"/>
  <c r="FB43" i="24"/>
  <c r="EV43" i="24"/>
  <c r="FZ42" i="24"/>
  <c r="FT42" i="24"/>
  <c r="FO42" i="24"/>
  <c r="FJ42" i="24"/>
  <c r="FD42" i="24"/>
  <c r="EY42" i="24"/>
  <c r="FW41" i="24"/>
  <c r="FR41" i="24"/>
  <c r="FL41" i="24"/>
  <c r="FG41" i="24"/>
  <c r="FB41" i="24"/>
  <c r="EV41" i="24"/>
  <c r="FZ40" i="24"/>
  <c r="FT40" i="24"/>
  <c r="FO40" i="24"/>
  <c r="FJ40" i="24"/>
  <c r="FD40" i="24"/>
  <c r="EY40" i="24"/>
  <c r="FW74" i="24"/>
  <c r="FA74" i="24"/>
  <c r="FS71" i="24"/>
  <c r="EW71" i="24"/>
  <c r="EU70" i="24"/>
  <c r="FG69" i="24"/>
  <c r="FD67" i="24"/>
  <c r="FX66" i="24"/>
  <c r="FU65" i="24"/>
  <c r="FW64" i="24"/>
  <c r="FF64" i="24"/>
  <c r="FV63" i="24"/>
  <c r="FF63" i="24"/>
  <c r="FV62" i="24"/>
  <c r="EX62" i="24"/>
  <c r="FF61" i="24"/>
  <c r="FF60" i="24"/>
  <c r="FV59" i="24"/>
  <c r="EX59" i="24"/>
  <c r="FN58" i="24"/>
  <c r="EX58" i="24"/>
  <c r="FV57" i="24"/>
  <c r="EX57" i="24"/>
  <c r="FN56" i="24"/>
  <c r="EX56" i="24"/>
  <c r="FX55" i="24"/>
  <c r="FH55" i="24"/>
  <c r="FK54" i="24"/>
  <c r="EU54" i="24"/>
  <c r="FX53" i="24"/>
  <c r="FN53" i="24"/>
  <c r="EX53" i="24"/>
  <c r="FP52" i="24"/>
  <c r="EZ52" i="24"/>
  <c r="FX51" i="24"/>
  <c r="FN51" i="24"/>
  <c r="EX51" i="24"/>
  <c r="FF50" i="24"/>
  <c r="FS49" i="24"/>
  <c r="FC49" i="24"/>
  <c r="FP48" i="24"/>
  <c r="EU48" i="24"/>
  <c r="FX47" i="24"/>
  <c r="FC47" i="24"/>
  <c r="FK46" i="24"/>
  <c r="EU46" i="24"/>
  <c r="FS44" i="24"/>
  <c r="FC44" i="24"/>
  <c r="FP43" i="24"/>
  <c r="FF43" i="24"/>
  <c r="FX42" i="24"/>
  <c r="FC42" i="24"/>
  <c r="FK41" i="24"/>
  <c r="EU41" i="24"/>
  <c r="FS40" i="24"/>
  <c r="FC40" i="24"/>
  <c r="FV39" i="24"/>
  <c r="FF39" i="24"/>
  <c r="FN38" i="24"/>
  <c r="FC38" i="24"/>
  <c r="FR37" i="24"/>
  <c r="FF37" i="24"/>
  <c r="FB100" i="24"/>
  <c r="FQ93" i="24"/>
  <c r="FZ91" i="24"/>
  <c r="FQ89" i="24"/>
  <c r="FI88" i="24"/>
  <c r="FU86" i="24"/>
  <c r="EZ86" i="24"/>
  <c r="FL85" i="24"/>
  <c r="EY84" i="24"/>
  <c r="EW83" i="24"/>
  <c r="EV81" i="24"/>
  <c r="FY79" i="24"/>
  <c r="FD79" i="24"/>
  <c r="FM78" i="24"/>
  <c r="FK77" i="24"/>
  <c r="FL76" i="24"/>
  <c r="FI75" i="24"/>
  <c r="EW74" i="24"/>
  <c r="FP72" i="24"/>
  <c r="FG71" i="24"/>
  <c r="FY70" i="24"/>
  <c r="FD70" i="24"/>
  <c r="FM69" i="24"/>
  <c r="FI65" i="24"/>
  <c r="FK64" i="24"/>
  <c r="EU63" i="24"/>
  <c r="EU62" i="24"/>
  <c r="FS61" i="24"/>
  <c r="FC61" i="24"/>
  <c r="FS59" i="24"/>
  <c r="EU59" i="24"/>
  <c r="FK58" i="24"/>
  <c r="EU58" i="24"/>
  <c r="FK57" i="24"/>
  <c r="EU56" i="24"/>
  <c r="FR55" i="24"/>
  <c r="EV55" i="24"/>
  <c r="FZ54" i="24"/>
  <c r="FO54" i="24"/>
  <c r="EY54" i="24"/>
  <c r="FR53" i="24"/>
  <c r="FB53" i="24"/>
  <c r="FT52" i="24"/>
  <c r="FD52" i="24"/>
  <c r="FR51" i="24"/>
  <c r="FB51" i="24"/>
  <c r="FO50" i="24"/>
  <c r="EY50" i="24"/>
  <c r="FL49" i="24"/>
  <c r="FO48" i="24"/>
  <c r="FD48" i="24"/>
  <c r="FL47" i="24"/>
  <c r="EV47" i="24"/>
  <c r="FZ46" i="24"/>
  <c r="FJ46" i="24"/>
  <c r="FR44" i="24"/>
  <c r="EV44" i="24"/>
  <c r="FO43" i="24"/>
  <c r="EY43" i="24"/>
  <c r="FR42" i="24"/>
  <c r="FB42" i="24"/>
  <c r="FO41" i="24"/>
  <c r="FD41" i="24"/>
  <c r="FR40" i="24"/>
  <c r="FB40" i="24"/>
  <c r="FJ39" i="24"/>
  <c r="FR38" i="24"/>
  <c r="FB38" i="24"/>
  <c r="FY37" i="24"/>
  <c r="FM37" i="24"/>
  <c r="FA37" i="24"/>
  <c r="FN108" i="24"/>
  <c r="EX102" i="24"/>
  <c r="EZ99" i="24"/>
  <c r="FH98" i="24"/>
  <c r="FZ97" i="24"/>
  <c r="FY96" i="24"/>
  <c r="FJ95" i="24"/>
  <c r="FV94" i="24"/>
  <c r="FA93" i="24"/>
  <c r="FY92" i="24"/>
  <c r="FJ91" i="24"/>
  <c r="FV90" i="24"/>
  <c r="FA89" i="24"/>
  <c r="FY88" i="24"/>
  <c r="FO87" i="24"/>
  <c r="EY87" i="24"/>
  <c r="FP86" i="24"/>
  <c r="FE86" i="24"/>
  <c r="EU86" i="24"/>
  <c r="FQ85" i="24"/>
  <c r="FG85" i="24"/>
  <c r="EV85" i="24"/>
  <c r="FY84" i="24"/>
  <c r="FO84" i="24"/>
  <c r="FD84" i="24"/>
  <c r="FX83" i="24"/>
  <c r="FM83" i="24"/>
  <c r="FC83" i="24"/>
  <c r="FU82" i="24"/>
  <c r="FK82" i="24"/>
  <c r="EZ82" i="24"/>
  <c r="FW81" i="24"/>
  <c r="FL81" i="24"/>
  <c r="FA81" i="24"/>
  <c r="FT79" i="24"/>
  <c r="FI79" i="24"/>
  <c r="EY79" i="24"/>
  <c r="FS78" i="24"/>
  <c r="FH78" i="24"/>
  <c r="EW78" i="24"/>
  <c r="FP77" i="24"/>
  <c r="FE77" i="24"/>
  <c r="EU77" i="24"/>
  <c r="FQ76" i="24"/>
  <c r="FG76" i="24"/>
  <c r="EV76" i="24"/>
  <c r="FY75" i="24"/>
  <c r="FO75" i="24"/>
  <c r="FD75" i="24"/>
  <c r="FX74" i="24"/>
  <c r="FM74" i="24"/>
  <c r="FC74" i="24"/>
  <c r="FU72" i="24"/>
  <c r="FK72" i="24"/>
  <c r="EZ72" i="24"/>
  <c r="FW71" i="24"/>
  <c r="FL71" i="24"/>
  <c r="FA71" i="24"/>
  <c r="FT70" i="24"/>
  <c r="FI70" i="24"/>
  <c r="EY70" i="24"/>
  <c r="FS69" i="24"/>
  <c r="FH69" i="24"/>
  <c r="EW69" i="24"/>
  <c r="FP67" i="24"/>
  <c r="FE67" i="24"/>
  <c r="EU67" i="24"/>
  <c r="FQ66" i="24"/>
  <c r="FG66" i="24"/>
  <c r="EV66" i="24"/>
  <c r="FY65" i="24"/>
  <c r="FO65" i="24"/>
  <c r="FD65" i="24"/>
  <c r="FX64" i="24"/>
  <c r="FO64" i="24"/>
  <c r="FG64" i="24"/>
  <c r="EY64" i="24"/>
  <c r="FW63" i="24"/>
  <c r="FO63" i="24"/>
  <c r="FG63" i="24"/>
  <c r="EY63" i="24"/>
  <c r="FW62" i="24"/>
  <c r="FO62" i="24"/>
  <c r="FG62" i="24"/>
  <c r="EY62" i="24"/>
  <c r="FW61" i="24"/>
  <c r="FO61" i="24"/>
  <c r="FG61" i="24"/>
  <c r="EY61" i="24"/>
  <c r="FW60" i="24"/>
  <c r="FO60" i="24"/>
  <c r="FG60" i="24"/>
  <c r="EY60" i="24"/>
  <c r="FW59" i="24"/>
  <c r="FO59" i="24"/>
  <c r="FG59" i="24"/>
  <c r="EY59" i="24"/>
  <c r="FW58" i="24"/>
  <c r="FO58" i="24"/>
  <c r="FG58" i="24"/>
  <c r="EY58" i="24"/>
  <c r="FW57" i="24"/>
  <c r="FO57" i="24"/>
  <c r="FG57" i="24"/>
  <c r="EY57" i="24"/>
  <c r="FW56" i="24"/>
  <c r="FO56" i="24"/>
  <c r="FG56" i="24"/>
  <c r="EY56" i="24"/>
  <c r="FZ55" i="24"/>
  <c r="FT55" i="24"/>
  <c r="FO55" i="24"/>
  <c r="FJ55" i="24"/>
  <c r="FD55" i="24"/>
  <c r="EY55" i="24"/>
  <c r="FW54" i="24"/>
  <c r="FR54" i="24"/>
  <c r="FL54" i="24"/>
  <c r="FG54" i="24"/>
  <c r="FB54" i="24"/>
  <c r="EV54" i="24"/>
  <c r="FZ53" i="24"/>
  <c r="FT53" i="24"/>
  <c r="FO53" i="24"/>
  <c r="FJ53" i="24"/>
  <c r="FD53" i="24"/>
  <c r="EY53" i="24"/>
  <c r="FW52" i="24"/>
  <c r="FR52" i="24"/>
  <c r="FL52" i="24"/>
  <c r="FG52" i="24"/>
  <c r="FB52" i="24"/>
  <c r="EV52" i="24"/>
  <c r="FZ51" i="24"/>
  <c r="FT51" i="24"/>
  <c r="FO51" i="24"/>
  <c r="FJ51" i="24"/>
  <c r="FD51" i="24"/>
  <c r="EY51" i="24"/>
  <c r="FW50" i="24"/>
  <c r="FR50" i="24"/>
  <c r="FL50" i="24"/>
  <c r="FG50" i="24"/>
  <c r="FB50" i="24"/>
  <c r="EV50" i="24"/>
  <c r="FZ49" i="24"/>
  <c r="FT49" i="24"/>
  <c r="FO49" i="24"/>
  <c r="FJ49" i="24"/>
  <c r="FD49" i="24"/>
  <c r="EY49" i="24"/>
  <c r="FW48" i="24"/>
  <c r="FR48" i="24"/>
  <c r="FL48" i="24"/>
  <c r="FG48" i="24"/>
  <c r="FB48" i="24"/>
  <c r="EV48" i="24"/>
  <c r="FZ47" i="24"/>
  <c r="FT47" i="24"/>
  <c r="FO47" i="24"/>
  <c r="FJ47" i="24"/>
  <c r="FD47" i="24"/>
  <c r="EY47" i="24"/>
  <c r="FW46" i="24"/>
  <c r="FR46" i="24"/>
  <c r="FL46" i="24"/>
  <c r="FG46" i="24"/>
  <c r="FB46" i="24"/>
  <c r="EV46" i="24"/>
  <c r="FW39" i="24"/>
  <c r="FR39" i="24"/>
  <c r="FL39" i="24"/>
  <c r="FG39" i="24"/>
  <c r="FB39" i="24"/>
  <c r="EV39" i="24"/>
  <c r="FZ38" i="24"/>
  <c r="FT38" i="24"/>
  <c r="FO38" i="24"/>
  <c r="FJ38" i="24"/>
  <c r="FD38" i="24"/>
  <c r="EY38" i="24"/>
  <c r="FW37" i="24"/>
  <c r="FS37" i="24"/>
  <c r="FO37" i="24"/>
  <c r="FK37" i="24"/>
  <c r="FG37" i="24"/>
  <c r="FC37" i="24"/>
  <c r="EY37" i="24"/>
  <c r="EU37" i="24"/>
  <c r="EY72" i="24"/>
  <c r="FH71" i="24"/>
  <c r="FP70" i="24"/>
  <c r="FE70" i="24"/>
  <c r="FY67" i="24"/>
  <c r="FC66" i="24"/>
  <c r="FK65" i="24"/>
  <c r="EX64" i="24"/>
  <c r="FN62" i="24"/>
  <c r="FN61" i="24"/>
  <c r="FN60" i="24"/>
  <c r="FF59" i="24"/>
  <c r="FV58" i="24"/>
  <c r="FF57" i="24"/>
  <c r="FV56" i="24"/>
  <c r="FF56" i="24"/>
  <c r="FN55" i="24"/>
  <c r="FC55" i="24"/>
  <c r="FV54" i="24"/>
  <c r="FF54" i="24"/>
  <c r="FC53" i="24"/>
  <c r="FV52" i="24"/>
  <c r="FK52" i="24"/>
  <c r="EU52" i="24"/>
  <c r="FC51" i="24"/>
  <c r="FP50" i="24"/>
  <c r="EZ50" i="24"/>
  <c r="FX49" i="24"/>
  <c r="FH49" i="24"/>
  <c r="FV48" i="24"/>
  <c r="FK48" i="24"/>
  <c r="EZ48" i="24"/>
  <c r="FS47" i="24"/>
  <c r="FH47" i="24"/>
  <c r="FP46" i="24"/>
  <c r="EZ46" i="24"/>
  <c r="FN44" i="24"/>
  <c r="EX44" i="24"/>
  <c r="EZ43" i="24"/>
  <c r="FS42" i="24"/>
  <c r="FH42" i="24"/>
  <c r="FP41" i="24"/>
  <c r="FF41" i="24"/>
  <c r="FN40" i="24"/>
  <c r="FH40" i="24"/>
  <c r="FP39" i="24"/>
  <c r="EZ39" i="24"/>
  <c r="FX38" i="24"/>
  <c r="FH38" i="24"/>
  <c r="FZ37" i="24"/>
  <c r="FN37" i="24"/>
  <c r="FB37" i="24"/>
  <c r="FN104" i="24"/>
  <c r="FN101" i="24"/>
  <c r="FI96" i="24"/>
  <c r="FF94" i="24"/>
  <c r="FI92" i="24"/>
  <c r="FZ87" i="24"/>
  <c r="FK86" i="24"/>
  <c r="FT84" i="24"/>
  <c r="FH83" i="24"/>
  <c r="FE82" i="24"/>
  <c r="FQ81" i="24"/>
  <c r="FO79" i="24"/>
  <c r="FC78" i="24"/>
  <c r="EZ77" i="24"/>
  <c r="FW76" i="24"/>
  <c r="FT75" i="24"/>
  <c r="FH74" i="24"/>
  <c r="FE72" i="24"/>
  <c r="FQ71" i="24"/>
  <c r="FC69" i="24"/>
  <c r="FK67" i="24"/>
  <c r="FW66" i="24"/>
  <c r="FA66" i="24"/>
  <c r="EY65" i="24"/>
  <c r="FC64" i="24"/>
  <c r="FK63" i="24"/>
  <c r="FS62" i="24"/>
  <c r="FC62" i="24"/>
  <c r="FK61" i="24"/>
  <c r="FK60" i="24"/>
  <c r="EU60" i="24"/>
  <c r="FK59" i="24"/>
  <c r="FS57" i="24"/>
  <c r="EU57" i="24"/>
  <c r="FS56" i="24"/>
  <c r="FC56" i="24"/>
  <c r="FL55" i="24"/>
  <c r="FB55" i="24"/>
  <c r="FT54" i="24"/>
  <c r="FD54" i="24"/>
  <c r="FW53" i="24"/>
  <c r="FG53" i="24"/>
  <c r="FZ52" i="24"/>
  <c r="FO52" i="24"/>
  <c r="EY52" i="24"/>
  <c r="FW51" i="24"/>
  <c r="FG51" i="24"/>
  <c r="FZ50" i="24"/>
  <c r="FJ50" i="24"/>
  <c r="FR49" i="24"/>
  <c r="FB49" i="24"/>
  <c r="FZ48" i="24"/>
  <c r="EY48" i="24"/>
  <c r="FW47" i="24"/>
  <c r="FG47" i="24"/>
  <c r="FT46" i="24"/>
  <c r="FD46" i="24"/>
  <c r="FW44" i="24"/>
  <c r="FG44" i="24"/>
  <c r="FT43" i="24"/>
  <c r="FJ43" i="24"/>
  <c r="FW42" i="24"/>
  <c r="FL42" i="24"/>
  <c r="EV42" i="24"/>
  <c r="FT41" i="24"/>
  <c r="EY41" i="24"/>
  <c r="FL40" i="24"/>
  <c r="EV40" i="24"/>
  <c r="FZ39" i="24"/>
  <c r="FO39" i="24"/>
  <c r="EY39" i="24"/>
  <c r="FW38" i="24"/>
  <c r="FG38" i="24"/>
  <c r="FQ37" i="24"/>
  <c r="FE37" i="24"/>
  <c r="EW37" i="24"/>
  <c r="EX105" i="24"/>
  <c r="FR101" i="24"/>
  <c r="FN100" i="24"/>
  <c r="FT97" i="24"/>
  <c r="FJ96" i="24"/>
  <c r="FE95" i="24"/>
  <c r="FU94" i="24"/>
  <c r="EX93" i="24"/>
  <c r="FJ92" i="24"/>
  <c r="FE91" i="24"/>
  <c r="FU90" i="24"/>
  <c r="EX89" i="24"/>
  <c r="FJ88" i="24"/>
  <c r="FL87" i="24"/>
  <c r="EV87" i="24"/>
  <c r="FY86" i="24"/>
  <c r="FO86" i="24"/>
  <c r="FD86" i="24"/>
  <c r="FX85" i="24"/>
  <c r="FM85" i="24"/>
  <c r="FC85" i="24"/>
  <c r="FU84" i="24"/>
  <c r="FK84" i="24"/>
  <c r="EZ84" i="24"/>
  <c r="FW83" i="24"/>
  <c r="FL83" i="24"/>
  <c r="FA83" i="24"/>
  <c r="FT82" i="24"/>
  <c r="FI82" i="24"/>
  <c r="EY82" i="24"/>
  <c r="FS81" i="24"/>
  <c r="FH81" i="24"/>
  <c r="EW81" i="24"/>
  <c r="FP79" i="24"/>
  <c r="FE79" i="24"/>
  <c r="EU79" i="24"/>
  <c r="FQ78" i="24"/>
  <c r="FG78" i="24"/>
  <c r="EV78" i="24"/>
  <c r="FY77" i="24"/>
  <c r="FO77" i="24"/>
  <c r="FD77" i="24"/>
  <c r="FX76" i="24"/>
  <c r="FM76" i="24"/>
  <c r="FC76" i="24"/>
  <c r="FU75" i="24"/>
  <c r="FK75" i="24"/>
  <c r="EZ75" i="24"/>
  <c r="FL74" i="24"/>
  <c r="FT72" i="24"/>
  <c r="FI72" i="24"/>
  <c r="FQ69" i="24"/>
  <c r="EV69" i="24"/>
  <c r="FO67" i="24"/>
  <c r="FM66" i="24"/>
  <c r="EZ65" i="24"/>
  <c r="FN64" i="24"/>
  <c r="FN63" i="24"/>
  <c r="EX63" i="24"/>
  <c r="FF62" i="24"/>
  <c r="FV61" i="24"/>
  <c r="EX61" i="24"/>
  <c r="FV60" i="24"/>
  <c r="EX60" i="24"/>
  <c r="FN59" i="24"/>
  <c r="FF58" i="24"/>
  <c r="FN57" i="24"/>
  <c r="FS55" i="24"/>
  <c r="EX55" i="24"/>
  <c r="FP54" i="24"/>
  <c r="EZ54" i="24"/>
  <c r="FS53" i="24"/>
  <c r="FH53" i="24"/>
  <c r="FF52" i="24"/>
  <c r="FS51" i="24"/>
  <c r="FH51" i="24"/>
  <c r="FV50" i="24"/>
  <c r="FK50" i="24"/>
  <c r="EU50" i="24"/>
  <c r="FN49" i="24"/>
  <c r="EX49" i="24"/>
  <c r="FF48" i="24"/>
  <c r="FN47" i="24"/>
  <c r="EX47" i="24"/>
  <c r="FV46" i="24"/>
  <c r="FF46" i="24"/>
  <c r="FX44" i="24"/>
  <c r="FH44" i="24"/>
  <c r="FV43" i="24"/>
  <c r="FK43" i="24"/>
  <c r="EU43" i="24"/>
  <c r="FN42" i="24"/>
  <c r="EX42" i="24"/>
  <c r="FV41" i="24"/>
  <c r="EZ41" i="24"/>
  <c r="FX40" i="24"/>
  <c r="EX40" i="24"/>
  <c r="FK39" i="24"/>
  <c r="EU39" i="24"/>
  <c r="FS38" i="24"/>
  <c r="EX38" i="24"/>
  <c r="FV37" i="24"/>
  <c r="FJ37" i="24"/>
  <c r="EX37" i="24"/>
  <c r="FZ95" i="24"/>
  <c r="FF90" i="24"/>
  <c r="FG87" i="24"/>
  <c r="FW85" i="24"/>
  <c r="FA85" i="24"/>
  <c r="FI84" i="24"/>
  <c r="FS83" i="24"/>
  <c r="FP82" i="24"/>
  <c r="EU82" i="24"/>
  <c r="FG81" i="24"/>
  <c r="FX78" i="24"/>
  <c r="FU77" i="24"/>
  <c r="FA76" i="24"/>
  <c r="EY75" i="24"/>
  <c r="FS74" i="24"/>
  <c r="EU72" i="24"/>
  <c r="EV71" i="24"/>
  <c r="FO70" i="24"/>
  <c r="FX69" i="24"/>
  <c r="FU67" i="24"/>
  <c r="EZ67" i="24"/>
  <c r="FL66" i="24"/>
  <c r="FT65" i="24"/>
  <c r="FS64" i="24"/>
  <c r="EU64" i="24"/>
  <c r="FS63" i="24"/>
  <c r="FC63" i="24"/>
  <c r="FK62" i="24"/>
  <c r="EU61" i="24"/>
  <c r="FS60" i="24"/>
  <c r="FC60" i="24"/>
  <c r="FC59" i="24"/>
  <c r="FS58" i="24"/>
  <c r="FC58" i="24"/>
  <c r="FC57" i="24"/>
  <c r="FK56" i="24"/>
  <c r="FW55" i="24"/>
  <c r="FG55" i="24"/>
  <c r="FJ54" i="24"/>
  <c r="FL53" i="24"/>
  <c r="EV53" i="24"/>
  <c r="FJ52" i="24"/>
  <c r="FL51" i="24"/>
  <c r="EV51" i="24"/>
  <c r="FT50" i="24"/>
  <c r="FD50" i="24"/>
  <c r="FW49" i="24"/>
  <c r="FG49" i="24"/>
  <c r="EV49" i="24"/>
  <c r="FT48" i="24"/>
  <c r="FJ48" i="24"/>
  <c r="FR47" i="24"/>
  <c r="FB47" i="24"/>
  <c r="FO46" i="24"/>
  <c r="EY46" i="24"/>
  <c r="FL44" i="24"/>
  <c r="FB44" i="24"/>
  <c r="FZ43" i="24"/>
  <c r="FD43" i="24"/>
  <c r="FG42" i="24"/>
  <c r="FZ41" i="24"/>
  <c r="FJ41" i="24"/>
  <c r="FW40" i="24"/>
  <c r="FG40" i="24"/>
  <c r="FT39" i="24"/>
  <c r="FD39" i="24"/>
  <c r="FL38" i="24"/>
  <c r="EV38" i="24"/>
  <c r="FU37" i="24"/>
  <c r="FI37" i="24"/>
  <c r="HE133" i="24"/>
  <c r="HA133" i="24"/>
  <c r="GW133" i="24"/>
  <c r="GS133" i="24"/>
  <c r="GO133" i="24"/>
  <c r="GK133" i="24"/>
  <c r="GG133" i="24"/>
  <c r="GC133" i="24"/>
  <c r="HE132" i="24"/>
  <c r="HA132" i="24"/>
  <c r="GW132" i="24"/>
  <c r="GS132" i="24"/>
  <c r="GO132" i="24"/>
  <c r="GK132" i="24"/>
  <c r="GG132" i="24"/>
  <c r="GC132" i="24"/>
  <c r="HE131" i="24"/>
  <c r="HA131" i="24"/>
  <c r="GW131" i="24"/>
  <c r="GS131" i="24"/>
  <c r="GO131" i="24"/>
  <c r="GK131" i="24"/>
  <c r="GG131" i="24"/>
  <c r="GC131" i="24"/>
  <c r="HE130" i="24"/>
  <c r="HA130" i="24"/>
  <c r="GW130" i="24"/>
  <c r="GS130" i="24"/>
  <c r="GO130" i="24"/>
  <c r="GK130" i="24"/>
  <c r="HD133" i="24"/>
  <c r="GZ133" i="24"/>
  <c r="GV133" i="24"/>
  <c r="GR133" i="24"/>
  <c r="GN133" i="24"/>
  <c r="GJ133" i="24"/>
  <c r="GF133" i="24"/>
  <c r="GB133" i="24"/>
  <c r="HD132" i="24"/>
  <c r="GZ132" i="24"/>
  <c r="GV132" i="24"/>
  <c r="GR132" i="24"/>
  <c r="GN132" i="24"/>
  <c r="GJ132" i="24"/>
  <c r="GF132" i="24"/>
  <c r="GB132" i="24"/>
  <c r="HG133" i="24"/>
  <c r="GY133" i="24"/>
  <c r="GQ133" i="24"/>
  <c r="GI133" i="24"/>
  <c r="HG132" i="24"/>
  <c r="GY132" i="24"/>
  <c r="GQ132" i="24"/>
  <c r="GI132" i="24"/>
  <c r="HC131" i="24"/>
  <c r="GX131" i="24"/>
  <c r="GR131" i="24"/>
  <c r="GM131" i="24"/>
  <c r="GH131" i="24"/>
  <c r="GB131" i="24"/>
  <c r="HF130" i="24"/>
  <c r="GZ130" i="24"/>
  <c r="GU130" i="24"/>
  <c r="GP130" i="24"/>
  <c r="GJ130" i="24"/>
  <c r="GF130" i="24"/>
  <c r="GB130" i="24"/>
  <c r="HD129" i="24"/>
  <c r="GZ129" i="24"/>
  <c r="GV129" i="24"/>
  <c r="GR129" i="24"/>
  <c r="GN129" i="24"/>
  <c r="GJ129" i="24"/>
  <c r="GF129" i="24"/>
  <c r="GB129" i="24"/>
  <c r="HF133" i="24"/>
  <c r="GX133" i="24"/>
  <c r="GP133" i="24"/>
  <c r="GH133" i="24"/>
  <c r="HF132" i="24"/>
  <c r="GX132" i="24"/>
  <c r="GP132" i="24"/>
  <c r="GH132" i="24"/>
  <c r="HG131" i="24"/>
  <c r="HB131" i="24"/>
  <c r="GV131" i="24"/>
  <c r="GQ131" i="24"/>
  <c r="GL131" i="24"/>
  <c r="GF131" i="24"/>
  <c r="HD130" i="24"/>
  <c r="GY130" i="24"/>
  <c r="GT130" i="24"/>
  <c r="GN130" i="24"/>
  <c r="GI130" i="24"/>
  <c r="GE130" i="24"/>
  <c r="HG129" i="24"/>
  <c r="HC129" i="24"/>
  <c r="GY129" i="24"/>
  <c r="GU129" i="24"/>
  <c r="GQ129" i="24"/>
  <c r="GM129" i="24"/>
  <c r="GI129" i="24"/>
  <c r="GE129" i="24"/>
  <c r="HC133" i="24"/>
  <c r="GM133" i="24"/>
  <c r="GU132" i="24"/>
  <c r="GE132" i="24"/>
  <c r="HF131" i="24"/>
  <c r="GU131" i="24"/>
  <c r="GJ131" i="24"/>
  <c r="HG130" i="24"/>
  <c r="GV130" i="24"/>
  <c r="GL130" i="24"/>
  <c r="GC130" i="24"/>
  <c r="HB129" i="24"/>
  <c r="GT129" i="24"/>
  <c r="GL129" i="24"/>
  <c r="GD129" i="24"/>
  <c r="HD128" i="24"/>
  <c r="GZ128" i="24"/>
  <c r="GV128" i="24"/>
  <c r="GR128" i="24"/>
  <c r="GN128" i="24"/>
  <c r="GJ128" i="24"/>
  <c r="GF128" i="24"/>
  <c r="GB128" i="24"/>
  <c r="HD127" i="24"/>
  <c r="GZ127" i="24"/>
  <c r="GV127" i="24"/>
  <c r="GR127" i="24"/>
  <c r="GN127" i="24"/>
  <c r="GJ127" i="24"/>
  <c r="GF127" i="24"/>
  <c r="GB127" i="24"/>
  <c r="HD126" i="24"/>
  <c r="GZ126" i="24"/>
  <c r="GV126" i="24"/>
  <c r="GR126" i="24"/>
  <c r="GN126" i="24"/>
  <c r="GJ126" i="24"/>
  <c r="GF126" i="24"/>
  <c r="GB126" i="24"/>
  <c r="HD125" i="24"/>
  <c r="GZ125" i="24"/>
  <c r="GV125" i="24"/>
  <c r="GR125" i="24"/>
  <c r="GN125" i="24"/>
  <c r="GJ125" i="24"/>
  <c r="GF125" i="24"/>
  <c r="GB125" i="24"/>
  <c r="HB133" i="24"/>
  <c r="GL133" i="24"/>
  <c r="GT132" i="24"/>
  <c r="GD132" i="24"/>
  <c r="HD131" i="24"/>
  <c r="GT131" i="24"/>
  <c r="GI131" i="24"/>
  <c r="HC130" i="24"/>
  <c r="GR130" i="24"/>
  <c r="GH130" i="24"/>
  <c r="HA129" i="24"/>
  <c r="GS129" i="24"/>
  <c r="GK129" i="24"/>
  <c r="GC129" i="24"/>
  <c r="HG128" i="24"/>
  <c r="HC128" i="24"/>
  <c r="GY128" i="24"/>
  <c r="GU128" i="24"/>
  <c r="GQ128" i="24"/>
  <c r="GM128" i="24"/>
  <c r="GI128" i="24"/>
  <c r="GE128" i="24"/>
  <c r="HG127" i="24"/>
  <c r="HC127" i="24"/>
  <c r="GY127" i="24"/>
  <c r="GU127" i="24"/>
  <c r="GQ127" i="24"/>
  <c r="GM127" i="24"/>
  <c r="GI127" i="24"/>
  <c r="GE127" i="24"/>
  <c r="HG126" i="24"/>
  <c r="HC126" i="24"/>
  <c r="GY126" i="24"/>
  <c r="GU126" i="24"/>
  <c r="GQ126" i="24"/>
  <c r="GM126" i="24"/>
  <c r="GI126" i="24"/>
  <c r="GE126" i="24"/>
  <c r="HG125" i="24"/>
  <c r="HC125" i="24"/>
  <c r="GY125" i="24"/>
  <c r="GU125" i="24"/>
  <c r="GQ125" i="24"/>
  <c r="GM125" i="24"/>
  <c r="GI125" i="24"/>
  <c r="GE125" i="24"/>
  <c r="HG124" i="24"/>
  <c r="HC124" i="24"/>
  <c r="GY124" i="24"/>
  <c r="GU124" i="24"/>
  <c r="GQ124" i="24"/>
  <c r="GM124" i="24"/>
  <c r="GI124" i="24"/>
  <c r="GE124" i="24"/>
  <c r="GU133" i="24"/>
  <c r="GL132" i="24"/>
  <c r="GY131" i="24"/>
  <c r="GD131" i="24"/>
  <c r="HB130" i="24"/>
  <c r="GG130" i="24"/>
  <c r="HF129" i="24"/>
  <c r="GP129" i="24"/>
  <c r="HF128" i="24"/>
  <c r="GX128" i="24"/>
  <c r="GP128" i="24"/>
  <c r="GH128" i="24"/>
  <c r="HB127" i="24"/>
  <c r="GT127" i="24"/>
  <c r="GL127" i="24"/>
  <c r="GD127" i="24"/>
  <c r="HF126" i="24"/>
  <c r="GX126" i="24"/>
  <c r="GP126" i="24"/>
  <c r="GH126" i="24"/>
  <c r="HB125" i="24"/>
  <c r="GT125" i="24"/>
  <c r="GL125" i="24"/>
  <c r="GD125" i="24"/>
  <c r="HB124" i="24"/>
  <c r="GW124" i="24"/>
  <c r="GR124" i="24"/>
  <c r="GL124" i="24"/>
  <c r="GG124" i="24"/>
  <c r="GB124" i="24"/>
  <c r="HG123" i="24"/>
  <c r="HC123" i="24"/>
  <c r="GY123" i="24"/>
  <c r="GU123" i="24"/>
  <c r="GQ123" i="24"/>
  <c r="GM123" i="24"/>
  <c r="GI123" i="24"/>
  <c r="GE123" i="24"/>
  <c r="HG122" i="24"/>
  <c r="HC122" i="24"/>
  <c r="GY122" i="24"/>
  <c r="GU122" i="24"/>
  <c r="GQ122" i="24"/>
  <c r="GM122" i="24"/>
  <c r="GI122" i="24"/>
  <c r="GE122" i="24"/>
  <c r="HG121" i="24"/>
  <c r="HC121" i="24"/>
  <c r="GY121" i="24"/>
  <c r="GU121" i="24"/>
  <c r="GQ121" i="24"/>
  <c r="GM121" i="24"/>
  <c r="GI121" i="24"/>
  <c r="GE121" i="24"/>
  <c r="GT133" i="24"/>
  <c r="HC132" i="24"/>
  <c r="GP131" i="24"/>
  <c r="GX130" i="24"/>
  <c r="GD130" i="24"/>
  <c r="HE129" i="24"/>
  <c r="GO129" i="24"/>
  <c r="HE128" i="24"/>
  <c r="GW128" i="24"/>
  <c r="GO128" i="24"/>
  <c r="GG128" i="24"/>
  <c r="HA127" i="24"/>
  <c r="GS127" i="24"/>
  <c r="GK127" i="24"/>
  <c r="GC127" i="24"/>
  <c r="HE126" i="24"/>
  <c r="GW126" i="24"/>
  <c r="GO126" i="24"/>
  <c r="GG126" i="24"/>
  <c r="HA125" i="24"/>
  <c r="GS125" i="24"/>
  <c r="GK125" i="24"/>
  <c r="GC125" i="24"/>
  <c r="HF124" i="24"/>
  <c r="HA124" i="24"/>
  <c r="GV124" i="24"/>
  <c r="GP124" i="24"/>
  <c r="GK124" i="24"/>
  <c r="GF124" i="24"/>
  <c r="HF123" i="24"/>
  <c r="HB123" i="24"/>
  <c r="GX123" i="24"/>
  <c r="GT123" i="24"/>
  <c r="GP123" i="24"/>
  <c r="GL123" i="24"/>
  <c r="GH123" i="24"/>
  <c r="GD123" i="24"/>
  <c r="HF122" i="24"/>
  <c r="HB122" i="24"/>
  <c r="GX122" i="24"/>
  <c r="GT122" i="24"/>
  <c r="GP122" i="24"/>
  <c r="GL122" i="24"/>
  <c r="GH122" i="24"/>
  <c r="GD122" i="24"/>
  <c r="HF121" i="24"/>
  <c r="HB121" i="24"/>
  <c r="GX121" i="24"/>
  <c r="GT121" i="24"/>
  <c r="GP121" i="24"/>
  <c r="GL121" i="24"/>
  <c r="GH121" i="24"/>
  <c r="GD121" i="24"/>
  <c r="GE133" i="24"/>
  <c r="GM132" i="24"/>
  <c r="GN131" i="24"/>
  <c r="GM130" i="24"/>
  <c r="GW129" i="24"/>
  <c r="GS128" i="24"/>
  <c r="GC128" i="24"/>
  <c r="HE127" i="24"/>
  <c r="GO127" i="24"/>
  <c r="GS126" i="24"/>
  <c r="GC126" i="24"/>
  <c r="HE125" i="24"/>
  <c r="GO125" i="24"/>
  <c r="GX124" i="24"/>
  <c r="GN124" i="24"/>
  <c r="GC124" i="24"/>
  <c r="HA123" i="24"/>
  <c r="GS123" i="24"/>
  <c r="GK123" i="24"/>
  <c r="GC123" i="24"/>
  <c r="HD122" i="24"/>
  <c r="GV122" i="24"/>
  <c r="GN122" i="24"/>
  <c r="GF122" i="24"/>
  <c r="HE121" i="24"/>
  <c r="GW121" i="24"/>
  <c r="GO121" i="24"/>
  <c r="GG121" i="24"/>
  <c r="HE120" i="24"/>
  <c r="HA120" i="24"/>
  <c r="GW120" i="24"/>
  <c r="GS120" i="24"/>
  <c r="GO120" i="24"/>
  <c r="GK120" i="24"/>
  <c r="GG120" i="24"/>
  <c r="GC120" i="24"/>
  <c r="HE119" i="24"/>
  <c r="HA119" i="24"/>
  <c r="GW119" i="24"/>
  <c r="GS119" i="24"/>
  <c r="GO119" i="24"/>
  <c r="GK119" i="24"/>
  <c r="GG119" i="24"/>
  <c r="GC119" i="24"/>
  <c r="HE118" i="24"/>
  <c r="HA118" i="24"/>
  <c r="GW118" i="24"/>
  <c r="GS118" i="24"/>
  <c r="GO118" i="24"/>
  <c r="GK118" i="24"/>
  <c r="GG118" i="24"/>
  <c r="GC118" i="24"/>
  <c r="HE117" i="24"/>
  <c r="HA117" i="24"/>
  <c r="GW117" i="24"/>
  <c r="GS117" i="24"/>
  <c r="GO117" i="24"/>
  <c r="GK117" i="24"/>
  <c r="GG117" i="24"/>
  <c r="GC117" i="24"/>
  <c r="HE116" i="24"/>
  <c r="HA116" i="24"/>
  <c r="GW116" i="24"/>
  <c r="GS116" i="24"/>
  <c r="GO116" i="24"/>
  <c r="GK116" i="24"/>
  <c r="GG116" i="24"/>
  <c r="GC116" i="24"/>
  <c r="HE115" i="24"/>
  <c r="HA115" i="24"/>
  <c r="GW115" i="24"/>
  <c r="GS115" i="24"/>
  <c r="GO115" i="24"/>
  <c r="GK115" i="24"/>
  <c r="GG115" i="24"/>
  <c r="GC115" i="24"/>
  <c r="HE114" i="24"/>
  <c r="HA114" i="24"/>
  <c r="GW114" i="24"/>
  <c r="GS114" i="24"/>
  <c r="GO114" i="24"/>
  <c r="GK114" i="24"/>
  <c r="GG114" i="24"/>
  <c r="GC114" i="24"/>
  <c r="HE113" i="24"/>
  <c r="HA113" i="24"/>
  <c r="GW113" i="24"/>
  <c r="GS113" i="24"/>
  <c r="GO113" i="24"/>
  <c r="GK113" i="24"/>
  <c r="GG113" i="24"/>
  <c r="GC113" i="24"/>
  <c r="HE112" i="24"/>
  <c r="HA112" i="24"/>
  <c r="GW112" i="24"/>
  <c r="GS112" i="24"/>
  <c r="GO112" i="24"/>
  <c r="GK112" i="24"/>
  <c r="GG112" i="24"/>
  <c r="GC112" i="24"/>
  <c r="HE111" i="24"/>
  <c r="HA111" i="24"/>
  <c r="GW111" i="24"/>
  <c r="GS111" i="24"/>
  <c r="GO111" i="24"/>
  <c r="GK111" i="24"/>
  <c r="GG111" i="24"/>
  <c r="GC111" i="24"/>
  <c r="GD133" i="24"/>
  <c r="GE131" i="24"/>
  <c r="GH129" i="24"/>
  <c r="HB128" i="24"/>
  <c r="GL128" i="24"/>
  <c r="GX127" i="24"/>
  <c r="GH127" i="24"/>
  <c r="HB126" i="24"/>
  <c r="GL126" i="24"/>
  <c r="GX125" i="24"/>
  <c r="GH125" i="24"/>
  <c r="HE124" i="24"/>
  <c r="GT124" i="24"/>
  <c r="GJ124" i="24"/>
  <c r="GZ123" i="24"/>
  <c r="GR123" i="24"/>
  <c r="GJ123" i="24"/>
  <c r="GB123" i="24"/>
  <c r="HA122" i="24"/>
  <c r="GS122" i="24"/>
  <c r="GK122" i="24"/>
  <c r="GC122" i="24"/>
  <c r="HD121" i="24"/>
  <c r="GV121" i="24"/>
  <c r="GN121" i="24"/>
  <c r="GF121" i="24"/>
  <c r="HD120" i="24"/>
  <c r="GZ120" i="24"/>
  <c r="GV120" i="24"/>
  <c r="GR120" i="24"/>
  <c r="GN120" i="24"/>
  <c r="GJ120" i="24"/>
  <c r="GF120" i="24"/>
  <c r="GB120" i="24"/>
  <c r="HD119" i="24"/>
  <c r="GZ119" i="24"/>
  <c r="GV119" i="24"/>
  <c r="GR119" i="24"/>
  <c r="GN119" i="24"/>
  <c r="GJ119" i="24"/>
  <c r="GF119" i="24"/>
  <c r="GB119" i="24"/>
  <c r="HD118" i="24"/>
  <c r="GZ118" i="24"/>
  <c r="GV118" i="24"/>
  <c r="GR118" i="24"/>
  <c r="GN118" i="24"/>
  <c r="GJ118" i="24"/>
  <c r="GF118" i="24"/>
  <c r="GB118" i="24"/>
  <c r="HD117" i="24"/>
  <c r="GZ117" i="24"/>
  <c r="GV117" i="24"/>
  <c r="GR117" i="24"/>
  <c r="GN117" i="24"/>
  <c r="GJ117" i="24"/>
  <c r="GF117" i="24"/>
  <c r="GB117" i="24"/>
  <c r="HD116" i="24"/>
  <c r="GZ116" i="24"/>
  <c r="GV116" i="24"/>
  <c r="GR116" i="24"/>
  <c r="GN116" i="24"/>
  <c r="GJ116" i="24"/>
  <c r="GF116" i="24"/>
  <c r="GB116" i="24"/>
  <c r="HD115" i="24"/>
  <c r="GZ115" i="24"/>
  <c r="GV115" i="24"/>
  <c r="GR115" i="24"/>
  <c r="GN115" i="24"/>
  <c r="GJ115" i="24"/>
  <c r="GF115" i="24"/>
  <c r="GB115" i="24"/>
  <c r="HD114" i="24"/>
  <c r="GZ114" i="24"/>
  <c r="GV114" i="24"/>
  <c r="GR114" i="24"/>
  <c r="GN114" i="24"/>
  <c r="GJ114" i="24"/>
  <c r="GF114" i="24"/>
  <c r="GB114" i="24"/>
  <c r="HD113" i="24"/>
  <c r="GZ113" i="24"/>
  <c r="GV113" i="24"/>
  <c r="GR113" i="24"/>
  <c r="GN113" i="24"/>
  <c r="GJ113" i="24"/>
  <c r="GF113" i="24"/>
  <c r="GB113" i="24"/>
  <c r="HD112" i="24"/>
  <c r="GZ112" i="24"/>
  <c r="GV112" i="24"/>
  <c r="GR112" i="24"/>
  <c r="GN112" i="24"/>
  <c r="GJ112" i="24"/>
  <c r="GF112" i="24"/>
  <c r="GB112" i="24"/>
  <c r="HD111" i="24"/>
  <c r="GZ111" i="24"/>
  <c r="GV111" i="24"/>
  <c r="GR111" i="24"/>
  <c r="GG129" i="24"/>
  <c r="HA128" i="24"/>
  <c r="GK128" i="24"/>
  <c r="GW127" i="24"/>
  <c r="GG127" i="24"/>
  <c r="HA126" i="24"/>
  <c r="GK126" i="24"/>
  <c r="GW125" i="24"/>
  <c r="GG125" i="24"/>
  <c r="HD124" i="24"/>
  <c r="GS124" i="24"/>
  <c r="GH124" i="24"/>
  <c r="HE123" i="24"/>
  <c r="GW123" i="24"/>
  <c r="GO123" i="24"/>
  <c r="GG123" i="24"/>
  <c r="GZ122" i="24"/>
  <c r="GR122" i="24"/>
  <c r="GJ122" i="24"/>
  <c r="GB122" i="24"/>
  <c r="HA121" i="24"/>
  <c r="GS121" i="24"/>
  <c r="GK121" i="24"/>
  <c r="GC121" i="24"/>
  <c r="GD128" i="24"/>
  <c r="GP127" i="24"/>
  <c r="GO124" i="24"/>
  <c r="GV123" i="24"/>
  <c r="GG122" i="24"/>
  <c r="GB121" i="24"/>
  <c r="HC120" i="24"/>
  <c r="GU120" i="24"/>
  <c r="GM120" i="24"/>
  <c r="GE120" i="24"/>
  <c r="HC119" i="24"/>
  <c r="GU119" i="24"/>
  <c r="GM119" i="24"/>
  <c r="GE119" i="24"/>
  <c r="GT126" i="24"/>
  <c r="HF125" i="24"/>
  <c r="GD124" i="24"/>
  <c r="GN123" i="24"/>
  <c r="HE122" i="24"/>
  <c r="GZ121" i="24"/>
  <c r="HB120" i="24"/>
  <c r="HB132" i="24"/>
  <c r="GZ131" i="24"/>
  <c r="GD126" i="24"/>
  <c r="GP125" i="24"/>
  <c r="GF123" i="24"/>
  <c r="GW122" i="24"/>
  <c r="GR121" i="24"/>
  <c r="HG120" i="24"/>
  <c r="GY120" i="24"/>
  <c r="GQ120" i="24"/>
  <c r="GI120" i="24"/>
  <c r="HG119" i="24"/>
  <c r="GY119" i="24"/>
  <c r="GQ119" i="24"/>
  <c r="GI119" i="24"/>
  <c r="HG118" i="24"/>
  <c r="GY118" i="24"/>
  <c r="GQ118" i="24"/>
  <c r="GI118" i="24"/>
  <c r="HG117" i="24"/>
  <c r="GY117" i="24"/>
  <c r="GQ117" i="24"/>
  <c r="GI117" i="24"/>
  <c r="HG116" i="24"/>
  <c r="GY116" i="24"/>
  <c r="GQ116" i="24"/>
  <c r="GI116" i="24"/>
  <c r="GZ124" i="24"/>
  <c r="GT120" i="24"/>
  <c r="GD120" i="24"/>
  <c r="HF119" i="24"/>
  <c r="GP119" i="24"/>
  <c r="HC118" i="24"/>
  <c r="GT118" i="24"/>
  <c r="GH118" i="24"/>
  <c r="HB117" i="24"/>
  <c r="GP117" i="24"/>
  <c r="GE117" i="24"/>
  <c r="GX116" i="24"/>
  <c r="GM116" i="24"/>
  <c r="GD116" i="24"/>
  <c r="HB115" i="24"/>
  <c r="GT115" i="24"/>
  <c r="GL115" i="24"/>
  <c r="GD115" i="24"/>
  <c r="HB114" i="24"/>
  <c r="GT114" i="24"/>
  <c r="GL114" i="24"/>
  <c r="GD114" i="24"/>
  <c r="HB113" i="24"/>
  <c r="GT113" i="24"/>
  <c r="GL113" i="24"/>
  <c r="GD113" i="24"/>
  <c r="HB112" i="24"/>
  <c r="GT112" i="24"/>
  <c r="GL112" i="24"/>
  <c r="GD112" i="24"/>
  <c r="HB111" i="24"/>
  <c r="GT111" i="24"/>
  <c r="GM111" i="24"/>
  <c r="GH111" i="24"/>
  <c r="GB111" i="24"/>
  <c r="HG110" i="24"/>
  <c r="HC110" i="24"/>
  <c r="GY110" i="24"/>
  <c r="GU110" i="24"/>
  <c r="GQ110" i="24"/>
  <c r="GM110" i="24"/>
  <c r="GI110" i="24"/>
  <c r="GE110" i="24"/>
  <c r="HG109" i="24"/>
  <c r="HC109" i="24"/>
  <c r="GY109" i="24"/>
  <c r="GU109" i="24"/>
  <c r="GQ109" i="24"/>
  <c r="GM109" i="24"/>
  <c r="GI109" i="24"/>
  <c r="GE109" i="24"/>
  <c r="GX129" i="24"/>
  <c r="GT128" i="24"/>
  <c r="HF127" i="24"/>
  <c r="HD123" i="24"/>
  <c r="GP120" i="24"/>
  <c r="HB119" i="24"/>
  <c r="GL119" i="24"/>
  <c r="HB118" i="24"/>
  <c r="GP118" i="24"/>
  <c r="GE118" i="24"/>
  <c r="GX117" i="24"/>
  <c r="GM117" i="24"/>
  <c r="GD117" i="24"/>
  <c r="HF116" i="24"/>
  <c r="GU116" i="24"/>
  <c r="GL116" i="24"/>
  <c r="HG115" i="24"/>
  <c r="GY115" i="24"/>
  <c r="GQ115" i="24"/>
  <c r="GI115" i="24"/>
  <c r="HG114" i="24"/>
  <c r="GY114" i="24"/>
  <c r="GQ114" i="24"/>
  <c r="GI114" i="24"/>
  <c r="HG113" i="24"/>
  <c r="GY113" i="24"/>
  <c r="GQ113" i="24"/>
  <c r="GI113" i="24"/>
  <c r="HG112" i="24"/>
  <c r="GY112" i="24"/>
  <c r="GQ112" i="24"/>
  <c r="GI112" i="24"/>
  <c r="HG111" i="24"/>
  <c r="GY111" i="24"/>
  <c r="GQ111" i="24"/>
  <c r="GL111" i="24"/>
  <c r="GF111" i="24"/>
  <c r="HF110" i="24"/>
  <c r="HB110" i="24"/>
  <c r="GX110" i="24"/>
  <c r="GT110" i="24"/>
  <c r="GP110" i="24"/>
  <c r="GL110" i="24"/>
  <c r="GH110" i="24"/>
  <c r="GD110" i="24"/>
  <c r="HF109" i="24"/>
  <c r="HB109" i="24"/>
  <c r="GX109" i="24"/>
  <c r="GT109" i="24"/>
  <c r="GP109" i="24"/>
  <c r="GL109" i="24"/>
  <c r="GH109" i="24"/>
  <c r="GD109" i="24"/>
  <c r="GO122" i="24"/>
  <c r="HF120" i="24"/>
  <c r="GL120" i="24"/>
  <c r="GX119" i="24"/>
  <c r="GH119" i="24"/>
  <c r="GX118" i="24"/>
  <c r="GM118" i="24"/>
  <c r="GD118" i="24"/>
  <c r="HF117" i="24"/>
  <c r="GU117" i="24"/>
  <c r="GL117" i="24"/>
  <c r="HC116" i="24"/>
  <c r="GT116" i="24"/>
  <c r="GH116" i="24"/>
  <c r="HF115" i="24"/>
  <c r="GX115" i="24"/>
  <c r="GP115" i="24"/>
  <c r="GH115" i="24"/>
  <c r="HF114" i="24"/>
  <c r="GX114" i="24"/>
  <c r="GP114" i="24"/>
  <c r="GH114" i="24"/>
  <c r="HF113" i="24"/>
  <c r="GX113" i="24"/>
  <c r="GP113" i="24"/>
  <c r="GH113" i="24"/>
  <c r="HF112" i="24"/>
  <c r="GX112" i="24"/>
  <c r="GP112" i="24"/>
  <c r="GH112" i="24"/>
  <c r="HF111" i="24"/>
  <c r="GX111" i="24"/>
  <c r="GP111" i="24"/>
  <c r="GJ111" i="24"/>
  <c r="GE111" i="24"/>
  <c r="HE110" i="24"/>
  <c r="HA110" i="24"/>
  <c r="GW110" i="24"/>
  <c r="GS110" i="24"/>
  <c r="GO110" i="24"/>
  <c r="GK110" i="24"/>
  <c r="GG110" i="24"/>
  <c r="GC110" i="24"/>
  <c r="HE109" i="24"/>
  <c r="HA109" i="24"/>
  <c r="GW109" i="24"/>
  <c r="GS109" i="24"/>
  <c r="GO109" i="24"/>
  <c r="GK109" i="24"/>
  <c r="GG109" i="24"/>
  <c r="GC109" i="24"/>
  <c r="GX120" i="24"/>
  <c r="GT119" i="24"/>
  <c r="GU118" i="24"/>
  <c r="GH117" i="24"/>
  <c r="HB116" i="24"/>
  <c r="GU115" i="24"/>
  <c r="HC114" i="24"/>
  <c r="GE113" i="24"/>
  <c r="GM112" i="24"/>
  <c r="GU111" i="24"/>
  <c r="GV110" i="24"/>
  <c r="GF110" i="24"/>
  <c r="GR109" i="24"/>
  <c r="GB109" i="24"/>
  <c r="HE108" i="24"/>
  <c r="HA108" i="24"/>
  <c r="GW108" i="24"/>
  <c r="GS108" i="24"/>
  <c r="GO108" i="24"/>
  <c r="GK108" i="24"/>
  <c r="GG108" i="24"/>
  <c r="GC108" i="24"/>
  <c r="HE107" i="24"/>
  <c r="HA107" i="24"/>
  <c r="GW107" i="24"/>
  <c r="GS107" i="24"/>
  <c r="GO107" i="24"/>
  <c r="GK107" i="24"/>
  <c r="GG107" i="24"/>
  <c r="GC107" i="24"/>
  <c r="HE106" i="24"/>
  <c r="HA106" i="24"/>
  <c r="GW106" i="24"/>
  <c r="GS106" i="24"/>
  <c r="GO106" i="24"/>
  <c r="GK106" i="24"/>
  <c r="GG106" i="24"/>
  <c r="GC106" i="24"/>
  <c r="HE105" i="24"/>
  <c r="HA105" i="24"/>
  <c r="GW105" i="24"/>
  <c r="GS105" i="24"/>
  <c r="GO105" i="24"/>
  <c r="GK105" i="24"/>
  <c r="GG105" i="24"/>
  <c r="GC105" i="24"/>
  <c r="HE104" i="24"/>
  <c r="HA104" i="24"/>
  <c r="GW104" i="24"/>
  <c r="GS104" i="24"/>
  <c r="GO104" i="24"/>
  <c r="GK104" i="24"/>
  <c r="GG104" i="24"/>
  <c r="GC104" i="24"/>
  <c r="HE103" i="24"/>
  <c r="HA103" i="24"/>
  <c r="GW103" i="24"/>
  <c r="GS103" i="24"/>
  <c r="GO103" i="24"/>
  <c r="GK103" i="24"/>
  <c r="GG103" i="24"/>
  <c r="GC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HE99" i="24"/>
  <c r="HA99" i="24"/>
  <c r="GW99" i="24"/>
  <c r="GS99" i="24"/>
  <c r="GO99" i="24"/>
  <c r="GK99" i="24"/>
  <c r="GG99" i="24"/>
  <c r="GC99" i="24"/>
  <c r="HE98" i="24"/>
  <c r="HA98" i="24"/>
  <c r="GW98" i="24"/>
  <c r="GS98" i="24"/>
  <c r="GO98" i="24"/>
  <c r="GK98" i="24"/>
  <c r="GG98" i="24"/>
  <c r="GC98" i="24"/>
  <c r="HE97" i="24"/>
  <c r="HA97" i="24"/>
  <c r="GW97" i="24"/>
  <c r="GS97" i="24"/>
  <c r="GO97" i="24"/>
  <c r="GK97" i="24"/>
  <c r="GG97" i="24"/>
  <c r="GC97" i="24"/>
  <c r="GQ130" i="24"/>
  <c r="GJ121" i="24"/>
  <c r="GH120" i="24"/>
  <c r="GD119" i="24"/>
  <c r="GL118" i="24"/>
  <c r="GP116" i="24"/>
  <c r="GM115" i="24"/>
  <c r="GU114" i="24"/>
  <c r="HC113" i="24"/>
  <c r="GE112" i="24"/>
  <c r="GN111" i="24"/>
  <c r="GR110" i="24"/>
  <c r="GB110" i="24"/>
  <c r="HD109" i="24"/>
  <c r="GN109" i="24"/>
  <c r="HD108" i="24"/>
  <c r="GZ108" i="24"/>
  <c r="GV108" i="24"/>
  <c r="GR108" i="24"/>
  <c r="GN108" i="24"/>
  <c r="GJ108" i="24"/>
  <c r="GF108" i="24"/>
  <c r="GB108" i="24"/>
  <c r="HD107" i="24"/>
  <c r="GZ107" i="24"/>
  <c r="GV107" i="24"/>
  <c r="GR107" i="24"/>
  <c r="GN107" i="24"/>
  <c r="GJ107" i="24"/>
  <c r="GF107" i="24"/>
  <c r="GB107" i="24"/>
  <c r="HD106" i="24"/>
  <c r="GZ106" i="24"/>
  <c r="GV106" i="24"/>
  <c r="GR106" i="24"/>
  <c r="GN106" i="24"/>
  <c r="GJ106" i="24"/>
  <c r="GF106" i="24"/>
  <c r="GB106" i="24"/>
  <c r="HD105" i="24"/>
  <c r="GZ105" i="24"/>
  <c r="GV105" i="24"/>
  <c r="GR105" i="24"/>
  <c r="GN105" i="24"/>
  <c r="GJ105" i="24"/>
  <c r="GF105" i="24"/>
  <c r="GB105" i="24"/>
  <c r="HD104" i="24"/>
  <c r="GZ104" i="24"/>
  <c r="GV104" i="24"/>
  <c r="GR104" i="24"/>
  <c r="GN104" i="24"/>
  <c r="GJ104" i="24"/>
  <c r="GF104" i="24"/>
  <c r="GB104" i="24"/>
  <c r="HD103" i="24"/>
  <c r="GZ103" i="24"/>
  <c r="GV103" i="24"/>
  <c r="GR103" i="24"/>
  <c r="GN103" i="24"/>
  <c r="GJ103" i="24"/>
  <c r="GF103" i="24"/>
  <c r="GB103" i="24"/>
  <c r="HD102" i="24"/>
  <c r="GZ102" i="24"/>
  <c r="GV102" i="24"/>
  <c r="GR102" i="24"/>
  <c r="GN102" i="24"/>
  <c r="GJ102" i="24"/>
  <c r="GF102" i="24"/>
  <c r="GB102" i="24"/>
  <c r="HD101" i="24"/>
  <c r="GZ101" i="24"/>
  <c r="GV101" i="24"/>
  <c r="GR101" i="24"/>
  <c r="GN101" i="24"/>
  <c r="GJ101" i="24"/>
  <c r="GF101" i="24"/>
  <c r="GB101" i="24"/>
  <c r="HD100" i="24"/>
  <c r="GZ100" i="24"/>
  <c r="GV100" i="24"/>
  <c r="GR100" i="24"/>
  <c r="GN100" i="24"/>
  <c r="GJ100" i="24"/>
  <c r="GF100" i="24"/>
  <c r="GB100" i="24"/>
  <c r="HC117" i="24"/>
  <c r="GE116" i="24"/>
  <c r="GE115" i="24"/>
  <c r="GM114" i="24"/>
  <c r="GU113" i="24"/>
  <c r="HC112" i="24"/>
  <c r="GI111" i="24"/>
  <c r="HD110" i="24"/>
  <c r="GN110" i="24"/>
  <c r="GZ109" i="24"/>
  <c r="GJ109" i="24"/>
  <c r="HG108" i="24"/>
  <c r="HC108" i="24"/>
  <c r="GY108" i="24"/>
  <c r="GU108" i="24"/>
  <c r="GQ108" i="24"/>
  <c r="GM108" i="24"/>
  <c r="GI108" i="24"/>
  <c r="GE108" i="24"/>
  <c r="HG107" i="24"/>
  <c r="HC107" i="24"/>
  <c r="GY107" i="24"/>
  <c r="GU107" i="24"/>
  <c r="GQ107" i="24"/>
  <c r="GM107" i="24"/>
  <c r="GI107" i="24"/>
  <c r="GE107" i="24"/>
  <c r="HG106" i="24"/>
  <c r="HC106" i="24"/>
  <c r="GY106" i="24"/>
  <c r="GU106" i="24"/>
  <c r="GQ106" i="24"/>
  <c r="GM106" i="24"/>
  <c r="GI106" i="24"/>
  <c r="GE106" i="24"/>
  <c r="HG105" i="24"/>
  <c r="HC105" i="24"/>
  <c r="GY105" i="24"/>
  <c r="GU105" i="24"/>
  <c r="GQ105" i="24"/>
  <c r="GM105" i="24"/>
  <c r="GI105" i="24"/>
  <c r="GE105" i="24"/>
  <c r="HG104" i="24"/>
  <c r="HC104" i="24"/>
  <c r="GY104" i="24"/>
  <c r="GU104" i="24"/>
  <c r="GQ104" i="24"/>
  <c r="GM104" i="24"/>
  <c r="GI104" i="24"/>
  <c r="GE104" i="24"/>
  <c r="HG103" i="24"/>
  <c r="HC103" i="24"/>
  <c r="GY103" i="24"/>
  <c r="GU103" i="24"/>
  <c r="GQ103" i="24"/>
  <c r="GM103" i="24"/>
  <c r="GI103" i="24"/>
  <c r="GE103" i="24"/>
  <c r="HG102" i="24"/>
  <c r="HC102" i="24"/>
  <c r="GY102" i="24"/>
  <c r="GU102" i="24"/>
  <c r="GQ102" i="24"/>
  <c r="GM102" i="24"/>
  <c r="GI102" i="24"/>
  <c r="GE102" i="24"/>
  <c r="HG101" i="24"/>
  <c r="HC101" i="24"/>
  <c r="GY101" i="24"/>
  <c r="GU101" i="24"/>
  <c r="GQ101" i="24"/>
  <c r="GM101" i="24"/>
  <c r="GI101" i="24"/>
  <c r="GE101" i="24"/>
  <c r="HG100" i="24"/>
  <c r="HC100" i="24"/>
  <c r="GY100" i="24"/>
  <c r="GU100" i="24"/>
  <c r="GQ100" i="24"/>
  <c r="GM100" i="24"/>
  <c r="GI100" i="24"/>
  <c r="GE100" i="24"/>
  <c r="HG99" i="24"/>
  <c r="HC99" i="24"/>
  <c r="GY99" i="24"/>
  <c r="GU99" i="24"/>
  <c r="GQ99" i="24"/>
  <c r="GM99" i="24"/>
  <c r="GI99" i="24"/>
  <c r="GE99" i="24"/>
  <c r="HG98" i="24"/>
  <c r="HC98" i="24"/>
  <c r="GY98" i="24"/>
  <c r="GU98" i="24"/>
  <c r="GQ98" i="24"/>
  <c r="GM98" i="24"/>
  <c r="GI98" i="24"/>
  <c r="GE98" i="24"/>
  <c r="HG97" i="24"/>
  <c r="HC97" i="24"/>
  <c r="GY97" i="24"/>
  <c r="GU97" i="24"/>
  <c r="GQ97" i="24"/>
  <c r="GM97" i="24"/>
  <c r="GI97" i="24"/>
  <c r="GE97" i="24"/>
  <c r="GD111" i="24"/>
  <c r="HF108" i="24"/>
  <c r="GP108" i="24"/>
  <c r="HF107" i="24"/>
  <c r="GP107" i="24"/>
  <c r="HF106" i="24"/>
  <c r="GP106" i="24"/>
  <c r="HF105" i="24"/>
  <c r="GP105" i="24"/>
  <c r="HF104" i="24"/>
  <c r="GP104" i="24"/>
  <c r="HF103" i="24"/>
  <c r="GP103" i="24"/>
  <c r="HF102" i="24"/>
  <c r="GP102" i="24"/>
  <c r="HF101" i="24"/>
  <c r="GP101" i="24"/>
  <c r="HF100" i="24"/>
  <c r="GP100" i="24"/>
  <c r="GZ99" i="24"/>
  <c r="GR99" i="24"/>
  <c r="GJ99" i="24"/>
  <c r="GB99" i="24"/>
  <c r="HB98" i="24"/>
  <c r="GT98" i="24"/>
  <c r="GL98" i="24"/>
  <c r="GD98" i="24"/>
  <c r="HD97" i="24"/>
  <c r="GV97" i="24"/>
  <c r="GN97" i="24"/>
  <c r="GF97" i="24"/>
  <c r="HD96" i="24"/>
  <c r="GZ96" i="24"/>
  <c r="GV96" i="24"/>
  <c r="GR96" i="24"/>
  <c r="GN96" i="24"/>
  <c r="GJ96" i="24"/>
  <c r="GF96" i="24"/>
  <c r="GB96" i="24"/>
  <c r="HD95" i="24"/>
  <c r="GZ95" i="24"/>
  <c r="GV95" i="24"/>
  <c r="GR95" i="24"/>
  <c r="GN95" i="24"/>
  <c r="GJ95" i="24"/>
  <c r="GF95" i="24"/>
  <c r="GB95" i="24"/>
  <c r="HD94" i="24"/>
  <c r="GZ94" i="24"/>
  <c r="GV94" i="24"/>
  <c r="GR94" i="24"/>
  <c r="GN94" i="24"/>
  <c r="GJ94" i="24"/>
  <c r="GF94" i="24"/>
  <c r="GB94" i="24"/>
  <c r="HD93" i="24"/>
  <c r="GZ93" i="24"/>
  <c r="GV93" i="24"/>
  <c r="GR93" i="24"/>
  <c r="GN93" i="24"/>
  <c r="GJ93" i="24"/>
  <c r="GF93" i="24"/>
  <c r="GB93" i="24"/>
  <c r="HD92" i="24"/>
  <c r="GZ92" i="24"/>
  <c r="GV92" i="24"/>
  <c r="GR92" i="24"/>
  <c r="GN92" i="24"/>
  <c r="GJ92" i="24"/>
  <c r="GF92" i="24"/>
  <c r="GB92" i="24"/>
  <c r="HD91" i="24"/>
  <c r="GZ91" i="24"/>
  <c r="GV91" i="24"/>
  <c r="GR91" i="24"/>
  <c r="GN91" i="24"/>
  <c r="GJ91" i="24"/>
  <c r="GF91" i="24"/>
  <c r="GB91" i="24"/>
  <c r="HD90" i="24"/>
  <c r="GZ90" i="24"/>
  <c r="GV90" i="24"/>
  <c r="GR90" i="24"/>
  <c r="GN90" i="24"/>
  <c r="GJ90" i="24"/>
  <c r="GF90" i="24"/>
  <c r="GB90" i="24"/>
  <c r="HD89" i="24"/>
  <c r="GZ89" i="24"/>
  <c r="GV89" i="24"/>
  <c r="GR89" i="24"/>
  <c r="GN89" i="24"/>
  <c r="GJ89" i="24"/>
  <c r="GF89" i="24"/>
  <c r="GB89" i="24"/>
  <c r="HD88" i="24"/>
  <c r="GZ88" i="24"/>
  <c r="GV88" i="24"/>
  <c r="GR88" i="24"/>
  <c r="GN88" i="24"/>
  <c r="GJ88" i="24"/>
  <c r="GF88" i="24"/>
  <c r="GB88" i="24"/>
  <c r="HD87" i="24"/>
  <c r="GZ87" i="24"/>
  <c r="GV87" i="24"/>
  <c r="GR87" i="24"/>
  <c r="GN87" i="24"/>
  <c r="GJ87" i="24"/>
  <c r="GF87" i="24"/>
  <c r="GB87" i="24"/>
  <c r="HF118" i="24"/>
  <c r="GT117" i="24"/>
  <c r="HB108" i="24"/>
  <c r="GL108" i="24"/>
  <c r="HB107" i="24"/>
  <c r="GL107" i="24"/>
  <c r="HB106" i="24"/>
  <c r="GL106" i="24"/>
  <c r="HB105" i="24"/>
  <c r="GL105" i="24"/>
  <c r="HB104" i="24"/>
  <c r="GL104" i="24"/>
  <c r="HB103" i="24"/>
  <c r="GL103" i="24"/>
  <c r="HB102" i="24"/>
  <c r="GL102" i="24"/>
  <c r="HB101" i="24"/>
  <c r="GL101" i="24"/>
  <c r="HB100" i="24"/>
  <c r="GL100" i="24"/>
  <c r="HF99" i="24"/>
  <c r="GX99" i="24"/>
  <c r="GP99" i="24"/>
  <c r="GH99" i="24"/>
  <c r="GZ98" i="24"/>
  <c r="GR98" i="24"/>
  <c r="GJ98" i="24"/>
  <c r="GB98" i="24"/>
  <c r="HB97" i="24"/>
  <c r="GT97" i="24"/>
  <c r="GL97" i="24"/>
  <c r="GD97" i="24"/>
  <c r="HG96" i="24"/>
  <c r="HC96" i="24"/>
  <c r="GY96" i="24"/>
  <c r="GU96" i="24"/>
  <c r="GQ96" i="24"/>
  <c r="GM96" i="24"/>
  <c r="GI96" i="24"/>
  <c r="GE96" i="24"/>
  <c r="HG95" i="24"/>
  <c r="HC95" i="24"/>
  <c r="GY95" i="24"/>
  <c r="GU95" i="24"/>
  <c r="GQ95" i="24"/>
  <c r="GM95" i="24"/>
  <c r="GI95" i="24"/>
  <c r="GE95" i="24"/>
  <c r="HG94" i="24"/>
  <c r="HC94" i="24"/>
  <c r="GY94" i="24"/>
  <c r="GU94" i="24"/>
  <c r="GQ94" i="24"/>
  <c r="GM94" i="24"/>
  <c r="GI94" i="24"/>
  <c r="GE94" i="24"/>
  <c r="HG93" i="24"/>
  <c r="HC93" i="24"/>
  <c r="GY93" i="24"/>
  <c r="GU93" i="24"/>
  <c r="GQ93" i="24"/>
  <c r="GM93" i="24"/>
  <c r="GI93" i="24"/>
  <c r="GE93" i="24"/>
  <c r="HG92" i="24"/>
  <c r="HC92" i="24"/>
  <c r="GY92" i="24"/>
  <c r="GU92" i="24"/>
  <c r="GQ92" i="24"/>
  <c r="GM92" i="24"/>
  <c r="GI92" i="24"/>
  <c r="GE92" i="24"/>
  <c r="HG91" i="24"/>
  <c r="HC91" i="24"/>
  <c r="GY91" i="24"/>
  <c r="GU91" i="24"/>
  <c r="GQ91" i="24"/>
  <c r="GM91" i="24"/>
  <c r="GI91" i="24"/>
  <c r="GE91" i="24"/>
  <c r="HG90" i="24"/>
  <c r="HC90" i="24"/>
  <c r="GY90" i="24"/>
  <c r="GU90" i="24"/>
  <c r="GQ90" i="24"/>
  <c r="GM90" i="24"/>
  <c r="GI90" i="24"/>
  <c r="GE90" i="24"/>
  <c r="HG89" i="24"/>
  <c r="HC89" i="24"/>
  <c r="GY89" i="24"/>
  <c r="GU89" i="24"/>
  <c r="GQ89" i="24"/>
  <c r="GM89" i="24"/>
  <c r="GI89" i="24"/>
  <c r="GE89" i="24"/>
  <c r="HG88" i="24"/>
  <c r="HC88" i="24"/>
  <c r="GY88" i="24"/>
  <c r="GU88" i="24"/>
  <c r="GQ88" i="24"/>
  <c r="GM88" i="24"/>
  <c r="GI88" i="24"/>
  <c r="GE88" i="24"/>
  <c r="HG87" i="24"/>
  <c r="HC87" i="24"/>
  <c r="GY87" i="24"/>
  <c r="GU87" i="24"/>
  <c r="GQ87" i="24"/>
  <c r="GM87" i="24"/>
  <c r="GI87" i="24"/>
  <c r="GE87" i="24"/>
  <c r="GZ110" i="24"/>
  <c r="GV109" i="24"/>
  <c r="GX108" i="24"/>
  <c r="GH108" i="24"/>
  <c r="GX107" i="24"/>
  <c r="GH107" i="24"/>
  <c r="GX106" i="24"/>
  <c r="GH106" i="24"/>
  <c r="GX105" i="24"/>
  <c r="GH105" i="24"/>
  <c r="GX104" i="24"/>
  <c r="GH104" i="24"/>
  <c r="GX103" i="24"/>
  <c r="GH103" i="24"/>
  <c r="GD106" i="24"/>
  <c r="GT105" i="24"/>
  <c r="GT102" i="24"/>
  <c r="GH101" i="24"/>
  <c r="GD100" i="24"/>
  <c r="HD99" i="24"/>
  <c r="GN99" i="24"/>
  <c r="GX98" i="24"/>
  <c r="GH98" i="24"/>
  <c r="GX97" i="24"/>
  <c r="GH97" i="24"/>
  <c r="HB96" i="24"/>
  <c r="GT96" i="24"/>
  <c r="GL96" i="24"/>
  <c r="GD96" i="24"/>
  <c r="HE95" i="24"/>
  <c r="GW95" i="24"/>
  <c r="GO95" i="24"/>
  <c r="GG95" i="24"/>
  <c r="HF94" i="24"/>
  <c r="GX94" i="24"/>
  <c r="GP94" i="24"/>
  <c r="GH94" i="24"/>
  <c r="HA93" i="24"/>
  <c r="GS93" i="24"/>
  <c r="GK93" i="24"/>
  <c r="GC93" i="24"/>
  <c r="HB92" i="24"/>
  <c r="GT92" i="24"/>
  <c r="GL92" i="24"/>
  <c r="GD92" i="24"/>
  <c r="HE91" i="24"/>
  <c r="GW91" i="24"/>
  <c r="GO91" i="24"/>
  <c r="GG91" i="24"/>
  <c r="HF90" i="24"/>
  <c r="GX90" i="24"/>
  <c r="GP90" i="24"/>
  <c r="GH90" i="24"/>
  <c r="HA89" i="24"/>
  <c r="GS89" i="24"/>
  <c r="GK89" i="24"/>
  <c r="GC89" i="24"/>
  <c r="HB88" i="24"/>
  <c r="GT88" i="24"/>
  <c r="GL88" i="24"/>
  <c r="GD88" i="24"/>
  <c r="HE87" i="24"/>
  <c r="GW87" i="24"/>
  <c r="GO87" i="24"/>
  <c r="GG87" i="24"/>
  <c r="HF86" i="24"/>
  <c r="HB86" i="24"/>
  <c r="GX86" i="24"/>
  <c r="GT86" i="24"/>
  <c r="GP86" i="24"/>
  <c r="GL86" i="24"/>
  <c r="GH86" i="24"/>
  <c r="GD86" i="24"/>
  <c r="HF85" i="24"/>
  <c r="HB85" i="24"/>
  <c r="GX85" i="24"/>
  <c r="GT85" i="24"/>
  <c r="GP85" i="24"/>
  <c r="GL85" i="24"/>
  <c r="GH85" i="24"/>
  <c r="GD85" i="24"/>
  <c r="HF84" i="24"/>
  <c r="HB84" i="24"/>
  <c r="GX84" i="24"/>
  <c r="GT84" i="24"/>
  <c r="GP84" i="24"/>
  <c r="GL84" i="24"/>
  <c r="GH84" i="24"/>
  <c r="GD84" i="24"/>
  <c r="HF83" i="24"/>
  <c r="HB83" i="24"/>
  <c r="GX83" i="24"/>
  <c r="GT83" i="24"/>
  <c r="GP83" i="24"/>
  <c r="GL83" i="24"/>
  <c r="GH83" i="24"/>
  <c r="GD83" i="24"/>
  <c r="HF82" i="24"/>
  <c r="HB82" i="24"/>
  <c r="GX82" i="24"/>
  <c r="GT82" i="24"/>
  <c r="GP82" i="24"/>
  <c r="GL82" i="24"/>
  <c r="GH82" i="24"/>
  <c r="GD82" i="24"/>
  <c r="HF81" i="24"/>
  <c r="HB81" i="24"/>
  <c r="GX81" i="24"/>
  <c r="GT81" i="24"/>
  <c r="GP81" i="24"/>
  <c r="GL81" i="24"/>
  <c r="GH81" i="24"/>
  <c r="GD81" i="24"/>
  <c r="HF79" i="24"/>
  <c r="HB79" i="24"/>
  <c r="GX79" i="24"/>
  <c r="GT79" i="24"/>
  <c r="GP79" i="24"/>
  <c r="GL79" i="24"/>
  <c r="GH79" i="24"/>
  <c r="GD79" i="24"/>
  <c r="HF78" i="24"/>
  <c r="HB78" i="24"/>
  <c r="GX78" i="24"/>
  <c r="GT78" i="24"/>
  <c r="GP78" i="24"/>
  <c r="GL78" i="24"/>
  <c r="GH78" i="24"/>
  <c r="GD78" i="24"/>
  <c r="HF77" i="24"/>
  <c r="HB77" i="24"/>
  <c r="GX77" i="24"/>
  <c r="GT77" i="24"/>
  <c r="GP77" i="24"/>
  <c r="GL77" i="24"/>
  <c r="GH77" i="24"/>
  <c r="GD77" i="24"/>
  <c r="HF76" i="24"/>
  <c r="HB76" i="24"/>
  <c r="GX76" i="24"/>
  <c r="GT76" i="24"/>
  <c r="GP76" i="24"/>
  <c r="GL76" i="24"/>
  <c r="GH76" i="24"/>
  <c r="GD76" i="24"/>
  <c r="HF75" i="24"/>
  <c r="HB75" i="24"/>
  <c r="GX75" i="24"/>
  <c r="GT75" i="24"/>
  <c r="GP75" i="24"/>
  <c r="GL75" i="24"/>
  <c r="GH75" i="24"/>
  <c r="GD75" i="24"/>
  <c r="HF74" i="24"/>
  <c r="HB74" i="24"/>
  <c r="GX74" i="24"/>
  <c r="GT74" i="24"/>
  <c r="GP74" i="24"/>
  <c r="GL74" i="24"/>
  <c r="GH74" i="24"/>
  <c r="GD74" i="24"/>
  <c r="HF72" i="24"/>
  <c r="HB72" i="24"/>
  <c r="GX72" i="24"/>
  <c r="GT72" i="24"/>
  <c r="GP72" i="24"/>
  <c r="GL72" i="24"/>
  <c r="GH72" i="24"/>
  <c r="GD72" i="24"/>
  <c r="HF71" i="24"/>
  <c r="HB71" i="24"/>
  <c r="GX71" i="24"/>
  <c r="GT71" i="24"/>
  <c r="GP71" i="24"/>
  <c r="GL71" i="24"/>
  <c r="GH71" i="24"/>
  <c r="GD71" i="24"/>
  <c r="HF70" i="24"/>
  <c r="HB70" i="24"/>
  <c r="GX70" i="24"/>
  <c r="GT70" i="24"/>
  <c r="GP70" i="24"/>
  <c r="GL70" i="24"/>
  <c r="GH70" i="24"/>
  <c r="GD70" i="24"/>
  <c r="HF69" i="24"/>
  <c r="HB69" i="24"/>
  <c r="GX69" i="24"/>
  <c r="GT69" i="24"/>
  <c r="GP69" i="24"/>
  <c r="GL69" i="24"/>
  <c r="GH69" i="24"/>
  <c r="GD69" i="24"/>
  <c r="HF67" i="24"/>
  <c r="HB67" i="24"/>
  <c r="GX67" i="24"/>
  <c r="GT67" i="24"/>
  <c r="GP67" i="24"/>
  <c r="GL67" i="24"/>
  <c r="GH67" i="24"/>
  <c r="GD67" i="24"/>
  <c r="HF66" i="24"/>
  <c r="HB66" i="24"/>
  <c r="GX66" i="24"/>
  <c r="GT66" i="24"/>
  <c r="GP66" i="24"/>
  <c r="GL66" i="24"/>
  <c r="GH66" i="24"/>
  <c r="GD66" i="24"/>
  <c r="HF65" i="24"/>
  <c r="HB65" i="24"/>
  <c r="GX65" i="24"/>
  <c r="GT65" i="24"/>
  <c r="GP65" i="24"/>
  <c r="GL65" i="24"/>
  <c r="GH65" i="24"/>
  <c r="GD65" i="24"/>
  <c r="HF64" i="24"/>
  <c r="HB64" i="24"/>
  <c r="GX64" i="24"/>
  <c r="GT64" i="24"/>
  <c r="GP64" i="24"/>
  <c r="GL64" i="24"/>
  <c r="GH64" i="24"/>
  <c r="GD64" i="24"/>
  <c r="GE114" i="24"/>
  <c r="GU112" i="24"/>
  <c r="GT108" i="24"/>
  <c r="GD105" i="24"/>
  <c r="GT104" i="24"/>
  <c r="GH102" i="24"/>
  <c r="GD101" i="24"/>
  <c r="GX100" i="24"/>
  <c r="HB99" i="24"/>
  <c r="GL99" i="24"/>
  <c r="GV98" i="24"/>
  <c r="GF98" i="24"/>
  <c r="GR97" i="24"/>
  <c r="GB97" i="24"/>
  <c r="HA96" i="24"/>
  <c r="GS96" i="24"/>
  <c r="GK96" i="24"/>
  <c r="GC96" i="24"/>
  <c r="HB95" i="24"/>
  <c r="GT95" i="24"/>
  <c r="GL95" i="24"/>
  <c r="GD95" i="24"/>
  <c r="HE94" i="24"/>
  <c r="GW94" i="24"/>
  <c r="GO94" i="24"/>
  <c r="GG94" i="24"/>
  <c r="HF93" i="24"/>
  <c r="GX93" i="24"/>
  <c r="GP93" i="24"/>
  <c r="GH93" i="24"/>
  <c r="HA92" i="24"/>
  <c r="GS92" i="24"/>
  <c r="GK92" i="24"/>
  <c r="GC92" i="24"/>
  <c r="HB91" i="24"/>
  <c r="GT91" i="24"/>
  <c r="GL91" i="24"/>
  <c r="GD91" i="24"/>
  <c r="HE90" i="24"/>
  <c r="GW90" i="24"/>
  <c r="GO90" i="24"/>
  <c r="GG90" i="24"/>
  <c r="HF89" i="24"/>
  <c r="GX89" i="24"/>
  <c r="GP89" i="24"/>
  <c r="GH89" i="24"/>
  <c r="HA88" i="24"/>
  <c r="GS88" i="24"/>
  <c r="GK88" i="24"/>
  <c r="GC88" i="24"/>
  <c r="HB87" i="24"/>
  <c r="GT87" i="24"/>
  <c r="GL87" i="24"/>
  <c r="GD87" i="24"/>
  <c r="HE86" i="24"/>
  <c r="HA86" i="24"/>
  <c r="GW86" i="24"/>
  <c r="GS86" i="24"/>
  <c r="GO86" i="24"/>
  <c r="GK86" i="24"/>
  <c r="HC111" i="24"/>
  <c r="GT107" i="24"/>
  <c r="GT103" i="24"/>
  <c r="GD102" i="24"/>
  <c r="GX101" i="24"/>
  <c r="GT100" i="24"/>
  <c r="GD99" i="24"/>
  <c r="HD98" i="24"/>
  <c r="GP97" i="24"/>
  <c r="GX96" i="24"/>
  <c r="GH96" i="24"/>
  <c r="GX95" i="24"/>
  <c r="GH95" i="24"/>
  <c r="GT94" i="24"/>
  <c r="GD94" i="24"/>
  <c r="HE93" i="24"/>
  <c r="GO93" i="24"/>
  <c r="GX92" i="24"/>
  <c r="GH92" i="24"/>
  <c r="GX91" i="24"/>
  <c r="GH91" i="24"/>
  <c r="GT90" i="24"/>
  <c r="GD90" i="24"/>
  <c r="HE89" i="24"/>
  <c r="GO89" i="24"/>
  <c r="GX88" i="24"/>
  <c r="GH88" i="24"/>
  <c r="GX87" i="24"/>
  <c r="GH87" i="24"/>
  <c r="HG86" i="24"/>
  <c r="GY86" i="24"/>
  <c r="GQ86" i="24"/>
  <c r="GI86" i="24"/>
  <c r="GC86" i="24"/>
  <c r="HG85" i="24"/>
  <c r="HA85" i="24"/>
  <c r="GV85" i="24"/>
  <c r="GQ85" i="24"/>
  <c r="GK85" i="24"/>
  <c r="GF85" i="24"/>
  <c r="HD84" i="24"/>
  <c r="GY84" i="24"/>
  <c r="GS84" i="24"/>
  <c r="GN84" i="24"/>
  <c r="GI84" i="24"/>
  <c r="GC84" i="24"/>
  <c r="HG83" i="24"/>
  <c r="HA83" i="24"/>
  <c r="GV83" i="24"/>
  <c r="GQ83" i="24"/>
  <c r="GK83" i="24"/>
  <c r="GF83" i="24"/>
  <c r="HD82" i="24"/>
  <c r="GY82" i="24"/>
  <c r="GS82" i="24"/>
  <c r="GN82" i="24"/>
  <c r="GI82" i="24"/>
  <c r="GC82" i="24"/>
  <c r="HG81" i="24"/>
  <c r="HA81" i="24"/>
  <c r="GV81" i="24"/>
  <c r="GQ81" i="24"/>
  <c r="GK81" i="24"/>
  <c r="GF81" i="24"/>
  <c r="HD79" i="24"/>
  <c r="GY79" i="24"/>
  <c r="GS79" i="24"/>
  <c r="GN79" i="24"/>
  <c r="GI79" i="24"/>
  <c r="GC79" i="24"/>
  <c r="HG78" i="24"/>
  <c r="HA78" i="24"/>
  <c r="GV78" i="24"/>
  <c r="GQ78" i="24"/>
  <c r="GK78" i="24"/>
  <c r="GF78" i="24"/>
  <c r="HD77" i="24"/>
  <c r="GY77" i="24"/>
  <c r="GS77" i="24"/>
  <c r="GN77" i="24"/>
  <c r="GI77" i="24"/>
  <c r="GC77" i="24"/>
  <c r="HG76" i="24"/>
  <c r="HA76" i="24"/>
  <c r="GV76" i="24"/>
  <c r="GQ76" i="24"/>
  <c r="GK76" i="24"/>
  <c r="GF76" i="24"/>
  <c r="HD75" i="24"/>
  <c r="GY75" i="24"/>
  <c r="GS75" i="24"/>
  <c r="GN75" i="24"/>
  <c r="GI75" i="24"/>
  <c r="GC75" i="24"/>
  <c r="HG74" i="24"/>
  <c r="HA74" i="24"/>
  <c r="GV74" i="24"/>
  <c r="GQ74" i="24"/>
  <c r="GK74" i="24"/>
  <c r="GF74" i="24"/>
  <c r="HD72" i="24"/>
  <c r="GY72" i="24"/>
  <c r="GS72" i="24"/>
  <c r="GN72" i="24"/>
  <c r="GI72" i="24"/>
  <c r="GC72" i="24"/>
  <c r="HG71" i="24"/>
  <c r="HA71" i="24"/>
  <c r="GV71" i="24"/>
  <c r="GQ71" i="24"/>
  <c r="GK71" i="24"/>
  <c r="GF71" i="24"/>
  <c r="HD70" i="24"/>
  <c r="GY70" i="24"/>
  <c r="GS70" i="24"/>
  <c r="GN70" i="24"/>
  <c r="GI70" i="24"/>
  <c r="GC70" i="24"/>
  <c r="HG69" i="24"/>
  <c r="HA69" i="24"/>
  <c r="GV69" i="24"/>
  <c r="GQ69" i="24"/>
  <c r="GK69" i="24"/>
  <c r="GF69" i="24"/>
  <c r="HD67" i="24"/>
  <c r="GY67" i="24"/>
  <c r="GS67" i="24"/>
  <c r="GN67" i="24"/>
  <c r="GI67" i="24"/>
  <c r="GC67" i="24"/>
  <c r="HG66" i="24"/>
  <c r="HA66" i="24"/>
  <c r="GV66" i="24"/>
  <c r="GQ66" i="24"/>
  <c r="GK66" i="24"/>
  <c r="GF66" i="24"/>
  <c r="HD65" i="24"/>
  <c r="GY65" i="24"/>
  <c r="GS65" i="24"/>
  <c r="GN65" i="24"/>
  <c r="GI65" i="24"/>
  <c r="GC65" i="24"/>
  <c r="HG64" i="24"/>
  <c r="HA64" i="24"/>
  <c r="GV64" i="24"/>
  <c r="GQ64" i="24"/>
  <c r="GK64" i="24"/>
  <c r="GF64" i="24"/>
  <c r="HE63" i="24"/>
  <c r="HA63" i="24"/>
  <c r="GW63" i="24"/>
  <c r="GS63" i="24"/>
  <c r="GO63" i="24"/>
  <c r="GK63" i="24"/>
  <c r="GG63" i="24"/>
  <c r="GC63" i="24"/>
  <c r="HE62" i="24"/>
  <c r="HA62" i="24"/>
  <c r="GW62" i="24"/>
  <c r="GS62" i="24"/>
  <c r="GO62" i="24"/>
  <c r="GK62" i="24"/>
  <c r="GG62" i="24"/>
  <c r="GC62" i="24"/>
  <c r="HE61" i="24"/>
  <c r="HA61" i="24"/>
  <c r="GW61" i="24"/>
  <c r="GS61" i="24"/>
  <c r="GO61" i="24"/>
  <c r="GK61" i="24"/>
  <c r="GG61" i="24"/>
  <c r="GC61" i="24"/>
  <c r="HE60" i="24"/>
  <c r="HA60" i="24"/>
  <c r="GW60" i="24"/>
  <c r="GS60" i="24"/>
  <c r="GO60" i="24"/>
  <c r="GK60" i="24"/>
  <c r="GG60" i="24"/>
  <c r="GC60" i="24"/>
  <c r="HE59" i="24"/>
  <c r="HA59" i="24"/>
  <c r="GW59" i="24"/>
  <c r="GS59" i="24"/>
  <c r="GO59" i="24"/>
  <c r="GK59" i="24"/>
  <c r="GG59" i="24"/>
  <c r="GC59" i="24"/>
  <c r="HE58" i="24"/>
  <c r="HA58" i="24"/>
  <c r="GW58" i="24"/>
  <c r="GS58" i="24"/>
  <c r="GO58" i="24"/>
  <c r="GK58" i="24"/>
  <c r="GG58" i="24"/>
  <c r="GC58" i="24"/>
  <c r="HE57" i="24"/>
  <c r="HA57" i="24"/>
  <c r="GW57" i="24"/>
  <c r="GS57" i="24"/>
  <c r="GO57" i="24"/>
  <c r="GK57" i="24"/>
  <c r="GG57" i="24"/>
  <c r="GC57" i="24"/>
  <c r="HE56" i="24"/>
  <c r="HA56" i="24"/>
  <c r="GW56" i="24"/>
  <c r="GS56" i="24"/>
  <c r="GO56" i="24"/>
  <c r="GK56" i="24"/>
  <c r="GG56" i="24"/>
  <c r="GC56" i="24"/>
  <c r="HE55" i="24"/>
  <c r="HA55" i="24"/>
  <c r="GW55" i="24"/>
  <c r="GS55" i="24"/>
  <c r="GO55" i="24"/>
  <c r="GK55" i="24"/>
  <c r="GG55" i="24"/>
  <c r="GC55" i="24"/>
  <c r="HE54" i="24"/>
  <c r="HA54" i="24"/>
  <c r="GW54" i="24"/>
  <c r="GS54" i="24"/>
  <c r="GO54" i="24"/>
  <c r="GK54" i="24"/>
  <c r="GG54" i="24"/>
  <c r="GC54" i="24"/>
  <c r="HE53" i="24"/>
  <c r="HA53" i="24"/>
  <c r="GW53" i="24"/>
  <c r="GS53" i="24"/>
  <c r="GO53" i="24"/>
  <c r="GK53" i="24"/>
  <c r="GG53" i="24"/>
  <c r="GC53" i="24"/>
  <c r="HE52" i="24"/>
  <c r="HA52" i="24"/>
  <c r="GW52" i="24"/>
  <c r="GS52" i="24"/>
  <c r="GO52" i="24"/>
  <c r="GK52" i="24"/>
  <c r="GG52" i="24"/>
  <c r="GC52" i="24"/>
  <c r="HE51" i="24"/>
  <c r="HA51" i="24"/>
  <c r="GW51" i="24"/>
  <c r="GS51" i="24"/>
  <c r="GO51" i="24"/>
  <c r="GK51" i="24"/>
  <c r="GG51" i="24"/>
  <c r="GC51" i="24"/>
  <c r="HE50" i="24"/>
  <c r="HA50" i="24"/>
  <c r="GW50" i="24"/>
  <c r="GS50" i="24"/>
  <c r="GO50" i="24"/>
  <c r="GK50" i="24"/>
  <c r="GG50" i="24"/>
  <c r="GC50" i="24"/>
  <c r="HE49" i="24"/>
  <c r="HA49" i="24"/>
  <c r="GW49" i="24"/>
  <c r="GS49" i="24"/>
  <c r="GO49" i="24"/>
  <c r="GK49" i="24"/>
  <c r="GG49" i="24"/>
  <c r="GC49" i="24"/>
  <c r="HE48" i="24"/>
  <c r="HA48" i="24"/>
  <c r="GW48" i="24"/>
  <c r="GS48" i="24"/>
  <c r="GO48" i="24"/>
  <c r="GK48" i="24"/>
  <c r="GG48" i="24"/>
  <c r="GC48" i="24"/>
  <c r="HE47" i="24"/>
  <c r="HA47" i="24"/>
  <c r="GW47" i="24"/>
  <c r="GS47" i="24"/>
  <c r="GO47" i="24"/>
  <c r="GK47" i="24"/>
  <c r="GG47" i="24"/>
  <c r="GC47" i="24"/>
  <c r="HE46" i="24"/>
  <c r="HA46" i="24"/>
  <c r="GW46" i="24"/>
  <c r="GS46" i="24"/>
  <c r="GO46" i="24"/>
  <c r="GK46" i="24"/>
  <c r="GG46" i="24"/>
  <c r="GC46" i="24"/>
  <c r="HE44" i="24"/>
  <c r="HA44" i="24"/>
  <c r="GW44" i="24"/>
  <c r="GS44" i="24"/>
  <c r="GO44" i="24"/>
  <c r="GK44" i="24"/>
  <c r="GG44" i="24"/>
  <c r="GC44" i="24"/>
  <c r="HE43" i="24"/>
  <c r="HA43" i="24"/>
  <c r="GW43" i="24"/>
  <c r="GS43" i="24"/>
  <c r="GO43" i="24"/>
  <c r="GK43" i="24"/>
  <c r="GG43" i="24"/>
  <c r="GC43" i="24"/>
  <c r="HE42" i="24"/>
  <c r="HA42" i="24"/>
  <c r="GW42" i="24"/>
  <c r="GS42" i="24"/>
  <c r="GO42" i="24"/>
  <c r="GK42" i="24"/>
  <c r="GG42" i="24"/>
  <c r="GC42" i="24"/>
  <c r="HE41" i="24"/>
  <c r="HA41" i="24"/>
  <c r="GW41" i="24"/>
  <c r="GS41" i="24"/>
  <c r="GO41" i="24"/>
  <c r="GK41" i="24"/>
  <c r="GG41" i="24"/>
  <c r="GC41" i="24"/>
  <c r="HE40" i="24"/>
  <c r="HA40" i="24"/>
  <c r="GW40" i="24"/>
  <c r="GS40" i="24"/>
  <c r="GO40" i="24"/>
  <c r="GK40" i="24"/>
  <c r="GG40" i="24"/>
  <c r="GC40" i="24"/>
  <c r="HE39" i="24"/>
  <c r="HA39" i="24"/>
  <c r="GW39" i="24"/>
  <c r="GS39" i="24"/>
  <c r="GO39" i="24"/>
  <c r="GK39" i="24"/>
  <c r="GG39" i="24"/>
  <c r="GC39" i="24"/>
  <c r="HE38" i="24"/>
  <c r="HA38" i="24"/>
  <c r="GW38" i="24"/>
  <c r="GS38" i="24"/>
  <c r="GO38" i="24"/>
  <c r="GK38" i="24"/>
  <c r="GG38" i="24"/>
  <c r="GC38" i="24"/>
  <c r="GM113" i="24"/>
  <c r="GD107" i="24"/>
  <c r="GD103" i="24"/>
  <c r="GT101" i="24"/>
  <c r="GH100" i="24"/>
  <c r="GV99" i="24"/>
  <c r="GP98" i="24"/>
  <c r="GJ97" i="24"/>
  <c r="GW96" i="24"/>
  <c r="GG96" i="24"/>
  <c r="GS95" i="24"/>
  <c r="GC95" i="24"/>
  <c r="GS94" i="24"/>
  <c r="GC94" i="24"/>
  <c r="HB93" i="24"/>
  <c r="GL93" i="24"/>
  <c r="GW92" i="24"/>
  <c r="GG92" i="24"/>
  <c r="GS91" i="24"/>
  <c r="GC91" i="24"/>
  <c r="GS90" i="24"/>
  <c r="GC90" i="24"/>
  <c r="HB89" i="24"/>
  <c r="GL89" i="24"/>
  <c r="GW88" i="24"/>
  <c r="GG88" i="24"/>
  <c r="GS87" i="24"/>
  <c r="GC87" i="24"/>
  <c r="HD86" i="24"/>
  <c r="GV86" i="24"/>
  <c r="GN86" i="24"/>
  <c r="GG86" i="24"/>
  <c r="GB86" i="24"/>
  <c r="HE85" i="24"/>
  <c r="GZ85" i="24"/>
  <c r="GU85" i="24"/>
  <c r="GO85" i="24"/>
  <c r="GJ85" i="24"/>
  <c r="GE85" i="24"/>
  <c r="HC84" i="24"/>
  <c r="GW84" i="24"/>
  <c r="GR84" i="24"/>
  <c r="GM84" i="24"/>
  <c r="GG84" i="24"/>
  <c r="GB84" i="24"/>
  <c r="HE83" i="24"/>
  <c r="GZ83" i="24"/>
  <c r="GU83" i="24"/>
  <c r="GO83" i="24"/>
  <c r="GJ83" i="24"/>
  <c r="GE83" i="24"/>
  <c r="HC82" i="24"/>
  <c r="GW82" i="24"/>
  <c r="GR82" i="24"/>
  <c r="GM82" i="24"/>
  <c r="GG82" i="24"/>
  <c r="GB82" i="24"/>
  <c r="HE81" i="24"/>
  <c r="GZ81" i="24"/>
  <c r="GU81" i="24"/>
  <c r="GO81" i="24"/>
  <c r="GJ81" i="24"/>
  <c r="GE81" i="24"/>
  <c r="HC79" i="24"/>
  <c r="GW79" i="24"/>
  <c r="GR79" i="24"/>
  <c r="GM79" i="24"/>
  <c r="GG79" i="24"/>
  <c r="GB79" i="24"/>
  <c r="HE78" i="24"/>
  <c r="GZ78" i="24"/>
  <c r="GU78" i="24"/>
  <c r="GO78" i="24"/>
  <c r="GJ78" i="24"/>
  <c r="GE78" i="24"/>
  <c r="HC77" i="24"/>
  <c r="GW77" i="24"/>
  <c r="GR77" i="24"/>
  <c r="GM77" i="24"/>
  <c r="GG77" i="24"/>
  <c r="GB77" i="24"/>
  <c r="HE76" i="24"/>
  <c r="GZ76" i="24"/>
  <c r="GU76" i="24"/>
  <c r="GO76" i="24"/>
  <c r="GJ76" i="24"/>
  <c r="GE76" i="24"/>
  <c r="HC75" i="24"/>
  <c r="GW75" i="24"/>
  <c r="GR75" i="24"/>
  <c r="GM75" i="24"/>
  <c r="GG75" i="24"/>
  <c r="GB75" i="24"/>
  <c r="HE74" i="24"/>
  <c r="GZ74" i="24"/>
  <c r="GU74" i="24"/>
  <c r="GO74" i="24"/>
  <c r="GJ74" i="24"/>
  <c r="GE74" i="24"/>
  <c r="HC72" i="24"/>
  <c r="GW72" i="24"/>
  <c r="GR72" i="24"/>
  <c r="GM72" i="24"/>
  <c r="GG72" i="24"/>
  <c r="GB72" i="24"/>
  <c r="HE71" i="24"/>
  <c r="GZ71" i="24"/>
  <c r="GU71" i="24"/>
  <c r="GO71" i="24"/>
  <c r="GJ71" i="24"/>
  <c r="GE71" i="24"/>
  <c r="HC70" i="24"/>
  <c r="GW70" i="24"/>
  <c r="GR70" i="24"/>
  <c r="GM70" i="24"/>
  <c r="GG70" i="24"/>
  <c r="GB70" i="24"/>
  <c r="HE69" i="24"/>
  <c r="GZ69" i="24"/>
  <c r="GU69" i="24"/>
  <c r="GO69" i="24"/>
  <c r="GJ69" i="24"/>
  <c r="GE69" i="24"/>
  <c r="HC67" i="24"/>
  <c r="GW67" i="24"/>
  <c r="GR67" i="24"/>
  <c r="GM67" i="24"/>
  <c r="GG67" i="24"/>
  <c r="GB67" i="24"/>
  <c r="HE66" i="24"/>
  <c r="GZ66" i="24"/>
  <c r="GU66" i="24"/>
  <c r="GO66" i="24"/>
  <c r="GJ66" i="24"/>
  <c r="GE66" i="24"/>
  <c r="HC65" i="24"/>
  <c r="GW65" i="24"/>
  <c r="GR65" i="24"/>
  <c r="GM65" i="24"/>
  <c r="GG65" i="24"/>
  <c r="GB65" i="24"/>
  <c r="HE64" i="24"/>
  <c r="GZ64" i="24"/>
  <c r="GU64" i="24"/>
  <c r="GO64" i="24"/>
  <c r="GJ64" i="24"/>
  <c r="GE64" i="24"/>
  <c r="HD63" i="24"/>
  <c r="GZ63" i="24"/>
  <c r="GV63" i="24"/>
  <c r="GR63" i="24"/>
  <c r="GN63" i="24"/>
  <c r="GJ63" i="24"/>
  <c r="GF63" i="24"/>
  <c r="GB63" i="24"/>
  <c r="HD62" i="24"/>
  <c r="GZ62" i="24"/>
  <c r="GV62" i="24"/>
  <c r="GR62" i="24"/>
  <c r="GN62" i="24"/>
  <c r="GJ62" i="24"/>
  <c r="GF62" i="24"/>
  <c r="GB62" i="24"/>
  <c r="HD61" i="24"/>
  <c r="GZ61" i="24"/>
  <c r="GV61" i="24"/>
  <c r="GR61" i="24"/>
  <c r="GN61" i="24"/>
  <c r="GJ61" i="24"/>
  <c r="GF61" i="24"/>
  <c r="GB61" i="24"/>
  <c r="HD60" i="24"/>
  <c r="GZ60" i="24"/>
  <c r="GV60" i="24"/>
  <c r="GR60" i="24"/>
  <c r="GN60" i="24"/>
  <c r="GJ60" i="24"/>
  <c r="GF60" i="24"/>
  <c r="GB60" i="24"/>
  <c r="HD59" i="24"/>
  <c r="GZ59" i="24"/>
  <c r="GV59" i="24"/>
  <c r="GR59" i="24"/>
  <c r="GN59" i="24"/>
  <c r="GJ59" i="24"/>
  <c r="GF59" i="24"/>
  <c r="GB59" i="24"/>
  <c r="HD58" i="24"/>
  <c r="GZ58" i="24"/>
  <c r="GV58" i="24"/>
  <c r="GR58" i="24"/>
  <c r="GN58" i="24"/>
  <c r="GJ58" i="24"/>
  <c r="GF58" i="24"/>
  <c r="GB58" i="24"/>
  <c r="HD57" i="24"/>
  <c r="GZ57" i="24"/>
  <c r="GV57" i="24"/>
  <c r="GR57" i="24"/>
  <c r="GN57" i="24"/>
  <c r="GJ57" i="24"/>
  <c r="GF57" i="24"/>
  <c r="GB57" i="24"/>
  <c r="HD56" i="24"/>
  <c r="GZ56" i="24"/>
  <c r="GV56" i="24"/>
  <c r="GR56" i="24"/>
  <c r="GN56" i="24"/>
  <c r="GJ56" i="24"/>
  <c r="GF56" i="24"/>
  <c r="GB56" i="24"/>
  <c r="HD55" i="24"/>
  <c r="GZ55" i="24"/>
  <c r="GV55" i="24"/>
  <c r="GF109" i="24"/>
  <c r="GD108" i="24"/>
  <c r="GX102" i="24"/>
  <c r="GZ97" i="24"/>
  <c r="HF96" i="24"/>
  <c r="HA95" i="24"/>
  <c r="GK94" i="24"/>
  <c r="GT93" i="24"/>
  <c r="HF92" i="24"/>
  <c r="HA91" i="24"/>
  <c r="GK90" i="24"/>
  <c r="GT89" i="24"/>
  <c r="HF88" i="24"/>
  <c r="HA87" i="24"/>
  <c r="GR86" i="24"/>
  <c r="GE86" i="24"/>
  <c r="GY85" i="24"/>
  <c r="GN85" i="24"/>
  <c r="GC85" i="24"/>
  <c r="HG84" i="24"/>
  <c r="GV84" i="24"/>
  <c r="GK84" i="24"/>
  <c r="GW83" i="24"/>
  <c r="GM83" i="24"/>
  <c r="GB83" i="24"/>
  <c r="HE82" i="24"/>
  <c r="GU82" i="24"/>
  <c r="GJ82" i="24"/>
  <c r="HD81" i="24"/>
  <c r="GS81" i="24"/>
  <c r="GI81" i="24"/>
  <c r="HA79" i="24"/>
  <c r="GQ79" i="24"/>
  <c r="GF79" i="24"/>
  <c r="HC78" i="24"/>
  <c r="GR78" i="24"/>
  <c r="GG78" i="24"/>
  <c r="GZ77" i="24"/>
  <c r="GO77" i="24"/>
  <c r="GE77" i="24"/>
  <c r="GY76" i="24"/>
  <c r="GN76" i="24"/>
  <c r="GC76" i="24"/>
  <c r="HG75" i="24"/>
  <c r="GV75" i="24"/>
  <c r="GK75" i="24"/>
  <c r="GW74" i="24"/>
  <c r="GM74" i="24"/>
  <c r="GB74" i="24"/>
  <c r="HE72" i="24"/>
  <c r="GU72" i="24"/>
  <c r="GJ72" i="24"/>
  <c r="HD71" i="24"/>
  <c r="GS71" i="24"/>
  <c r="GI71" i="24"/>
  <c r="HA70" i="24"/>
  <c r="GQ70" i="24"/>
  <c r="GF70" i="24"/>
  <c r="HC69" i="24"/>
  <c r="GR69" i="24"/>
  <c r="GG69" i="24"/>
  <c r="GZ67" i="24"/>
  <c r="GO67" i="24"/>
  <c r="GE67" i="24"/>
  <c r="GY66" i="24"/>
  <c r="GN66" i="24"/>
  <c r="GC66" i="24"/>
  <c r="HG65" i="24"/>
  <c r="GV65" i="24"/>
  <c r="GK65" i="24"/>
  <c r="GW64" i="24"/>
  <c r="GM64" i="24"/>
  <c r="GB64" i="24"/>
  <c r="HF63" i="24"/>
  <c r="GX63" i="24"/>
  <c r="GP63" i="24"/>
  <c r="GH63" i="24"/>
  <c r="HF62" i="24"/>
  <c r="GX62" i="24"/>
  <c r="GP62" i="24"/>
  <c r="GH62" i="24"/>
  <c r="HF61" i="24"/>
  <c r="GX61" i="24"/>
  <c r="GP61" i="24"/>
  <c r="GH61" i="24"/>
  <c r="HF60" i="24"/>
  <c r="GX60" i="24"/>
  <c r="GP60" i="24"/>
  <c r="GH60" i="24"/>
  <c r="HF59" i="24"/>
  <c r="GX59" i="24"/>
  <c r="GP59" i="24"/>
  <c r="GH59" i="24"/>
  <c r="HF58" i="24"/>
  <c r="GX58" i="24"/>
  <c r="GP58" i="24"/>
  <c r="GH58" i="24"/>
  <c r="HF57" i="24"/>
  <c r="GX57" i="24"/>
  <c r="GP57" i="24"/>
  <c r="GH57" i="24"/>
  <c r="HF56" i="24"/>
  <c r="GX56" i="24"/>
  <c r="GP56" i="24"/>
  <c r="GH56" i="24"/>
  <c r="HF55" i="24"/>
  <c r="GX55" i="24"/>
  <c r="GQ55" i="24"/>
  <c r="GL55" i="24"/>
  <c r="GF55" i="24"/>
  <c r="HD54" i="24"/>
  <c r="GY54" i="24"/>
  <c r="GT54" i="24"/>
  <c r="GN54" i="24"/>
  <c r="GI54" i="24"/>
  <c r="GD54" i="24"/>
  <c r="HG53" i="24"/>
  <c r="HB53" i="24"/>
  <c r="GV53" i="24"/>
  <c r="GQ53" i="24"/>
  <c r="GL53" i="24"/>
  <c r="GF53" i="24"/>
  <c r="HD52" i="24"/>
  <c r="GY52" i="24"/>
  <c r="GT52" i="24"/>
  <c r="GN52" i="24"/>
  <c r="GI52" i="24"/>
  <c r="GD52" i="24"/>
  <c r="HG51" i="24"/>
  <c r="HB51" i="24"/>
  <c r="GV51" i="24"/>
  <c r="GQ51" i="24"/>
  <c r="GL51" i="24"/>
  <c r="GF51" i="24"/>
  <c r="HD50" i="24"/>
  <c r="GY50" i="24"/>
  <c r="GT50" i="24"/>
  <c r="GN50" i="24"/>
  <c r="GI50" i="24"/>
  <c r="GD50" i="24"/>
  <c r="HG49" i="24"/>
  <c r="HB49" i="24"/>
  <c r="GV49" i="24"/>
  <c r="GQ49" i="24"/>
  <c r="GL49" i="24"/>
  <c r="GF49" i="24"/>
  <c r="HD48" i="24"/>
  <c r="GY48" i="24"/>
  <c r="GT48" i="24"/>
  <c r="GN48" i="24"/>
  <c r="GI48" i="24"/>
  <c r="GD48" i="24"/>
  <c r="HG47" i="24"/>
  <c r="HB47" i="24"/>
  <c r="GV47" i="24"/>
  <c r="GQ47" i="24"/>
  <c r="GL47" i="24"/>
  <c r="GF47" i="24"/>
  <c r="HD46" i="24"/>
  <c r="GY46" i="24"/>
  <c r="GT46" i="24"/>
  <c r="GN46" i="24"/>
  <c r="GI46" i="24"/>
  <c r="GD46" i="24"/>
  <c r="HG44" i="24"/>
  <c r="HB44" i="24"/>
  <c r="GV44" i="24"/>
  <c r="GQ44" i="24"/>
  <c r="GL44" i="24"/>
  <c r="GF44" i="24"/>
  <c r="HD43" i="24"/>
  <c r="GY43" i="24"/>
  <c r="GT43" i="24"/>
  <c r="GN43" i="24"/>
  <c r="GI43" i="24"/>
  <c r="GD43" i="24"/>
  <c r="HG42" i="24"/>
  <c r="HB42" i="24"/>
  <c r="GV42" i="24"/>
  <c r="GQ42" i="24"/>
  <c r="GL42" i="24"/>
  <c r="GF42" i="24"/>
  <c r="HD41" i="24"/>
  <c r="GY41" i="24"/>
  <c r="GT41" i="24"/>
  <c r="GN41" i="24"/>
  <c r="GI41" i="24"/>
  <c r="GD41" i="24"/>
  <c r="HG40" i="24"/>
  <c r="HB40" i="24"/>
  <c r="GV40" i="24"/>
  <c r="GQ40" i="24"/>
  <c r="GL40" i="24"/>
  <c r="GF40" i="24"/>
  <c r="HD39" i="24"/>
  <c r="GY39" i="24"/>
  <c r="GT39" i="24"/>
  <c r="GN39" i="24"/>
  <c r="GI39" i="24"/>
  <c r="GD39" i="24"/>
  <c r="HG38" i="24"/>
  <c r="HB38" i="24"/>
  <c r="GV38" i="24"/>
  <c r="GQ38" i="24"/>
  <c r="GL38" i="24"/>
  <c r="GF38" i="24"/>
  <c r="HD37" i="24"/>
  <c r="GZ37" i="24"/>
  <c r="GV37" i="24"/>
  <c r="GR37" i="24"/>
  <c r="GN37" i="24"/>
  <c r="GJ37" i="24"/>
  <c r="GF37" i="24"/>
  <c r="GB37" i="24"/>
  <c r="HF44" i="24"/>
  <c r="GZ44" i="24"/>
  <c r="GU44" i="24"/>
  <c r="GP44" i="24"/>
  <c r="GJ44" i="24"/>
  <c r="GE44" i="24"/>
  <c r="HC43" i="24"/>
  <c r="GX43" i="24"/>
  <c r="GR43" i="24"/>
  <c r="GM43" i="24"/>
  <c r="GH43" i="24"/>
  <c r="GB43" i="24"/>
  <c r="HF42" i="24"/>
  <c r="GZ42" i="24"/>
  <c r="GU42" i="24"/>
  <c r="GP42" i="24"/>
  <c r="GJ42" i="24"/>
  <c r="GE42" i="24"/>
  <c r="HC41" i="24"/>
  <c r="GX41" i="24"/>
  <c r="GR41" i="24"/>
  <c r="GM41" i="24"/>
  <c r="GH41" i="24"/>
  <c r="GB41" i="24"/>
  <c r="HF40" i="24"/>
  <c r="GZ40" i="24"/>
  <c r="GU40" i="24"/>
  <c r="GP40" i="24"/>
  <c r="GJ40" i="24"/>
  <c r="GE40" i="24"/>
  <c r="HC39" i="24"/>
  <c r="GX39" i="24"/>
  <c r="GR39" i="24"/>
  <c r="HC74" i="24"/>
  <c r="GR74" i="24"/>
  <c r="GG74" i="24"/>
  <c r="GY71" i="24"/>
  <c r="GC71" i="24"/>
  <c r="HG70" i="24"/>
  <c r="GW69" i="24"/>
  <c r="GM69" i="24"/>
  <c r="GS66" i="24"/>
  <c r="HA65" i="24"/>
  <c r="GR64" i="24"/>
  <c r="HB63" i="24"/>
  <c r="GL63" i="24"/>
  <c r="HB62" i="24"/>
  <c r="GD61" i="24"/>
  <c r="GL60" i="24"/>
  <c r="GT59" i="24"/>
  <c r="GT58" i="24"/>
  <c r="GL58" i="24"/>
  <c r="GL57" i="24"/>
  <c r="HB56" i="24"/>
  <c r="GL56" i="24"/>
  <c r="GT55" i="24"/>
  <c r="GD55" i="24"/>
  <c r="HG54" i="24"/>
  <c r="HB54" i="24"/>
  <c r="GL54" i="24"/>
  <c r="GY53" i="24"/>
  <c r="GN53" i="24"/>
  <c r="GV52" i="24"/>
  <c r="GF52" i="24"/>
  <c r="GY51" i="24"/>
  <c r="GN51" i="24"/>
  <c r="HG50" i="24"/>
  <c r="GQ50" i="24"/>
  <c r="GI49" i="24"/>
  <c r="HB48" i="24"/>
  <c r="GF48" i="24"/>
  <c r="GY47" i="24"/>
  <c r="GN47" i="24"/>
  <c r="GQ46" i="24"/>
  <c r="GY44" i="24"/>
  <c r="GN44" i="24"/>
  <c r="GD44" i="24"/>
  <c r="HG43" i="24"/>
  <c r="GQ43" i="24"/>
  <c r="GF43" i="24"/>
  <c r="GY42" i="24"/>
  <c r="GN42" i="24"/>
  <c r="HB41" i="24"/>
  <c r="GQ41" i="24"/>
  <c r="HD40" i="24"/>
  <c r="GT40" i="24"/>
  <c r="GD40" i="24"/>
  <c r="HG39" i="24"/>
  <c r="GQ39" i="24"/>
  <c r="GF39" i="24"/>
  <c r="GT38" i="24"/>
  <c r="GD38" i="24"/>
  <c r="GX37" i="24"/>
  <c r="GD37" i="24"/>
  <c r="HF97" i="24"/>
  <c r="GO96" i="24"/>
  <c r="HF95" i="24"/>
  <c r="GL94" i="24"/>
  <c r="GO92" i="24"/>
  <c r="HF87" i="24"/>
  <c r="GU86" i="24"/>
  <c r="GF86" i="24"/>
  <c r="HC85" i="24"/>
  <c r="GG85" i="24"/>
  <c r="HG82" i="24"/>
  <c r="GB81" i="24"/>
  <c r="GU79" i="24"/>
  <c r="HD78" i="24"/>
  <c r="GQ77" i="24"/>
  <c r="GF77" i="24"/>
  <c r="GR76" i="24"/>
  <c r="GY74" i="24"/>
  <c r="GC74" i="24"/>
  <c r="GV72" i="24"/>
  <c r="GM71" i="24"/>
  <c r="GU70" i="24"/>
  <c r="GS69" i="24"/>
  <c r="GG66" i="24"/>
  <c r="GN64" i="24"/>
  <c r="GQ63" i="24"/>
  <c r="GY62" i="24"/>
  <c r="GQ61" i="24"/>
  <c r="GY60" i="24"/>
  <c r="HG59" i="24"/>
  <c r="HG58" i="24"/>
  <c r="GI58" i="24"/>
  <c r="GY57" i="24"/>
  <c r="GI57" i="24"/>
  <c r="GY56" i="24"/>
  <c r="HG55" i="24"/>
  <c r="GM55" i="24"/>
  <c r="GZ54" i="24"/>
  <c r="GJ54" i="24"/>
  <c r="GX53" i="24"/>
  <c r="GH53" i="24"/>
  <c r="HF52" i="24"/>
  <c r="GU52" i="24"/>
  <c r="GE52" i="24"/>
  <c r="GR51" i="24"/>
  <c r="GB51" i="24"/>
  <c r="HF50" i="24"/>
  <c r="GU50" i="24"/>
  <c r="GP50" i="24"/>
  <c r="GE50" i="24"/>
  <c r="GX49" i="24"/>
  <c r="GM49" i="24"/>
  <c r="GB49" i="24"/>
  <c r="GZ48" i="24"/>
  <c r="GP48" i="24"/>
  <c r="GE48" i="24"/>
  <c r="GR47" i="24"/>
  <c r="GB47" i="24"/>
  <c r="GZ46" i="24"/>
  <c r="GP46" i="24"/>
  <c r="GM44" i="24"/>
  <c r="GB44" i="24"/>
  <c r="GZ43" i="24"/>
  <c r="GP43" i="24"/>
  <c r="GE43" i="24"/>
  <c r="GR42" i="24"/>
  <c r="GH42" i="24"/>
  <c r="HF41" i="24"/>
  <c r="GZ41" i="24"/>
  <c r="GP41" i="24"/>
  <c r="GE41" i="24"/>
  <c r="GX40" i="24"/>
  <c r="GH40" i="24"/>
  <c r="GX38" i="24"/>
  <c r="GH38" i="24"/>
  <c r="GW37" i="24"/>
  <c r="GK37" i="24"/>
  <c r="GJ110" i="24"/>
  <c r="HE96" i="24"/>
  <c r="GP95" i="24"/>
  <c r="HB94" i="24"/>
  <c r="GG93" i="24"/>
  <c r="HE92" i="24"/>
  <c r="GP91" i="24"/>
  <c r="HB90" i="24"/>
  <c r="GG89" i="24"/>
  <c r="HE88" i="24"/>
  <c r="GP87" i="24"/>
  <c r="HC86" i="24"/>
  <c r="GM86" i="24"/>
  <c r="GW85" i="24"/>
  <c r="GM85" i="24"/>
  <c r="GB85" i="24"/>
  <c r="HE84" i="24"/>
  <c r="GU84" i="24"/>
  <c r="GJ84" i="24"/>
  <c r="HD83" i="24"/>
  <c r="GS83" i="24"/>
  <c r="GI83" i="24"/>
  <c r="HA82" i="24"/>
  <c r="GQ82" i="24"/>
  <c r="GF82" i="24"/>
  <c r="HC81" i="24"/>
  <c r="GR81" i="24"/>
  <c r="GG81" i="24"/>
  <c r="GZ79" i="24"/>
  <c r="GO79" i="24"/>
  <c r="GE79" i="24"/>
  <c r="GY78" i="24"/>
  <c r="GN78" i="24"/>
  <c r="GC78" i="24"/>
  <c r="HG77" i="24"/>
  <c r="GV77" i="24"/>
  <c r="GK77" i="24"/>
  <c r="GW76" i="24"/>
  <c r="GM76" i="24"/>
  <c r="GB76" i="24"/>
  <c r="HE75" i="24"/>
  <c r="GU75" i="24"/>
  <c r="GJ75" i="24"/>
  <c r="HD74" i="24"/>
  <c r="GS74" i="24"/>
  <c r="GI74" i="24"/>
  <c r="HA72" i="24"/>
  <c r="GQ72" i="24"/>
  <c r="GF72" i="24"/>
  <c r="HC71" i="24"/>
  <c r="GR71" i="24"/>
  <c r="GG71" i="24"/>
  <c r="GZ70" i="24"/>
  <c r="GO70" i="24"/>
  <c r="GE70" i="24"/>
  <c r="GY69" i="24"/>
  <c r="GN69" i="24"/>
  <c r="GC69" i="24"/>
  <c r="HG67" i="24"/>
  <c r="GV67" i="24"/>
  <c r="GK67" i="24"/>
  <c r="GW66" i="24"/>
  <c r="GM66" i="24"/>
  <c r="GB66" i="24"/>
  <c r="HE65" i="24"/>
  <c r="GU65" i="24"/>
  <c r="GJ65" i="24"/>
  <c r="HD64" i="24"/>
  <c r="GS64" i="24"/>
  <c r="GI64" i="24"/>
  <c r="HC63" i="24"/>
  <c r="GU63" i="24"/>
  <c r="GM63" i="24"/>
  <c r="GE63" i="24"/>
  <c r="HC62" i="24"/>
  <c r="GU62" i="24"/>
  <c r="GM62" i="24"/>
  <c r="GE62" i="24"/>
  <c r="HC61" i="24"/>
  <c r="GU61" i="24"/>
  <c r="GM61" i="24"/>
  <c r="GE61" i="24"/>
  <c r="HC60" i="24"/>
  <c r="GU60" i="24"/>
  <c r="GM60" i="24"/>
  <c r="GE60" i="24"/>
  <c r="HC59" i="24"/>
  <c r="GU59" i="24"/>
  <c r="GM59" i="24"/>
  <c r="GE59" i="24"/>
  <c r="HC58" i="24"/>
  <c r="GU58" i="24"/>
  <c r="GM58" i="24"/>
  <c r="GE58" i="24"/>
  <c r="HC57" i="24"/>
  <c r="GU57" i="24"/>
  <c r="GM57" i="24"/>
  <c r="GE57" i="24"/>
  <c r="HC56" i="24"/>
  <c r="GU56" i="24"/>
  <c r="GM56" i="24"/>
  <c r="GE56" i="24"/>
  <c r="HC55" i="24"/>
  <c r="GU55" i="24"/>
  <c r="GP55" i="24"/>
  <c r="GJ55" i="24"/>
  <c r="GE55" i="24"/>
  <c r="HC54" i="24"/>
  <c r="GX54" i="24"/>
  <c r="GR54" i="24"/>
  <c r="GM54" i="24"/>
  <c r="GH54" i="24"/>
  <c r="GB54" i="24"/>
  <c r="HF53" i="24"/>
  <c r="GZ53" i="24"/>
  <c r="GU53" i="24"/>
  <c r="GP53" i="24"/>
  <c r="GJ53" i="24"/>
  <c r="GE53" i="24"/>
  <c r="HC52" i="24"/>
  <c r="GX52" i="24"/>
  <c r="GR52" i="24"/>
  <c r="GM52" i="24"/>
  <c r="GH52" i="24"/>
  <c r="GB52" i="24"/>
  <c r="HF51" i="24"/>
  <c r="GZ51" i="24"/>
  <c r="GU51" i="24"/>
  <c r="GP51" i="24"/>
  <c r="GJ51" i="24"/>
  <c r="GE51" i="24"/>
  <c r="HC50" i="24"/>
  <c r="GX50" i="24"/>
  <c r="GR50" i="24"/>
  <c r="GM50" i="24"/>
  <c r="GH50" i="24"/>
  <c r="GB50" i="24"/>
  <c r="HF49" i="24"/>
  <c r="GZ49" i="24"/>
  <c r="GU49" i="24"/>
  <c r="GP49" i="24"/>
  <c r="GJ49" i="24"/>
  <c r="GE49" i="24"/>
  <c r="HC48" i="24"/>
  <c r="GX48" i="24"/>
  <c r="GR48" i="24"/>
  <c r="GM48" i="24"/>
  <c r="GH48" i="24"/>
  <c r="GB48" i="24"/>
  <c r="HF47" i="24"/>
  <c r="GZ47" i="24"/>
  <c r="GU47" i="24"/>
  <c r="GP47" i="24"/>
  <c r="GJ47" i="24"/>
  <c r="GE47" i="24"/>
  <c r="HC46" i="24"/>
  <c r="GX46" i="24"/>
  <c r="GR46" i="24"/>
  <c r="GM46" i="24"/>
  <c r="GH46" i="24"/>
  <c r="GB46" i="24"/>
  <c r="GM39" i="24"/>
  <c r="GH39" i="24"/>
  <c r="GB39" i="24"/>
  <c r="HF38" i="24"/>
  <c r="GZ38" i="24"/>
  <c r="GU38" i="24"/>
  <c r="GP38" i="24"/>
  <c r="GJ38" i="24"/>
  <c r="GE38" i="24"/>
  <c r="HG37" i="24"/>
  <c r="HC37" i="24"/>
  <c r="GY37" i="24"/>
  <c r="GU37" i="24"/>
  <c r="GQ37" i="24"/>
  <c r="GM37" i="24"/>
  <c r="GI37" i="24"/>
  <c r="GE37" i="24"/>
  <c r="GN71" i="24"/>
  <c r="GK70" i="24"/>
  <c r="GB69" i="24"/>
  <c r="GU67" i="24"/>
  <c r="GI66" i="24"/>
  <c r="GQ65" i="24"/>
  <c r="GT62" i="24"/>
  <c r="GL62" i="24"/>
  <c r="GT61" i="24"/>
  <c r="GL61" i="24"/>
  <c r="GT60" i="24"/>
  <c r="GD60" i="24"/>
  <c r="HB59" i="24"/>
  <c r="GD59" i="24"/>
  <c r="HB57" i="24"/>
  <c r="GD57" i="24"/>
  <c r="GT56" i="24"/>
  <c r="GI55" i="24"/>
  <c r="GQ54" i="24"/>
  <c r="GD53" i="24"/>
  <c r="HB52" i="24"/>
  <c r="GL52" i="24"/>
  <c r="GI51" i="24"/>
  <c r="GV50" i="24"/>
  <c r="GF50" i="24"/>
  <c r="HD49" i="24"/>
  <c r="GT49" i="24"/>
  <c r="GD49" i="24"/>
  <c r="HG48" i="24"/>
  <c r="GQ48" i="24"/>
  <c r="GL48" i="24"/>
  <c r="HD47" i="24"/>
  <c r="GT47" i="24"/>
  <c r="GD47" i="24"/>
  <c r="HG46" i="24"/>
  <c r="GV46" i="24"/>
  <c r="GF46" i="24"/>
  <c r="GT44" i="24"/>
  <c r="GV43" i="24"/>
  <c r="HD42" i="24"/>
  <c r="GI42" i="24"/>
  <c r="HG41" i="24"/>
  <c r="GV41" i="24"/>
  <c r="GF41" i="24"/>
  <c r="GI40" i="24"/>
  <c r="HB39" i="24"/>
  <c r="GL39" i="24"/>
  <c r="HD38" i="24"/>
  <c r="GN38" i="24"/>
  <c r="HB37" i="24"/>
  <c r="GT37" i="24"/>
  <c r="GL37" i="24"/>
  <c r="GF99" i="24"/>
  <c r="GN98" i="24"/>
  <c r="GL90" i="24"/>
  <c r="GO88" i="24"/>
  <c r="GO84" i="24"/>
  <c r="GY83" i="24"/>
  <c r="GC83" i="24"/>
  <c r="GK82" i="24"/>
  <c r="HE79" i="24"/>
  <c r="GJ79" i="24"/>
  <c r="GI78" i="24"/>
  <c r="HA77" i="24"/>
  <c r="HC76" i="24"/>
  <c r="GO75" i="24"/>
  <c r="GN74" i="24"/>
  <c r="GK72" i="24"/>
  <c r="GW71" i="24"/>
  <c r="GI69" i="24"/>
  <c r="HA67" i="24"/>
  <c r="GF67" i="24"/>
  <c r="HC66" i="24"/>
  <c r="GZ65" i="24"/>
  <c r="GE65" i="24"/>
  <c r="GY64" i="24"/>
  <c r="GC64" i="24"/>
  <c r="HG63" i="24"/>
  <c r="GI63" i="24"/>
  <c r="GQ62" i="24"/>
  <c r="HG61" i="24"/>
  <c r="GI61" i="24"/>
  <c r="HG60" i="24"/>
  <c r="GI60" i="24"/>
  <c r="GQ59" i="24"/>
  <c r="GI59" i="24"/>
  <c r="GY58" i="24"/>
  <c r="GQ57" i="24"/>
  <c r="GQ56" i="24"/>
  <c r="GR55" i="24"/>
  <c r="GB55" i="24"/>
  <c r="HF54" i="24"/>
  <c r="GU54" i="24"/>
  <c r="GP54" i="24"/>
  <c r="GE54" i="24"/>
  <c r="HC53" i="24"/>
  <c r="GM53" i="24"/>
  <c r="GZ52" i="24"/>
  <c r="GP52" i="24"/>
  <c r="GJ52" i="24"/>
  <c r="HC51" i="24"/>
  <c r="GM51" i="24"/>
  <c r="GZ50" i="24"/>
  <c r="GJ50" i="24"/>
  <c r="GH49" i="24"/>
  <c r="HC47" i="24"/>
  <c r="GM47" i="24"/>
  <c r="HF46" i="24"/>
  <c r="GU46" i="24"/>
  <c r="GJ46" i="24"/>
  <c r="HC44" i="24"/>
  <c r="GR44" i="24"/>
  <c r="HF43" i="24"/>
  <c r="GU43" i="24"/>
  <c r="GJ43" i="24"/>
  <c r="HC42" i="24"/>
  <c r="GM42" i="24"/>
  <c r="HC40" i="24"/>
  <c r="GR40" i="24"/>
  <c r="GB40" i="24"/>
  <c r="GU39" i="24"/>
  <c r="GE39" i="24"/>
  <c r="GM38" i="24"/>
  <c r="HE37" i="24"/>
  <c r="HA37" i="24"/>
  <c r="GO37" i="24"/>
  <c r="GC37" i="24"/>
  <c r="HC115" i="24"/>
  <c r="GT106" i="24"/>
  <c r="GD104" i="24"/>
  <c r="GT99" i="24"/>
  <c r="HF98" i="24"/>
  <c r="GP96" i="24"/>
  <c r="GK95" i="24"/>
  <c r="HA94" i="24"/>
  <c r="GD93" i="24"/>
  <c r="GP92" i="24"/>
  <c r="GK91" i="24"/>
  <c r="HA90" i="24"/>
  <c r="GD89" i="24"/>
  <c r="GP88" i="24"/>
  <c r="GK87" i="24"/>
  <c r="GZ86" i="24"/>
  <c r="GJ86" i="24"/>
  <c r="HD85" i="24"/>
  <c r="GS85" i="24"/>
  <c r="GI85" i="24"/>
  <c r="HA84" i="24"/>
  <c r="GQ84" i="24"/>
  <c r="GF84" i="24"/>
  <c r="HC83" i="24"/>
  <c r="GR83" i="24"/>
  <c r="GG83" i="24"/>
  <c r="GZ82" i="24"/>
  <c r="GO82" i="24"/>
  <c r="GE82" i="24"/>
  <c r="GY81" i="24"/>
  <c r="GN81" i="24"/>
  <c r="GC81" i="24"/>
  <c r="HG79" i="24"/>
  <c r="GV79" i="24"/>
  <c r="GK79" i="24"/>
  <c r="GW78" i="24"/>
  <c r="GM78" i="24"/>
  <c r="GB78" i="24"/>
  <c r="HE77" i="24"/>
  <c r="GU77" i="24"/>
  <c r="GJ77" i="24"/>
  <c r="HD76" i="24"/>
  <c r="GS76" i="24"/>
  <c r="GI76" i="24"/>
  <c r="HA75" i="24"/>
  <c r="GQ75" i="24"/>
  <c r="GF75" i="24"/>
  <c r="GZ72" i="24"/>
  <c r="GO72" i="24"/>
  <c r="GE72" i="24"/>
  <c r="GV70" i="24"/>
  <c r="HE67" i="24"/>
  <c r="GJ67" i="24"/>
  <c r="HD66" i="24"/>
  <c r="GF65" i="24"/>
  <c r="HC64" i="24"/>
  <c r="GG64" i="24"/>
  <c r="GT63" i="24"/>
  <c r="GD63" i="24"/>
  <c r="GD62" i="24"/>
  <c r="HB61" i="24"/>
  <c r="HB60" i="24"/>
  <c r="GL59" i="24"/>
  <c r="HB58" i="24"/>
  <c r="GD58" i="24"/>
  <c r="GT57" i="24"/>
  <c r="GD56" i="24"/>
  <c r="HB55" i="24"/>
  <c r="GN55" i="24"/>
  <c r="GV54" i="24"/>
  <c r="GF54" i="24"/>
  <c r="HD53" i="24"/>
  <c r="GT53" i="24"/>
  <c r="GI53" i="24"/>
  <c r="HG52" i="24"/>
  <c r="GQ52" i="24"/>
  <c r="HD51" i="24"/>
  <c r="GT51" i="24"/>
  <c r="GD51" i="24"/>
  <c r="HB50" i="24"/>
  <c r="GL50" i="24"/>
  <c r="GY49" i="24"/>
  <c r="GN49" i="24"/>
  <c r="GV48" i="24"/>
  <c r="GI47" i="24"/>
  <c r="HB46" i="24"/>
  <c r="GL46" i="24"/>
  <c r="HD44" i="24"/>
  <c r="GI44" i="24"/>
  <c r="HB43" i="24"/>
  <c r="GL43" i="24"/>
  <c r="GT42" i="24"/>
  <c r="GD42" i="24"/>
  <c r="GL41" i="24"/>
  <c r="GY40" i="24"/>
  <c r="GN40" i="24"/>
  <c r="GV39" i="24"/>
  <c r="GY38" i="24"/>
  <c r="GI38" i="24"/>
  <c r="HF37" i="24"/>
  <c r="GP37" i="24"/>
  <c r="GH37" i="24"/>
  <c r="GW93" i="24"/>
  <c r="HF91" i="24"/>
  <c r="GW89" i="24"/>
  <c r="GR85" i="24"/>
  <c r="GZ84" i="24"/>
  <c r="GE84" i="24"/>
  <c r="GN83" i="24"/>
  <c r="GV82" i="24"/>
  <c r="GW81" i="24"/>
  <c r="GM81" i="24"/>
  <c r="GS78" i="24"/>
  <c r="GG76" i="24"/>
  <c r="GZ75" i="24"/>
  <c r="GE75" i="24"/>
  <c r="HG72" i="24"/>
  <c r="GB71" i="24"/>
  <c r="HE70" i="24"/>
  <c r="GJ70" i="24"/>
  <c r="HD69" i="24"/>
  <c r="GQ67" i="24"/>
  <c r="GR66" i="24"/>
  <c r="GO65" i="24"/>
  <c r="GY63" i="24"/>
  <c r="HG62" i="24"/>
  <c r="GI62" i="24"/>
  <c r="GY61" i="24"/>
  <c r="GQ60" i="24"/>
  <c r="GY59" i="24"/>
  <c r="GQ58" i="24"/>
  <c r="HG57" i="24"/>
  <c r="HG56" i="24"/>
  <c r="GI56" i="24"/>
  <c r="GY55" i="24"/>
  <c r="GH55" i="24"/>
  <c r="GR53" i="24"/>
  <c r="GB53" i="24"/>
  <c r="GX51" i="24"/>
  <c r="GH51" i="24"/>
  <c r="HC49" i="24"/>
  <c r="GR49" i="24"/>
  <c r="HF48" i="24"/>
  <c r="GU48" i="24"/>
  <c r="GJ48" i="24"/>
  <c r="GX47" i="24"/>
  <c r="GH47" i="24"/>
  <c r="GE46" i="24"/>
  <c r="GX44" i="24"/>
  <c r="GH44" i="24"/>
  <c r="GX42" i="24"/>
  <c r="GB42" i="24"/>
  <c r="GU41" i="24"/>
  <c r="GJ41" i="24"/>
  <c r="GM40" i="24"/>
  <c r="HF39" i="24"/>
  <c r="GZ39" i="24"/>
  <c r="GP39" i="24"/>
  <c r="GJ39" i="24"/>
  <c r="HC38" i="24"/>
  <c r="GR38" i="24"/>
  <c r="GB38" i="24"/>
  <c r="GS37" i="24"/>
  <c r="GG37" i="24"/>
  <c r="ES133" i="24"/>
  <c r="EO133" i="24"/>
  <c r="EK133" i="24"/>
  <c r="EG133" i="24"/>
  <c r="EC133" i="24"/>
  <c r="DY133" i="24"/>
  <c r="DU133" i="24"/>
  <c r="DQ133" i="24"/>
  <c r="ES132" i="24"/>
  <c r="EO132" i="24"/>
  <c r="EK132" i="24"/>
  <c r="EG132" i="24"/>
  <c r="EC132" i="24"/>
  <c r="DY132" i="24"/>
  <c r="DU132" i="24"/>
  <c r="DQ132" i="24"/>
  <c r="ES131" i="24"/>
  <c r="EO131" i="24"/>
  <c r="EK131" i="24"/>
  <c r="EG131" i="24"/>
  <c r="EC131" i="24"/>
  <c r="DY131" i="24"/>
  <c r="DU131" i="24"/>
  <c r="DQ131" i="24"/>
  <c r="ER133" i="24"/>
  <c r="EN133" i="24"/>
  <c r="EJ133" i="24"/>
  <c r="EF133" i="24"/>
  <c r="EB133" i="24"/>
  <c r="DX133" i="24"/>
  <c r="DT133" i="24"/>
  <c r="DP133" i="24"/>
  <c r="ER132" i="24"/>
  <c r="EN132" i="24"/>
  <c r="EJ132" i="24"/>
  <c r="EF132" i="24"/>
  <c r="EB132" i="24"/>
  <c r="DX132" i="24"/>
  <c r="DT132" i="24"/>
  <c r="DP132" i="24"/>
  <c r="EM133" i="24"/>
  <c r="EE133" i="24"/>
  <c r="DW133" i="24"/>
  <c r="DO133" i="24"/>
  <c r="EM132" i="24"/>
  <c r="EE132" i="24"/>
  <c r="DW132" i="24"/>
  <c r="DO132" i="24"/>
  <c r="EQ131" i="24"/>
  <c r="EL131" i="24"/>
  <c r="EF131" i="24"/>
  <c r="EA131" i="24"/>
  <c r="DV131" i="24"/>
  <c r="DP131" i="24"/>
  <c r="ER130" i="24"/>
  <c r="EN130" i="24"/>
  <c r="EJ130" i="24"/>
  <c r="EF130" i="24"/>
  <c r="EB130" i="24"/>
  <c r="DX130" i="24"/>
  <c r="DT130" i="24"/>
  <c r="DP130" i="24"/>
  <c r="EL133" i="24"/>
  <c r="ED133" i="24"/>
  <c r="DV133" i="24"/>
  <c r="DN133" i="24"/>
  <c r="EL132" i="24"/>
  <c r="ED132" i="24"/>
  <c r="DV132" i="24"/>
  <c r="DN132" i="24"/>
  <c r="EP131" i="24"/>
  <c r="EJ131" i="24"/>
  <c r="EE131" i="24"/>
  <c r="DZ131" i="24"/>
  <c r="DT131" i="24"/>
  <c r="DO131" i="24"/>
  <c r="EQ130" i="24"/>
  <c r="EM130" i="24"/>
  <c r="EI130" i="24"/>
  <c r="EE130" i="24"/>
  <c r="EA130" i="24"/>
  <c r="DW130" i="24"/>
  <c r="DS130" i="24"/>
  <c r="DO130" i="24"/>
  <c r="EQ133" i="24"/>
  <c r="EA133" i="24"/>
  <c r="EI132" i="24"/>
  <c r="DS132" i="24"/>
  <c r="EI131" i="24"/>
  <c r="DX131" i="24"/>
  <c r="DN131" i="24"/>
  <c r="EO130" i="24"/>
  <c r="EG130" i="24"/>
  <c r="DY130" i="24"/>
  <c r="DQ130" i="24"/>
  <c r="ER129" i="24"/>
  <c r="EN129" i="24"/>
  <c r="EJ129" i="24"/>
  <c r="EF129" i="24"/>
  <c r="EB129" i="24"/>
  <c r="DX129" i="24"/>
  <c r="DT129" i="24"/>
  <c r="DP129" i="24"/>
  <c r="ER128" i="24"/>
  <c r="EN128" i="24"/>
  <c r="EJ128" i="24"/>
  <c r="EF128" i="24"/>
  <c r="EB128" i="24"/>
  <c r="DX128" i="24"/>
  <c r="DT128" i="24"/>
  <c r="DP128" i="24"/>
  <c r="ER127" i="24"/>
  <c r="EN127" i="24"/>
  <c r="EJ127" i="24"/>
  <c r="EF127" i="24"/>
  <c r="EB127" i="24"/>
  <c r="DX127" i="24"/>
  <c r="DT127" i="24"/>
  <c r="DP127" i="24"/>
  <c r="ER126" i="24"/>
  <c r="EN126" i="24"/>
  <c r="EJ126" i="24"/>
  <c r="EF126" i="24"/>
  <c r="EB126" i="24"/>
  <c r="DX126" i="24"/>
  <c r="DT126" i="24"/>
  <c r="DP126" i="24"/>
  <c r="ER125" i="24"/>
  <c r="EN125" i="24"/>
  <c r="EJ125" i="24"/>
  <c r="EF125" i="24"/>
  <c r="EB125" i="24"/>
  <c r="DX125" i="24"/>
  <c r="DT125" i="24"/>
  <c r="DP125" i="24"/>
  <c r="EP133" i="24"/>
  <c r="DZ133" i="24"/>
  <c r="EH132" i="24"/>
  <c r="DR132" i="24"/>
  <c r="ER131" i="24"/>
  <c r="EH131" i="24"/>
  <c r="DW131" i="24"/>
  <c r="EL130" i="24"/>
  <c r="ED130" i="24"/>
  <c r="DV130" i="24"/>
  <c r="DN130" i="24"/>
  <c r="EQ129" i="24"/>
  <c r="EM129" i="24"/>
  <c r="EI129" i="24"/>
  <c r="EE129" i="24"/>
  <c r="EA129" i="24"/>
  <c r="DW129" i="24"/>
  <c r="DS129" i="24"/>
  <c r="DO129" i="24"/>
  <c r="EQ128" i="24"/>
  <c r="EM128" i="24"/>
  <c r="EI128" i="24"/>
  <c r="EE128" i="24"/>
  <c r="EA128" i="24"/>
  <c r="DW128" i="24"/>
  <c r="DS128" i="24"/>
  <c r="DO128" i="24"/>
  <c r="EQ127" i="24"/>
  <c r="EM127" i="24"/>
  <c r="EI127" i="24"/>
  <c r="EE127" i="24"/>
  <c r="EA127" i="24"/>
  <c r="DW127" i="24"/>
  <c r="DS127" i="24"/>
  <c r="DO127" i="24"/>
  <c r="EQ126" i="24"/>
  <c r="EM126" i="24"/>
  <c r="EI126" i="24"/>
  <c r="EE126" i="24"/>
  <c r="EA126" i="24"/>
  <c r="DW126" i="24"/>
  <c r="DS126" i="24"/>
  <c r="DO126" i="24"/>
  <c r="EQ125" i="24"/>
  <c r="EM125" i="24"/>
  <c r="EI125" i="24"/>
  <c r="EE125" i="24"/>
  <c r="EA125" i="24"/>
  <c r="DW125" i="24"/>
  <c r="DS125" i="24"/>
  <c r="DO125" i="24"/>
  <c r="EI133" i="24"/>
  <c r="DZ132" i="24"/>
  <c r="EM131" i="24"/>
  <c r="DR131" i="24"/>
  <c r="EK130" i="24"/>
  <c r="DU130" i="24"/>
  <c r="EP129" i="24"/>
  <c r="EH129" i="24"/>
  <c r="DZ129" i="24"/>
  <c r="DR129" i="24"/>
  <c r="EL128" i="24"/>
  <c r="ED128" i="24"/>
  <c r="DV128" i="24"/>
  <c r="DN128" i="24"/>
  <c r="EP127" i="24"/>
  <c r="EH127" i="24"/>
  <c r="DZ127" i="24"/>
  <c r="DR127" i="24"/>
  <c r="EL126" i="24"/>
  <c r="ED126" i="24"/>
  <c r="DV126" i="24"/>
  <c r="DN126" i="24"/>
  <c r="EP125" i="24"/>
  <c r="EH125" i="24"/>
  <c r="DZ125" i="24"/>
  <c r="DR125" i="24"/>
  <c r="EQ124" i="24"/>
  <c r="EM124" i="24"/>
  <c r="EI124" i="24"/>
  <c r="EE124" i="24"/>
  <c r="EA124" i="24"/>
  <c r="DW124" i="24"/>
  <c r="DS124" i="24"/>
  <c r="DO124" i="24"/>
  <c r="EQ123" i="24"/>
  <c r="EM123" i="24"/>
  <c r="EI123" i="24"/>
  <c r="EE123" i="24"/>
  <c r="EA123" i="24"/>
  <c r="DW123" i="24"/>
  <c r="DS123" i="24"/>
  <c r="DO123" i="24"/>
  <c r="EQ122" i="24"/>
  <c r="EM122" i="24"/>
  <c r="EI122" i="24"/>
  <c r="EE122" i="24"/>
  <c r="EA122" i="24"/>
  <c r="DW122" i="24"/>
  <c r="DS122" i="24"/>
  <c r="DO122" i="24"/>
  <c r="EQ121" i="24"/>
  <c r="EM121" i="24"/>
  <c r="EI121" i="24"/>
  <c r="EE121" i="24"/>
  <c r="EH133" i="24"/>
  <c r="EQ132" i="24"/>
  <c r="ED131" i="24"/>
  <c r="EH130" i="24"/>
  <c r="DR130" i="24"/>
  <c r="EO129" i="24"/>
  <c r="EG129" i="24"/>
  <c r="DY129" i="24"/>
  <c r="DQ129" i="24"/>
  <c r="ES128" i="24"/>
  <c r="EK128" i="24"/>
  <c r="EC128" i="24"/>
  <c r="DU128" i="24"/>
  <c r="EO127" i="24"/>
  <c r="EG127" i="24"/>
  <c r="DY127" i="24"/>
  <c r="DQ127" i="24"/>
  <c r="ES126" i="24"/>
  <c r="EK126" i="24"/>
  <c r="EC126" i="24"/>
  <c r="DU126" i="24"/>
  <c r="EO125" i="24"/>
  <c r="EG125" i="24"/>
  <c r="DY125" i="24"/>
  <c r="DQ125" i="24"/>
  <c r="EP124" i="24"/>
  <c r="EL124" i="24"/>
  <c r="EH124" i="24"/>
  <c r="ED124" i="24"/>
  <c r="DZ124" i="24"/>
  <c r="DV124" i="24"/>
  <c r="DR124" i="24"/>
  <c r="DN124" i="24"/>
  <c r="EP123" i="24"/>
  <c r="EL123" i="24"/>
  <c r="EH123" i="24"/>
  <c r="ED123" i="24"/>
  <c r="DZ123" i="24"/>
  <c r="DV123" i="24"/>
  <c r="DR123" i="24"/>
  <c r="DN123" i="24"/>
  <c r="EP122" i="24"/>
  <c r="EL122" i="24"/>
  <c r="EH122" i="24"/>
  <c r="ED122" i="24"/>
  <c r="DZ122" i="24"/>
  <c r="DV122" i="24"/>
  <c r="DR122" i="24"/>
  <c r="DN122" i="24"/>
  <c r="EP121" i="24"/>
  <c r="EL121" i="24"/>
  <c r="EH121" i="24"/>
  <c r="ED121" i="24"/>
  <c r="DS133" i="24"/>
  <c r="EA132" i="24"/>
  <c r="DZ130" i="24"/>
  <c r="ES129" i="24"/>
  <c r="EC129" i="24"/>
  <c r="EG128" i="24"/>
  <c r="DQ128" i="24"/>
  <c r="ES127" i="24"/>
  <c r="EC127" i="24"/>
  <c r="EG126" i="24"/>
  <c r="DQ126" i="24"/>
  <c r="ES125" i="24"/>
  <c r="EC125" i="24"/>
  <c r="EN124" i="24"/>
  <c r="EF124" i="24"/>
  <c r="DX124" i="24"/>
  <c r="DP124" i="24"/>
  <c r="EO123" i="24"/>
  <c r="EG123" i="24"/>
  <c r="DY123" i="24"/>
  <c r="DQ123" i="24"/>
  <c r="ER122" i="24"/>
  <c r="EJ122" i="24"/>
  <c r="EB122" i="24"/>
  <c r="DT122" i="24"/>
  <c r="ES121" i="24"/>
  <c r="EK121" i="24"/>
  <c r="EC121" i="24"/>
  <c r="DY121" i="24"/>
  <c r="DU121" i="24"/>
  <c r="DQ121" i="24"/>
  <c r="ES120" i="24"/>
  <c r="EO120" i="24"/>
  <c r="EK120" i="24"/>
  <c r="EG120" i="24"/>
  <c r="EC120" i="24"/>
  <c r="DY120" i="24"/>
  <c r="DU120" i="24"/>
  <c r="DQ120" i="24"/>
  <c r="ES119" i="24"/>
  <c r="EO119" i="24"/>
  <c r="EK119" i="24"/>
  <c r="EG119" i="24"/>
  <c r="EC119" i="24"/>
  <c r="DY119" i="24"/>
  <c r="DU119" i="24"/>
  <c r="DQ119" i="24"/>
  <c r="ES118" i="24"/>
  <c r="EO118" i="24"/>
  <c r="EK118" i="24"/>
  <c r="EG118" i="24"/>
  <c r="EC118" i="24"/>
  <c r="DY118" i="24"/>
  <c r="DU118" i="24"/>
  <c r="DQ118" i="24"/>
  <c r="ES117" i="24"/>
  <c r="EO117" i="24"/>
  <c r="EK117" i="24"/>
  <c r="EG117" i="24"/>
  <c r="EC117" i="24"/>
  <c r="DY117" i="24"/>
  <c r="DU117" i="24"/>
  <c r="DQ117" i="24"/>
  <c r="ES116" i="24"/>
  <c r="EO116" i="24"/>
  <c r="EK116" i="24"/>
  <c r="EG116" i="24"/>
  <c r="EC116" i="24"/>
  <c r="DY116" i="24"/>
  <c r="DU116" i="24"/>
  <c r="DQ116" i="24"/>
  <c r="ES115" i="24"/>
  <c r="EO115" i="24"/>
  <c r="EK115" i="24"/>
  <c r="EG115" i="24"/>
  <c r="EC115" i="24"/>
  <c r="DY115" i="24"/>
  <c r="DU115" i="24"/>
  <c r="DQ115" i="24"/>
  <c r="ES114" i="24"/>
  <c r="EO114" i="24"/>
  <c r="EK114" i="24"/>
  <c r="EG114" i="24"/>
  <c r="EC114" i="24"/>
  <c r="DY114" i="24"/>
  <c r="DU114" i="24"/>
  <c r="DQ114" i="24"/>
  <c r="ES113" i="24"/>
  <c r="EO113" i="24"/>
  <c r="EK113" i="24"/>
  <c r="EG113" i="24"/>
  <c r="EC113" i="24"/>
  <c r="DY113" i="24"/>
  <c r="DU113" i="24"/>
  <c r="DQ113" i="24"/>
  <c r="ES112" i="24"/>
  <c r="EO112" i="24"/>
  <c r="EK112" i="24"/>
  <c r="EG112" i="24"/>
  <c r="EC112" i="24"/>
  <c r="DY112" i="24"/>
  <c r="DU112" i="24"/>
  <c r="DQ112" i="24"/>
  <c r="DR133" i="24"/>
  <c r="EN131" i="24"/>
  <c r="ES130" i="24"/>
  <c r="EL129" i="24"/>
  <c r="DV129" i="24"/>
  <c r="EP128" i="24"/>
  <c r="DZ128" i="24"/>
  <c r="EL127" i="24"/>
  <c r="DV127" i="24"/>
  <c r="EP126" i="24"/>
  <c r="DZ126" i="24"/>
  <c r="EL125" i="24"/>
  <c r="DV125" i="24"/>
  <c r="ES124" i="24"/>
  <c r="EK124" i="24"/>
  <c r="EC124" i="24"/>
  <c r="DU124" i="24"/>
  <c r="EN123" i="24"/>
  <c r="EF123" i="24"/>
  <c r="DX123" i="24"/>
  <c r="DP123" i="24"/>
  <c r="EO122" i="24"/>
  <c r="EG122" i="24"/>
  <c r="DY122" i="24"/>
  <c r="DQ122" i="24"/>
  <c r="ER121" i="24"/>
  <c r="EJ121" i="24"/>
  <c r="EB121" i="24"/>
  <c r="DX121" i="24"/>
  <c r="DT121" i="24"/>
  <c r="DP121" i="24"/>
  <c r="ER120" i="24"/>
  <c r="EN120" i="24"/>
  <c r="EJ120" i="24"/>
  <c r="EF120" i="24"/>
  <c r="EB120" i="24"/>
  <c r="DX120" i="24"/>
  <c r="DT120" i="24"/>
  <c r="DP120" i="24"/>
  <c r="ER119" i="24"/>
  <c r="EN119" i="24"/>
  <c r="EJ119" i="24"/>
  <c r="EF119" i="24"/>
  <c r="EB119" i="24"/>
  <c r="DX119" i="24"/>
  <c r="DT119" i="24"/>
  <c r="DP119" i="24"/>
  <c r="ER118" i="24"/>
  <c r="EN118" i="24"/>
  <c r="EJ118" i="24"/>
  <c r="EF118" i="24"/>
  <c r="EB118" i="24"/>
  <c r="DX118" i="24"/>
  <c r="DT118" i="24"/>
  <c r="DP118" i="24"/>
  <c r="ER117" i="24"/>
  <c r="EN117" i="24"/>
  <c r="EJ117" i="24"/>
  <c r="EF117" i="24"/>
  <c r="EB117" i="24"/>
  <c r="DX117" i="24"/>
  <c r="DT117" i="24"/>
  <c r="DP117" i="24"/>
  <c r="ER116" i="24"/>
  <c r="EN116" i="24"/>
  <c r="EJ116" i="24"/>
  <c r="EF116" i="24"/>
  <c r="EB116" i="24"/>
  <c r="DX116" i="24"/>
  <c r="DT116" i="24"/>
  <c r="DP116" i="24"/>
  <c r="ER115" i="24"/>
  <c r="EN115" i="24"/>
  <c r="EJ115" i="24"/>
  <c r="EF115" i="24"/>
  <c r="EB115" i="24"/>
  <c r="DX115" i="24"/>
  <c r="DT115" i="24"/>
  <c r="DP115" i="24"/>
  <c r="ER114" i="24"/>
  <c r="EN114" i="24"/>
  <c r="EJ114" i="24"/>
  <c r="EF114" i="24"/>
  <c r="EB114" i="24"/>
  <c r="DX114" i="24"/>
  <c r="DT114" i="24"/>
  <c r="DP114" i="24"/>
  <c r="ER113" i="24"/>
  <c r="EN113" i="24"/>
  <c r="EJ113" i="24"/>
  <c r="EF113" i="24"/>
  <c r="EB113" i="24"/>
  <c r="DX113" i="24"/>
  <c r="DT113" i="24"/>
  <c r="DP113" i="24"/>
  <c r="ER112" i="24"/>
  <c r="EN112" i="24"/>
  <c r="EJ112" i="24"/>
  <c r="EF112" i="24"/>
  <c r="EB112" i="24"/>
  <c r="DX112" i="24"/>
  <c r="DT112" i="24"/>
  <c r="DP112" i="24"/>
  <c r="EB131" i="24"/>
  <c r="EP130" i="24"/>
  <c r="EK129" i="24"/>
  <c r="DU129" i="24"/>
  <c r="EO128" i="24"/>
  <c r="DY128" i="24"/>
  <c r="EK127" i="24"/>
  <c r="DU127" i="24"/>
  <c r="EO126" i="24"/>
  <c r="DY126" i="24"/>
  <c r="EK125" i="24"/>
  <c r="DU125" i="24"/>
  <c r="ER124" i="24"/>
  <c r="EJ124" i="24"/>
  <c r="EB124" i="24"/>
  <c r="DT124" i="24"/>
  <c r="ES123" i="24"/>
  <c r="EK123" i="24"/>
  <c r="EC123" i="24"/>
  <c r="DU123" i="24"/>
  <c r="EN122" i="24"/>
  <c r="EF122" i="24"/>
  <c r="DX122" i="24"/>
  <c r="DP122" i="24"/>
  <c r="DS131" i="24"/>
  <c r="DR128" i="24"/>
  <c r="ED127" i="24"/>
  <c r="DQ124" i="24"/>
  <c r="EJ123" i="24"/>
  <c r="DU122" i="24"/>
  <c r="EO121" i="24"/>
  <c r="EA121" i="24"/>
  <c r="DS121" i="24"/>
  <c r="EQ120" i="24"/>
  <c r="EI120" i="24"/>
  <c r="EA120" i="24"/>
  <c r="DS120" i="24"/>
  <c r="EQ119" i="24"/>
  <c r="EI119" i="24"/>
  <c r="EA119" i="24"/>
  <c r="DS119" i="24"/>
  <c r="EC130" i="24"/>
  <c r="DN127" i="24"/>
  <c r="EH126" i="24"/>
  <c r="EO124" i="24"/>
  <c r="EB123" i="24"/>
  <c r="ES122" i="24"/>
  <c r="EN121" i="24"/>
  <c r="DZ121" i="24"/>
  <c r="DR121" i="24"/>
  <c r="ED129" i="24"/>
  <c r="DR126" i="24"/>
  <c r="ED125" i="24"/>
  <c r="EG124" i="24"/>
  <c r="DT123" i="24"/>
  <c r="EK122" i="24"/>
  <c r="EG121" i="24"/>
  <c r="DW121" i="24"/>
  <c r="DO121" i="24"/>
  <c r="EM120" i="24"/>
  <c r="EE120" i="24"/>
  <c r="DW120" i="24"/>
  <c r="DO120" i="24"/>
  <c r="EM119" i="24"/>
  <c r="EE119" i="24"/>
  <c r="DW119" i="24"/>
  <c r="DO119" i="24"/>
  <c r="EM118" i="24"/>
  <c r="EE118" i="24"/>
  <c r="DW118" i="24"/>
  <c r="DO118" i="24"/>
  <c r="EM117" i="24"/>
  <c r="EE117" i="24"/>
  <c r="DW117" i="24"/>
  <c r="DO117" i="24"/>
  <c r="EC122" i="24"/>
  <c r="DN121" i="24"/>
  <c r="EH120" i="24"/>
  <c r="DR120" i="24"/>
  <c r="ED119" i="24"/>
  <c r="DN119" i="24"/>
  <c r="EQ118" i="24"/>
  <c r="EH118" i="24"/>
  <c r="DV118" i="24"/>
  <c r="EP117" i="24"/>
  <c r="ED117" i="24"/>
  <c r="DS117" i="24"/>
  <c r="EP116" i="24"/>
  <c r="EH116" i="24"/>
  <c r="DZ116" i="24"/>
  <c r="DR116" i="24"/>
  <c r="EP115" i="24"/>
  <c r="EH115" i="24"/>
  <c r="DZ115" i="24"/>
  <c r="DR115" i="24"/>
  <c r="EP114" i="24"/>
  <c r="EH114" i="24"/>
  <c r="DZ114" i="24"/>
  <c r="DR114" i="24"/>
  <c r="EP113" i="24"/>
  <c r="EH113" i="24"/>
  <c r="DZ113" i="24"/>
  <c r="DR113" i="24"/>
  <c r="EP112" i="24"/>
  <c r="EH112" i="24"/>
  <c r="DZ112" i="24"/>
  <c r="DR112" i="24"/>
  <c r="EQ111" i="24"/>
  <c r="EM111" i="24"/>
  <c r="EI111" i="24"/>
  <c r="EE111" i="24"/>
  <c r="EA111" i="24"/>
  <c r="DW111" i="24"/>
  <c r="DS111" i="24"/>
  <c r="DO111" i="24"/>
  <c r="EQ110" i="24"/>
  <c r="EM110" i="24"/>
  <c r="EI110" i="24"/>
  <c r="EE110" i="24"/>
  <c r="EA110" i="24"/>
  <c r="DW110" i="24"/>
  <c r="DS110" i="24"/>
  <c r="DO110" i="24"/>
  <c r="EQ109" i="24"/>
  <c r="EM109" i="24"/>
  <c r="EI109" i="24"/>
  <c r="EE109" i="24"/>
  <c r="EA109" i="24"/>
  <c r="DW109" i="24"/>
  <c r="DS109" i="24"/>
  <c r="DO109" i="24"/>
  <c r="EP132" i="24"/>
  <c r="DN125" i="24"/>
  <c r="ED120" i="24"/>
  <c r="DN120" i="24"/>
  <c r="EP119" i="24"/>
  <c r="DZ119" i="24"/>
  <c r="EP118" i="24"/>
  <c r="ED118" i="24"/>
  <c r="DS118" i="24"/>
  <c r="EL117" i="24"/>
  <c r="EA117" i="24"/>
  <c r="DR117" i="24"/>
  <c r="EM116" i="24"/>
  <c r="EE116" i="24"/>
  <c r="DW116" i="24"/>
  <c r="DO116" i="24"/>
  <c r="EM115" i="24"/>
  <c r="EE115" i="24"/>
  <c r="DW115" i="24"/>
  <c r="DO115" i="24"/>
  <c r="EM114" i="24"/>
  <c r="EE114" i="24"/>
  <c r="DW114" i="24"/>
  <c r="DO114" i="24"/>
  <c r="EM113" i="24"/>
  <c r="EE113" i="24"/>
  <c r="DW113" i="24"/>
  <c r="DO113" i="24"/>
  <c r="EM112" i="24"/>
  <c r="EE112" i="24"/>
  <c r="DW112" i="24"/>
  <c r="DO112" i="24"/>
  <c r="EP111" i="24"/>
  <c r="EL111" i="24"/>
  <c r="EH111" i="24"/>
  <c r="ED111" i="24"/>
  <c r="DZ111" i="24"/>
  <c r="DV111" i="24"/>
  <c r="DR111" i="24"/>
  <c r="DN111" i="24"/>
  <c r="EP110" i="24"/>
  <c r="EL110" i="24"/>
  <c r="EH110" i="24"/>
  <c r="ED110" i="24"/>
  <c r="DZ110" i="24"/>
  <c r="DV110" i="24"/>
  <c r="DR110" i="24"/>
  <c r="DN110" i="24"/>
  <c r="DN129" i="24"/>
  <c r="EH128" i="24"/>
  <c r="DY124" i="24"/>
  <c r="EF121" i="24"/>
  <c r="EP120" i="24"/>
  <c r="DZ120" i="24"/>
  <c r="EL119" i="24"/>
  <c r="DV119" i="24"/>
  <c r="EL118" i="24"/>
  <c r="EA118" i="24"/>
  <c r="DR118" i="24"/>
  <c r="EI117" i="24"/>
  <c r="DZ117" i="24"/>
  <c r="DN117" i="24"/>
  <c r="EL116" i="24"/>
  <c r="ED116" i="24"/>
  <c r="DV116" i="24"/>
  <c r="DN116" i="24"/>
  <c r="EL115" i="24"/>
  <c r="ED115" i="24"/>
  <c r="DV115" i="24"/>
  <c r="DN115" i="24"/>
  <c r="EL114" i="24"/>
  <c r="ED114" i="24"/>
  <c r="DV114" i="24"/>
  <c r="DN114" i="24"/>
  <c r="EL113" i="24"/>
  <c r="ED113" i="24"/>
  <c r="DV113" i="24"/>
  <c r="DN113" i="24"/>
  <c r="EL112" i="24"/>
  <c r="ED112" i="24"/>
  <c r="DV112" i="24"/>
  <c r="DN112" i="24"/>
  <c r="ES111" i="24"/>
  <c r="EO111" i="24"/>
  <c r="EK111" i="24"/>
  <c r="EG111" i="24"/>
  <c r="EC111" i="24"/>
  <c r="DY111" i="24"/>
  <c r="DU111" i="24"/>
  <c r="DQ111" i="24"/>
  <c r="ES110" i="24"/>
  <c r="EO110" i="24"/>
  <c r="EK110" i="24"/>
  <c r="EG110" i="24"/>
  <c r="EC110" i="24"/>
  <c r="DY110" i="24"/>
  <c r="DU110" i="24"/>
  <c r="DQ110" i="24"/>
  <c r="ES109" i="24"/>
  <c r="EO109" i="24"/>
  <c r="EK109" i="24"/>
  <c r="EG109" i="24"/>
  <c r="EL120" i="24"/>
  <c r="EH119" i="24"/>
  <c r="DN118" i="24"/>
  <c r="EQ117" i="24"/>
  <c r="EA116" i="24"/>
  <c r="EI115" i="24"/>
  <c r="EQ114" i="24"/>
  <c r="DS113" i="24"/>
  <c r="EA112" i="24"/>
  <c r="EN111" i="24"/>
  <c r="DX111" i="24"/>
  <c r="EJ110" i="24"/>
  <c r="DT110" i="24"/>
  <c r="ER109" i="24"/>
  <c r="EJ109" i="24"/>
  <c r="EC109" i="24"/>
  <c r="DX109" i="24"/>
  <c r="DR109" i="24"/>
  <c r="ES108" i="24"/>
  <c r="EO108" i="24"/>
  <c r="EK108" i="24"/>
  <c r="EG108" i="24"/>
  <c r="EC108" i="24"/>
  <c r="DY108" i="24"/>
  <c r="DU108" i="24"/>
  <c r="DQ108" i="24"/>
  <c r="ES107" i="24"/>
  <c r="EO107" i="24"/>
  <c r="EK107" i="24"/>
  <c r="EG107" i="24"/>
  <c r="EC107" i="24"/>
  <c r="DY107" i="24"/>
  <c r="DU107" i="24"/>
  <c r="DQ107" i="24"/>
  <c r="ES106" i="24"/>
  <c r="EO106" i="24"/>
  <c r="EK106" i="24"/>
  <c r="EG106" i="24"/>
  <c r="EC106" i="24"/>
  <c r="DY106" i="24"/>
  <c r="DU106" i="24"/>
  <c r="DQ106" i="24"/>
  <c r="ES105" i="24"/>
  <c r="EO105" i="24"/>
  <c r="EK105" i="24"/>
  <c r="EG105" i="24"/>
  <c r="EC105" i="24"/>
  <c r="DY105" i="24"/>
  <c r="DU105" i="24"/>
  <c r="DQ105" i="24"/>
  <c r="ES104" i="24"/>
  <c r="EO104" i="24"/>
  <c r="EK104" i="24"/>
  <c r="EG104" i="24"/>
  <c r="EC104" i="24"/>
  <c r="DY104" i="24"/>
  <c r="DU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G100" i="24"/>
  <c r="EC100" i="24"/>
  <c r="DY100" i="24"/>
  <c r="DU100" i="24"/>
  <c r="DQ100" i="24"/>
  <c r="ES99" i="24"/>
  <c r="EO99" i="24"/>
  <c r="EK99" i="24"/>
  <c r="EG99" i="24"/>
  <c r="EC99" i="24"/>
  <c r="DY99" i="24"/>
  <c r="DU99" i="24"/>
  <c r="DQ99" i="24"/>
  <c r="ES98" i="24"/>
  <c r="EO98" i="24"/>
  <c r="EK98" i="24"/>
  <c r="EG98" i="24"/>
  <c r="EC98" i="24"/>
  <c r="DY98" i="24"/>
  <c r="DU98" i="24"/>
  <c r="DQ98" i="24"/>
  <c r="ES97" i="24"/>
  <c r="EO97" i="24"/>
  <c r="EK97" i="24"/>
  <c r="EG97" i="24"/>
  <c r="EC97" i="24"/>
  <c r="DV120" i="24"/>
  <c r="DR119" i="24"/>
  <c r="EH117" i="24"/>
  <c r="DS116" i="24"/>
  <c r="EA115" i="24"/>
  <c r="EI114" i="24"/>
  <c r="EQ113" i="24"/>
  <c r="DS112" i="24"/>
  <c r="EJ111" i="24"/>
  <c r="DT111" i="24"/>
  <c r="EF110" i="24"/>
  <c r="DP110" i="24"/>
  <c r="EP109" i="24"/>
  <c r="EH109" i="24"/>
  <c r="EB109" i="24"/>
  <c r="DV109" i="24"/>
  <c r="DQ109" i="24"/>
  <c r="ER108" i="24"/>
  <c r="EN108" i="24"/>
  <c r="EJ108" i="24"/>
  <c r="EF108" i="24"/>
  <c r="EB108" i="24"/>
  <c r="DX108" i="24"/>
  <c r="DT108" i="24"/>
  <c r="DP108" i="24"/>
  <c r="ER107" i="24"/>
  <c r="EN107" i="24"/>
  <c r="EJ107" i="24"/>
  <c r="EF107" i="24"/>
  <c r="EB107" i="24"/>
  <c r="DX107" i="24"/>
  <c r="DT107" i="24"/>
  <c r="DP107" i="24"/>
  <c r="ER106" i="24"/>
  <c r="EN106" i="24"/>
  <c r="EJ106" i="24"/>
  <c r="EF106" i="24"/>
  <c r="EB106" i="24"/>
  <c r="DX106" i="24"/>
  <c r="DT106" i="24"/>
  <c r="DP106" i="24"/>
  <c r="ER105" i="24"/>
  <c r="EN105" i="24"/>
  <c r="EJ105" i="24"/>
  <c r="EF105" i="24"/>
  <c r="EB105" i="24"/>
  <c r="DX105" i="24"/>
  <c r="DT105" i="24"/>
  <c r="DP105" i="24"/>
  <c r="ER104" i="24"/>
  <c r="EN104" i="24"/>
  <c r="EJ104" i="24"/>
  <c r="EF104" i="24"/>
  <c r="EB104" i="24"/>
  <c r="DX104" i="24"/>
  <c r="DT104" i="24"/>
  <c r="DP104" i="24"/>
  <c r="ER103" i="24"/>
  <c r="EN103" i="24"/>
  <c r="EJ103" i="24"/>
  <c r="EF103" i="24"/>
  <c r="EB103" i="24"/>
  <c r="DX103" i="24"/>
  <c r="DT103" i="24"/>
  <c r="DP103" i="24"/>
  <c r="ER102" i="24"/>
  <c r="EN102" i="24"/>
  <c r="EJ102" i="24"/>
  <c r="EF102" i="24"/>
  <c r="EB102" i="24"/>
  <c r="DX102" i="24"/>
  <c r="DT102" i="24"/>
  <c r="DP102" i="24"/>
  <c r="ER101" i="24"/>
  <c r="EN101" i="24"/>
  <c r="EJ101" i="24"/>
  <c r="EF101" i="24"/>
  <c r="EB101" i="24"/>
  <c r="DX101" i="24"/>
  <c r="DT101" i="24"/>
  <c r="DP101" i="24"/>
  <c r="ER100" i="24"/>
  <c r="EN100" i="24"/>
  <c r="EJ100" i="24"/>
  <c r="EF100" i="24"/>
  <c r="EB100" i="24"/>
  <c r="DX100" i="24"/>
  <c r="DT100" i="24"/>
  <c r="DP100" i="24"/>
  <c r="DV121" i="24"/>
  <c r="EI118" i="24"/>
  <c r="DV117" i="24"/>
  <c r="EQ116" i="24"/>
  <c r="DS115" i="24"/>
  <c r="EA114" i="24"/>
  <c r="EI113" i="24"/>
  <c r="EQ112" i="24"/>
  <c r="EF111" i="24"/>
  <c r="DP111" i="24"/>
  <c r="ER110" i="24"/>
  <c r="EB110" i="24"/>
  <c r="EN109" i="24"/>
  <c r="EF109" i="24"/>
  <c r="DZ109" i="24"/>
  <c r="DU109" i="24"/>
  <c r="DP109" i="24"/>
  <c r="EQ108" i="24"/>
  <c r="EM108" i="24"/>
  <c r="EI108" i="24"/>
  <c r="EE108" i="24"/>
  <c r="EA108" i="24"/>
  <c r="DW108" i="24"/>
  <c r="DS108" i="24"/>
  <c r="DO108" i="24"/>
  <c r="EQ107" i="24"/>
  <c r="EM107" i="24"/>
  <c r="EI107" i="24"/>
  <c r="EE107" i="24"/>
  <c r="EA107" i="24"/>
  <c r="DW107" i="24"/>
  <c r="DS107" i="24"/>
  <c r="DO107" i="24"/>
  <c r="EQ106" i="24"/>
  <c r="EM106" i="24"/>
  <c r="EI106" i="24"/>
  <c r="EE106" i="24"/>
  <c r="EA106" i="24"/>
  <c r="DW106" i="24"/>
  <c r="DS106" i="24"/>
  <c r="DO106" i="24"/>
  <c r="EQ105" i="24"/>
  <c r="EM105" i="24"/>
  <c r="EI105" i="24"/>
  <c r="EE105" i="24"/>
  <c r="EA105" i="24"/>
  <c r="DW105" i="24"/>
  <c r="DS105" i="24"/>
  <c r="DO105" i="24"/>
  <c r="EQ104" i="24"/>
  <c r="EM104" i="24"/>
  <c r="EI104" i="24"/>
  <c r="EE104" i="24"/>
  <c r="EA104" i="24"/>
  <c r="DW104" i="24"/>
  <c r="DS104" i="24"/>
  <c r="DO104" i="24"/>
  <c r="EQ103" i="24"/>
  <c r="EM103" i="24"/>
  <c r="EI103" i="24"/>
  <c r="EE103" i="24"/>
  <c r="EA103" i="24"/>
  <c r="DW103" i="24"/>
  <c r="DS103" i="24"/>
  <c r="DO103" i="24"/>
  <c r="EQ102" i="24"/>
  <c r="EM102" i="24"/>
  <c r="EI102" i="24"/>
  <c r="EE102" i="24"/>
  <c r="EA102" i="24"/>
  <c r="DW102" i="24"/>
  <c r="DS102" i="24"/>
  <c r="DO102" i="24"/>
  <c r="EQ101" i="24"/>
  <c r="EM101" i="24"/>
  <c r="EI101" i="24"/>
  <c r="EE101" i="24"/>
  <c r="EA101" i="24"/>
  <c r="DW101" i="24"/>
  <c r="DS101" i="24"/>
  <c r="DO101" i="24"/>
  <c r="EQ100" i="24"/>
  <c r="EM100" i="24"/>
  <c r="EI100" i="24"/>
  <c r="EE100" i="24"/>
  <c r="EA100" i="24"/>
  <c r="DW100" i="24"/>
  <c r="DS100" i="24"/>
  <c r="DO100" i="24"/>
  <c r="EQ99" i="24"/>
  <c r="EM99" i="24"/>
  <c r="EI99" i="24"/>
  <c r="EE99" i="24"/>
  <c r="EA99" i="24"/>
  <c r="DW99" i="24"/>
  <c r="DS99" i="24"/>
  <c r="DO99" i="24"/>
  <c r="EQ98" i="24"/>
  <c r="EM98" i="24"/>
  <c r="EI98" i="24"/>
  <c r="EE98" i="24"/>
  <c r="EA98" i="24"/>
  <c r="DW98" i="24"/>
  <c r="DS98" i="24"/>
  <c r="DO98" i="24"/>
  <c r="EQ97" i="24"/>
  <c r="EM97" i="24"/>
  <c r="EI97" i="24"/>
  <c r="EE97" i="24"/>
  <c r="EL109" i="24"/>
  <c r="DN109" i="24"/>
  <c r="ED108" i="24"/>
  <c r="DN108" i="24"/>
  <c r="ED107" i="24"/>
  <c r="DN107" i="24"/>
  <c r="ED106" i="24"/>
  <c r="DN106" i="24"/>
  <c r="ED105" i="24"/>
  <c r="DN105" i="24"/>
  <c r="ED104" i="24"/>
  <c r="DN104" i="24"/>
  <c r="ED103" i="24"/>
  <c r="DN103" i="24"/>
  <c r="ED102" i="24"/>
  <c r="DN102" i="24"/>
  <c r="ED101" i="24"/>
  <c r="DN101" i="24"/>
  <c r="ED100" i="24"/>
  <c r="DN100" i="24"/>
  <c r="EN99" i="24"/>
  <c r="EF99" i="24"/>
  <c r="DX99" i="24"/>
  <c r="DP99" i="24"/>
  <c r="EP98" i="24"/>
  <c r="EH98" i="24"/>
  <c r="DZ98" i="24"/>
  <c r="DR98" i="24"/>
  <c r="ER97" i="24"/>
  <c r="EJ97" i="24"/>
  <c r="EB97" i="24"/>
  <c r="DX97" i="24"/>
  <c r="DT97" i="24"/>
  <c r="DP97" i="24"/>
  <c r="ER96" i="24"/>
  <c r="EN96" i="24"/>
  <c r="EJ96" i="24"/>
  <c r="EF96" i="24"/>
  <c r="EB96" i="24"/>
  <c r="DX96" i="24"/>
  <c r="DT96" i="24"/>
  <c r="DP96" i="24"/>
  <c r="ER95" i="24"/>
  <c r="EN95" i="24"/>
  <c r="EJ95" i="24"/>
  <c r="EF95" i="24"/>
  <c r="EB95" i="24"/>
  <c r="DX95" i="24"/>
  <c r="DT95" i="24"/>
  <c r="DP95" i="24"/>
  <c r="ER94" i="24"/>
  <c r="EN94" i="24"/>
  <c r="EJ94" i="24"/>
  <c r="EF94" i="24"/>
  <c r="EB94" i="24"/>
  <c r="DX94" i="24"/>
  <c r="DT94" i="24"/>
  <c r="DP94" i="24"/>
  <c r="ER93" i="24"/>
  <c r="EN93" i="24"/>
  <c r="EJ93" i="24"/>
  <c r="EF93" i="24"/>
  <c r="EB93" i="24"/>
  <c r="DX93" i="24"/>
  <c r="DT93" i="24"/>
  <c r="DP93" i="24"/>
  <c r="ER92" i="24"/>
  <c r="EN92" i="24"/>
  <c r="EJ92" i="24"/>
  <c r="EF92" i="24"/>
  <c r="EB92" i="24"/>
  <c r="DX92" i="24"/>
  <c r="DT92" i="24"/>
  <c r="DP92" i="24"/>
  <c r="ER91" i="24"/>
  <c r="EN91" i="24"/>
  <c r="EJ91" i="24"/>
  <c r="EF91" i="24"/>
  <c r="EB91" i="24"/>
  <c r="DX91" i="24"/>
  <c r="DT91" i="24"/>
  <c r="DP91" i="24"/>
  <c r="ER90" i="24"/>
  <c r="EN90" i="24"/>
  <c r="EJ90" i="24"/>
  <c r="EF90" i="24"/>
  <c r="EB90" i="24"/>
  <c r="DX90" i="24"/>
  <c r="DT90" i="24"/>
  <c r="DP90" i="24"/>
  <c r="ER89" i="24"/>
  <c r="EN89" i="24"/>
  <c r="EJ89" i="24"/>
  <c r="EF89" i="24"/>
  <c r="EB89" i="24"/>
  <c r="DX89" i="24"/>
  <c r="DT89" i="24"/>
  <c r="DP89" i="24"/>
  <c r="ER88" i="24"/>
  <c r="EN88" i="24"/>
  <c r="EJ88" i="24"/>
  <c r="EF88" i="24"/>
  <c r="EB88" i="24"/>
  <c r="DX88" i="24"/>
  <c r="DT88" i="24"/>
  <c r="DP88" i="24"/>
  <c r="EI116" i="24"/>
  <c r="EQ115" i="24"/>
  <c r="DS114" i="24"/>
  <c r="EA113" i="24"/>
  <c r="EI112" i="24"/>
  <c r="ED109" i="24"/>
  <c r="EP108" i="24"/>
  <c r="DZ108" i="24"/>
  <c r="EP107" i="24"/>
  <c r="DZ107" i="24"/>
  <c r="EP106" i="24"/>
  <c r="DZ106" i="24"/>
  <c r="EP105" i="24"/>
  <c r="DZ105" i="24"/>
  <c r="EP104" i="24"/>
  <c r="DZ104" i="24"/>
  <c r="EP103" i="24"/>
  <c r="DZ103" i="24"/>
  <c r="EP102" i="24"/>
  <c r="DZ102" i="24"/>
  <c r="EP101" i="24"/>
  <c r="DZ101" i="24"/>
  <c r="EP100" i="24"/>
  <c r="DZ100" i="24"/>
  <c r="EL99" i="24"/>
  <c r="ED99" i="24"/>
  <c r="DV99" i="24"/>
  <c r="DN99" i="24"/>
  <c r="EN98" i="24"/>
  <c r="EF98" i="24"/>
  <c r="DX98" i="24"/>
  <c r="DP98" i="24"/>
  <c r="EP97" i="24"/>
  <c r="EH97" i="24"/>
  <c r="EA97" i="24"/>
  <c r="DW97" i="24"/>
  <c r="DS97" i="24"/>
  <c r="DO97" i="24"/>
  <c r="EQ96" i="24"/>
  <c r="EM96" i="24"/>
  <c r="EI96" i="24"/>
  <c r="EE96" i="24"/>
  <c r="EA96" i="24"/>
  <c r="DW96" i="24"/>
  <c r="DS96" i="24"/>
  <c r="DO96" i="24"/>
  <c r="EQ95" i="24"/>
  <c r="EM95" i="24"/>
  <c r="EI95" i="24"/>
  <c r="EE95" i="24"/>
  <c r="EA95" i="24"/>
  <c r="DW95" i="24"/>
  <c r="DS95" i="24"/>
  <c r="DO95" i="24"/>
  <c r="EQ94" i="24"/>
  <c r="EM94" i="24"/>
  <c r="EI94" i="24"/>
  <c r="EE94" i="24"/>
  <c r="EA94" i="24"/>
  <c r="DW94" i="24"/>
  <c r="DS94" i="24"/>
  <c r="DO94" i="24"/>
  <c r="EQ93" i="24"/>
  <c r="EM93" i="24"/>
  <c r="EI93" i="24"/>
  <c r="EE93" i="24"/>
  <c r="EA93" i="24"/>
  <c r="DW93" i="24"/>
  <c r="DS93" i="24"/>
  <c r="DO93" i="24"/>
  <c r="EQ92" i="24"/>
  <c r="EM92" i="24"/>
  <c r="EI92" i="24"/>
  <c r="EE92" i="24"/>
  <c r="EA92" i="24"/>
  <c r="DW92" i="24"/>
  <c r="DS92" i="24"/>
  <c r="DO92" i="24"/>
  <c r="EQ91" i="24"/>
  <c r="EM91" i="24"/>
  <c r="EI91" i="24"/>
  <c r="EE91" i="24"/>
  <c r="EA91" i="24"/>
  <c r="DW91" i="24"/>
  <c r="DS91" i="24"/>
  <c r="DO91" i="24"/>
  <c r="EQ90" i="24"/>
  <c r="EM90" i="24"/>
  <c r="EI90" i="24"/>
  <c r="EE90" i="24"/>
  <c r="EA90" i="24"/>
  <c r="DW90" i="24"/>
  <c r="DS90" i="24"/>
  <c r="DO90" i="24"/>
  <c r="EQ89" i="24"/>
  <c r="EM89" i="24"/>
  <c r="EI89" i="24"/>
  <c r="EE89" i="24"/>
  <c r="EA89" i="24"/>
  <c r="DW89" i="24"/>
  <c r="DS89" i="24"/>
  <c r="DO89" i="24"/>
  <c r="EQ88" i="24"/>
  <c r="EM88" i="24"/>
  <c r="EI88" i="24"/>
  <c r="EE88" i="24"/>
  <c r="EA88" i="24"/>
  <c r="DW88" i="24"/>
  <c r="DS88" i="24"/>
  <c r="DO88" i="24"/>
  <c r="ER123" i="24"/>
  <c r="ER111" i="24"/>
  <c r="EN110" i="24"/>
  <c r="DY109" i="24"/>
  <c r="EL108" i="24"/>
  <c r="DV108" i="24"/>
  <c r="EL107" i="24"/>
  <c r="DV107" i="24"/>
  <c r="EL106" i="24"/>
  <c r="DV106" i="24"/>
  <c r="EL105" i="24"/>
  <c r="DV105" i="24"/>
  <c r="EL104" i="24"/>
  <c r="DV104" i="24"/>
  <c r="EL103" i="24"/>
  <c r="DV103" i="24"/>
  <c r="EB111" i="24"/>
  <c r="DX110" i="24"/>
  <c r="DR106" i="24"/>
  <c r="EH105" i="24"/>
  <c r="EH102" i="24"/>
  <c r="DV101" i="24"/>
  <c r="DR100" i="24"/>
  <c r="ER99" i="24"/>
  <c r="EB99" i="24"/>
  <c r="EL98" i="24"/>
  <c r="DV98" i="24"/>
  <c r="EL97" i="24"/>
  <c r="DY97" i="24"/>
  <c r="DQ97" i="24"/>
  <c r="EP96" i="24"/>
  <c r="EH96" i="24"/>
  <c r="DZ96" i="24"/>
  <c r="DR96" i="24"/>
  <c r="ES95" i="24"/>
  <c r="EK95" i="24"/>
  <c r="EC95" i="24"/>
  <c r="DU95" i="24"/>
  <c r="EL94" i="24"/>
  <c r="ED94" i="24"/>
  <c r="DV94" i="24"/>
  <c r="DN94" i="24"/>
  <c r="EO93" i="24"/>
  <c r="EG93" i="24"/>
  <c r="DY93" i="24"/>
  <c r="DQ93" i="24"/>
  <c r="EP92" i="24"/>
  <c r="EH92" i="24"/>
  <c r="DZ92" i="24"/>
  <c r="DR92" i="24"/>
  <c r="ES91" i="24"/>
  <c r="EK91" i="24"/>
  <c r="EC91" i="24"/>
  <c r="DU91" i="24"/>
  <c r="EL90" i="24"/>
  <c r="ED90" i="24"/>
  <c r="DV90" i="24"/>
  <c r="DN90" i="24"/>
  <c r="EO89" i="24"/>
  <c r="EG89" i="24"/>
  <c r="DY89" i="24"/>
  <c r="DQ89" i="24"/>
  <c r="EP88" i="24"/>
  <c r="EH88" i="24"/>
  <c r="DZ88" i="24"/>
  <c r="DR88" i="24"/>
  <c r="EP87" i="24"/>
  <c r="EL87" i="24"/>
  <c r="EH87" i="24"/>
  <c r="ED87" i="24"/>
  <c r="DZ87" i="24"/>
  <c r="DV87" i="24"/>
  <c r="DR87" i="24"/>
  <c r="DN87" i="24"/>
  <c r="EP86" i="24"/>
  <c r="EL86" i="24"/>
  <c r="EH86" i="24"/>
  <c r="ED86" i="24"/>
  <c r="DZ86" i="24"/>
  <c r="DV86" i="24"/>
  <c r="DR86" i="24"/>
  <c r="DN86" i="24"/>
  <c r="EP85" i="24"/>
  <c r="EL85" i="24"/>
  <c r="EH85" i="24"/>
  <c r="ED85" i="24"/>
  <c r="DZ85" i="24"/>
  <c r="DV85" i="24"/>
  <c r="DR85" i="24"/>
  <c r="DN85" i="24"/>
  <c r="EP84" i="24"/>
  <c r="EL84" i="24"/>
  <c r="EH84" i="24"/>
  <c r="ED84" i="24"/>
  <c r="DZ84" i="24"/>
  <c r="DV84" i="24"/>
  <c r="DR84" i="24"/>
  <c r="DN84" i="24"/>
  <c r="EP83" i="24"/>
  <c r="EL83" i="24"/>
  <c r="EH83" i="24"/>
  <c r="ED83" i="24"/>
  <c r="DZ83" i="24"/>
  <c r="DV83" i="24"/>
  <c r="DR83" i="24"/>
  <c r="DN83" i="24"/>
  <c r="EP82" i="24"/>
  <c r="EL82" i="24"/>
  <c r="EH82" i="24"/>
  <c r="ED82" i="24"/>
  <c r="DZ82" i="24"/>
  <c r="DV82" i="24"/>
  <c r="DR82" i="24"/>
  <c r="DN82" i="24"/>
  <c r="EP81" i="24"/>
  <c r="EL81" i="24"/>
  <c r="EH81" i="24"/>
  <c r="ED81" i="24"/>
  <c r="DZ81" i="24"/>
  <c r="DV81" i="24"/>
  <c r="DR81" i="24"/>
  <c r="DN81" i="24"/>
  <c r="EP79" i="24"/>
  <c r="EL79" i="24"/>
  <c r="EH79" i="24"/>
  <c r="ED79" i="24"/>
  <c r="DZ79" i="24"/>
  <c r="DV79" i="24"/>
  <c r="DR79" i="24"/>
  <c r="DN79" i="24"/>
  <c r="EP78" i="24"/>
  <c r="EL78" i="24"/>
  <c r="EH78" i="24"/>
  <c r="ED78" i="24"/>
  <c r="DZ78" i="24"/>
  <c r="DV78" i="24"/>
  <c r="DR78" i="24"/>
  <c r="DN78" i="24"/>
  <c r="EP77" i="24"/>
  <c r="EL77" i="24"/>
  <c r="EH77" i="24"/>
  <c r="ED77" i="24"/>
  <c r="DZ77" i="24"/>
  <c r="DV77" i="24"/>
  <c r="DR77" i="24"/>
  <c r="DN77" i="24"/>
  <c r="EP76" i="24"/>
  <c r="EL76" i="24"/>
  <c r="EH76" i="24"/>
  <c r="ED76" i="24"/>
  <c r="DZ76" i="24"/>
  <c r="DV76" i="24"/>
  <c r="DR76" i="24"/>
  <c r="DN76" i="24"/>
  <c r="EP75" i="24"/>
  <c r="EL75" i="24"/>
  <c r="EH75" i="24"/>
  <c r="ED75" i="24"/>
  <c r="DZ75" i="24"/>
  <c r="DV75" i="24"/>
  <c r="DR75" i="24"/>
  <c r="DN75" i="24"/>
  <c r="EP74" i="24"/>
  <c r="EL74" i="24"/>
  <c r="EH74" i="24"/>
  <c r="ED74" i="24"/>
  <c r="DZ74" i="24"/>
  <c r="DV74" i="24"/>
  <c r="DR74" i="24"/>
  <c r="DN74" i="24"/>
  <c r="EP72" i="24"/>
  <c r="EL72" i="24"/>
  <c r="EH72" i="24"/>
  <c r="ED72" i="24"/>
  <c r="DZ72" i="24"/>
  <c r="DV72" i="24"/>
  <c r="DR72" i="24"/>
  <c r="DN72" i="24"/>
  <c r="EP71" i="24"/>
  <c r="EL71" i="24"/>
  <c r="EH71" i="24"/>
  <c r="ED71" i="24"/>
  <c r="DZ71" i="24"/>
  <c r="DV71" i="24"/>
  <c r="DR71" i="24"/>
  <c r="DN71" i="24"/>
  <c r="EP70" i="24"/>
  <c r="EL70" i="24"/>
  <c r="EH70" i="24"/>
  <c r="ED70" i="24"/>
  <c r="DZ70" i="24"/>
  <c r="DV70" i="24"/>
  <c r="DR70" i="24"/>
  <c r="DN70" i="24"/>
  <c r="EP69" i="24"/>
  <c r="EL69" i="24"/>
  <c r="EH69" i="24"/>
  <c r="ED69" i="24"/>
  <c r="DZ69" i="24"/>
  <c r="DV69" i="24"/>
  <c r="DR69" i="24"/>
  <c r="DN69" i="24"/>
  <c r="EP67" i="24"/>
  <c r="EL67" i="24"/>
  <c r="EH67" i="24"/>
  <c r="ED67" i="24"/>
  <c r="DZ67" i="24"/>
  <c r="DV67" i="24"/>
  <c r="DR67" i="24"/>
  <c r="DN67" i="24"/>
  <c r="EP66" i="24"/>
  <c r="EL66" i="24"/>
  <c r="EH66" i="24"/>
  <c r="ED66" i="24"/>
  <c r="DZ66" i="24"/>
  <c r="DV66" i="24"/>
  <c r="DR66" i="24"/>
  <c r="DN66" i="24"/>
  <c r="EP65" i="24"/>
  <c r="EL65" i="24"/>
  <c r="EH65" i="24"/>
  <c r="ED65" i="24"/>
  <c r="DZ65" i="24"/>
  <c r="DV65" i="24"/>
  <c r="DR65" i="24"/>
  <c r="DN65" i="24"/>
  <c r="DT109" i="24"/>
  <c r="EH108" i="24"/>
  <c r="DR105" i="24"/>
  <c r="EH104" i="24"/>
  <c r="DV102" i="24"/>
  <c r="DR101" i="24"/>
  <c r="EL100" i="24"/>
  <c r="EP99" i="24"/>
  <c r="DZ99" i="24"/>
  <c r="EJ98" i="24"/>
  <c r="DT98" i="24"/>
  <c r="EF97" i="24"/>
  <c r="DV97" i="24"/>
  <c r="DN97" i="24"/>
  <c r="EO96" i="24"/>
  <c r="EG96" i="24"/>
  <c r="DY96" i="24"/>
  <c r="DQ96" i="24"/>
  <c r="EP95" i="24"/>
  <c r="EH95" i="24"/>
  <c r="DZ95" i="24"/>
  <c r="DR95" i="24"/>
  <c r="ES94" i="24"/>
  <c r="EK94" i="24"/>
  <c r="EC94" i="24"/>
  <c r="DU94" i="24"/>
  <c r="EL93" i="24"/>
  <c r="ED93" i="24"/>
  <c r="DV93" i="24"/>
  <c r="DN93" i="24"/>
  <c r="EO92" i="24"/>
  <c r="EG92" i="24"/>
  <c r="DY92" i="24"/>
  <c r="DQ92" i="24"/>
  <c r="EP91" i="24"/>
  <c r="EH91" i="24"/>
  <c r="DZ91" i="24"/>
  <c r="DR91" i="24"/>
  <c r="ES90" i="24"/>
  <c r="EK90" i="24"/>
  <c r="EC90" i="24"/>
  <c r="DU90" i="24"/>
  <c r="EL89" i="24"/>
  <c r="ED89" i="24"/>
  <c r="DV89" i="24"/>
  <c r="DN89" i="24"/>
  <c r="EO88" i="24"/>
  <c r="EG88" i="24"/>
  <c r="DY88" i="24"/>
  <c r="DQ88" i="24"/>
  <c r="ES87" i="24"/>
  <c r="EO87" i="24"/>
  <c r="EK87" i="24"/>
  <c r="EG87" i="24"/>
  <c r="EC87" i="24"/>
  <c r="DY87" i="24"/>
  <c r="DU87" i="24"/>
  <c r="DQ87" i="24"/>
  <c r="DR108" i="24"/>
  <c r="DR104" i="24"/>
  <c r="DR102" i="24"/>
  <c r="EL101" i="24"/>
  <c r="EH100" i="24"/>
  <c r="DR99" i="24"/>
  <c r="ER98" i="24"/>
  <c r="ED97" i="24"/>
  <c r="EL96" i="24"/>
  <c r="DV96" i="24"/>
  <c r="EL95" i="24"/>
  <c r="DV95" i="24"/>
  <c r="EH94" i="24"/>
  <c r="DR94" i="24"/>
  <c r="ES93" i="24"/>
  <c r="EC93" i="24"/>
  <c r="EL92" i="24"/>
  <c r="DV92" i="24"/>
  <c r="EL91" i="24"/>
  <c r="DV91" i="24"/>
  <c r="EH90" i="24"/>
  <c r="DR90" i="24"/>
  <c r="ES89" i="24"/>
  <c r="EC89" i="24"/>
  <c r="EL88" i="24"/>
  <c r="DV88" i="24"/>
  <c r="EM87" i="24"/>
  <c r="EE87" i="24"/>
  <c r="DW87" i="24"/>
  <c r="DO87" i="24"/>
  <c r="ER86" i="24"/>
  <c r="EM86" i="24"/>
  <c r="EG86" i="24"/>
  <c r="EB86" i="24"/>
  <c r="DW86" i="24"/>
  <c r="DQ86" i="24"/>
  <c r="EO85" i="24"/>
  <c r="EJ85" i="24"/>
  <c r="EE85" i="24"/>
  <c r="DY85" i="24"/>
  <c r="DT85" i="24"/>
  <c r="DO85" i="24"/>
  <c r="ER84" i="24"/>
  <c r="EM84" i="24"/>
  <c r="EG84" i="24"/>
  <c r="EB84" i="24"/>
  <c r="DW84" i="24"/>
  <c r="DQ84" i="24"/>
  <c r="EO83" i="24"/>
  <c r="EJ83" i="24"/>
  <c r="EE83" i="24"/>
  <c r="DY83" i="24"/>
  <c r="DT83" i="24"/>
  <c r="DO83" i="24"/>
  <c r="ER82" i="24"/>
  <c r="EM82" i="24"/>
  <c r="EG82" i="24"/>
  <c r="EB82" i="24"/>
  <c r="DW82" i="24"/>
  <c r="DQ82" i="24"/>
  <c r="EO81" i="24"/>
  <c r="EJ81" i="24"/>
  <c r="EE81" i="24"/>
  <c r="DY81" i="24"/>
  <c r="DT81" i="24"/>
  <c r="DO81" i="24"/>
  <c r="ER79" i="24"/>
  <c r="EM79" i="24"/>
  <c r="EG79" i="24"/>
  <c r="EB79" i="24"/>
  <c r="DW79" i="24"/>
  <c r="DQ79" i="24"/>
  <c r="EO78" i="24"/>
  <c r="EJ78" i="24"/>
  <c r="EE78" i="24"/>
  <c r="DY78" i="24"/>
  <c r="DT78" i="24"/>
  <c r="DO78" i="24"/>
  <c r="ER77" i="24"/>
  <c r="EM77" i="24"/>
  <c r="EG77" i="24"/>
  <c r="EB77" i="24"/>
  <c r="DW77" i="24"/>
  <c r="DQ77" i="24"/>
  <c r="EO76" i="24"/>
  <c r="EJ76" i="24"/>
  <c r="EE76" i="24"/>
  <c r="DY76" i="24"/>
  <c r="DT76" i="24"/>
  <c r="DO76" i="24"/>
  <c r="ER75" i="24"/>
  <c r="EM75" i="24"/>
  <c r="EG75" i="24"/>
  <c r="EB75" i="24"/>
  <c r="DW75" i="24"/>
  <c r="DQ75" i="24"/>
  <c r="EO74" i="24"/>
  <c r="EJ74" i="24"/>
  <c r="EE74" i="24"/>
  <c r="DY74" i="24"/>
  <c r="DT74" i="24"/>
  <c r="DO74" i="24"/>
  <c r="ER72" i="24"/>
  <c r="EM72" i="24"/>
  <c r="EG72" i="24"/>
  <c r="EB72" i="24"/>
  <c r="DW72" i="24"/>
  <c r="DQ72" i="24"/>
  <c r="EO71" i="24"/>
  <c r="EJ71" i="24"/>
  <c r="EE71" i="24"/>
  <c r="DY71" i="24"/>
  <c r="DT71" i="24"/>
  <c r="DO71" i="24"/>
  <c r="ER70" i="24"/>
  <c r="EM70" i="24"/>
  <c r="EG70" i="24"/>
  <c r="EB70" i="24"/>
  <c r="DW70" i="24"/>
  <c r="DQ70" i="24"/>
  <c r="EO69" i="24"/>
  <c r="EJ69" i="24"/>
  <c r="EE69" i="24"/>
  <c r="DY69" i="24"/>
  <c r="DT69" i="24"/>
  <c r="DO69" i="24"/>
  <c r="ER67" i="24"/>
  <c r="EM67" i="24"/>
  <c r="EG67" i="24"/>
  <c r="EB67" i="24"/>
  <c r="DW67" i="24"/>
  <c r="DQ67" i="24"/>
  <c r="EO66" i="24"/>
  <c r="EJ66" i="24"/>
  <c r="EE66" i="24"/>
  <c r="DY66" i="24"/>
  <c r="DT66" i="24"/>
  <c r="DO66" i="24"/>
  <c r="ER65" i="24"/>
  <c r="EM65" i="24"/>
  <c r="EG65" i="24"/>
  <c r="EB65" i="24"/>
  <c r="DW65" i="24"/>
  <c r="DQ65" i="24"/>
  <c r="ES64" i="24"/>
  <c r="EO64" i="24"/>
  <c r="EK64" i="24"/>
  <c r="EG64" i="24"/>
  <c r="EC64" i="24"/>
  <c r="DY64" i="24"/>
  <c r="DU64" i="24"/>
  <c r="DQ64" i="24"/>
  <c r="ES63" i="24"/>
  <c r="EO63" i="24"/>
  <c r="EK63" i="24"/>
  <c r="EG63" i="24"/>
  <c r="EC63" i="24"/>
  <c r="DY63" i="24"/>
  <c r="DU63" i="24"/>
  <c r="DQ63" i="24"/>
  <c r="ES62" i="24"/>
  <c r="EO62" i="24"/>
  <c r="EK62" i="24"/>
  <c r="EG62" i="24"/>
  <c r="EC62" i="24"/>
  <c r="DY62" i="24"/>
  <c r="DU62" i="24"/>
  <c r="DQ62" i="24"/>
  <c r="ES61" i="24"/>
  <c r="EO61" i="24"/>
  <c r="EK61" i="24"/>
  <c r="EG61" i="24"/>
  <c r="EC61" i="24"/>
  <c r="DY61" i="24"/>
  <c r="DU61" i="24"/>
  <c r="DQ61" i="24"/>
  <c r="ES60" i="24"/>
  <c r="EO60" i="24"/>
  <c r="EK60" i="24"/>
  <c r="EG60" i="24"/>
  <c r="EC60" i="24"/>
  <c r="DY60" i="24"/>
  <c r="DU60" i="24"/>
  <c r="DQ60" i="24"/>
  <c r="ES59" i="24"/>
  <c r="EO59" i="24"/>
  <c r="EK59" i="24"/>
  <c r="EG59" i="24"/>
  <c r="EC59" i="24"/>
  <c r="DY59" i="24"/>
  <c r="DU59" i="24"/>
  <c r="DQ59" i="24"/>
  <c r="ES58" i="24"/>
  <c r="EO58" i="24"/>
  <c r="EK58" i="24"/>
  <c r="EG58" i="24"/>
  <c r="EC58" i="24"/>
  <c r="DY58" i="24"/>
  <c r="DU58" i="24"/>
  <c r="DQ58" i="24"/>
  <c r="ES57" i="24"/>
  <c r="EO57" i="24"/>
  <c r="EK57" i="24"/>
  <c r="EG57" i="24"/>
  <c r="EC57" i="24"/>
  <c r="DY57" i="24"/>
  <c r="DU57" i="24"/>
  <c r="DQ57" i="24"/>
  <c r="ES56" i="24"/>
  <c r="EO56" i="24"/>
  <c r="EK56" i="24"/>
  <c r="EG56" i="24"/>
  <c r="EC56" i="24"/>
  <c r="DY56" i="24"/>
  <c r="DU56" i="24"/>
  <c r="DQ56" i="24"/>
  <c r="ES55" i="24"/>
  <c r="EO55" i="24"/>
  <c r="EK55" i="24"/>
  <c r="EG55" i="24"/>
  <c r="EC55" i="24"/>
  <c r="DY55" i="24"/>
  <c r="DU55" i="24"/>
  <c r="DQ55" i="24"/>
  <c r="ES54" i="24"/>
  <c r="EO54" i="24"/>
  <c r="EK54" i="24"/>
  <c r="EG54" i="24"/>
  <c r="EC54" i="24"/>
  <c r="DY54" i="24"/>
  <c r="DU54" i="24"/>
  <c r="DQ54" i="24"/>
  <c r="ES53" i="24"/>
  <c r="EO53" i="24"/>
  <c r="EK53" i="24"/>
  <c r="EG53" i="24"/>
  <c r="EC53" i="24"/>
  <c r="DY53" i="24"/>
  <c r="DU53" i="24"/>
  <c r="DQ53" i="24"/>
  <c r="ES52" i="24"/>
  <c r="EO52" i="24"/>
  <c r="EK52" i="24"/>
  <c r="EG52" i="24"/>
  <c r="EC52" i="24"/>
  <c r="DY52" i="24"/>
  <c r="DU52" i="24"/>
  <c r="DQ52" i="24"/>
  <c r="ES51" i="24"/>
  <c r="EO51" i="24"/>
  <c r="EK51" i="24"/>
  <c r="EG51" i="24"/>
  <c r="EC51" i="24"/>
  <c r="DY51" i="24"/>
  <c r="DU51" i="24"/>
  <c r="DQ51" i="24"/>
  <c r="ES50" i="24"/>
  <c r="EO50" i="24"/>
  <c r="EK50" i="24"/>
  <c r="EG50" i="24"/>
  <c r="EC50" i="24"/>
  <c r="DY50" i="24"/>
  <c r="DU50" i="24"/>
  <c r="DQ50" i="24"/>
  <c r="ES49" i="24"/>
  <c r="EO49" i="24"/>
  <c r="EK49" i="24"/>
  <c r="EG49" i="24"/>
  <c r="EC49" i="24"/>
  <c r="DY49" i="24"/>
  <c r="DU49" i="24"/>
  <c r="DQ49" i="24"/>
  <c r="ES48" i="24"/>
  <c r="EO48" i="24"/>
  <c r="EK48" i="24"/>
  <c r="EG48" i="24"/>
  <c r="EC48" i="24"/>
  <c r="DY48" i="24"/>
  <c r="DU48" i="24"/>
  <c r="DQ48" i="24"/>
  <c r="ES47" i="24"/>
  <c r="EO47" i="24"/>
  <c r="EK47" i="24"/>
  <c r="EG47" i="24"/>
  <c r="EC47" i="24"/>
  <c r="DY47" i="24"/>
  <c r="DU47" i="24"/>
  <c r="DQ47" i="24"/>
  <c r="ES46" i="24"/>
  <c r="EO46" i="24"/>
  <c r="EK46" i="24"/>
  <c r="EG46" i="24"/>
  <c r="EC46" i="24"/>
  <c r="DY46" i="24"/>
  <c r="DU46" i="24"/>
  <c r="DQ46" i="24"/>
  <c r="ES44" i="24"/>
  <c r="EO44" i="24"/>
  <c r="EK44" i="24"/>
  <c r="EG44" i="24"/>
  <c r="EC44" i="24"/>
  <c r="DY44" i="24"/>
  <c r="DU44" i="24"/>
  <c r="DQ44" i="24"/>
  <c r="ES43" i="24"/>
  <c r="EO43" i="24"/>
  <c r="EK43" i="24"/>
  <c r="EG43" i="24"/>
  <c r="EC43" i="24"/>
  <c r="DY43" i="24"/>
  <c r="DU43" i="24"/>
  <c r="DQ43" i="24"/>
  <c r="ES42" i="24"/>
  <c r="EO42" i="24"/>
  <c r="EK42" i="24"/>
  <c r="EG42" i="24"/>
  <c r="EC42" i="24"/>
  <c r="DY42" i="24"/>
  <c r="DU42" i="24"/>
  <c r="DQ42" i="24"/>
  <c r="ES41" i="24"/>
  <c r="EO41" i="24"/>
  <c r="EK41" i="24"/>
  <c r="EG41" i="24"/>
  <c r="EC41" i="24"/>
  <c r="DY41" i="24"/>
  <c r="DU41" i="24"/>
  <c r="DQ41" i="24"/>
  <c r="ES40" i="24"/>
  <c r="EO40" i="24"/>
  <c r="EK40" i="24"/>
  <c r="EG40" i="24"/>
  <c r="EC40" i="24"/>
  <c r="DY40" i="24"/>
  <c r="DU40" i="24"/>
  <c r="DQ40" i="24"/>
  <c r="ES39" i="24"/>
  <c r="EO39" i="24"/>
  <c r="EK39" i="24"/>
  <c r="EG39" i="24"/>
  <c r="EC39" i="24"/>
  <c r="DY39" i="24"/>
  <c r="DU39" i="24"/>
  <c r="DQ39" i="24"/>
  <c r="ES38" i="24"/>
  <c r="EO38" i="24"/>
  <c r="EK38" i="24"/>
  <c r="EH106" i="24"/>
  <c r="EH101" i="24"/>
  <c r="DV100" i="24"/>
  <c r="EJ99" i="24"/>
  <c r="ED98" i="24"/>
  <c r="DZ97" i="24"/>
  <c r="EK96" i="24"/>
  <c r="DU96" i="24"/>
  <c r="EG95" i="24"/>
  <c r="DQ95" i="24"/>
  <c r="EG94" i="24"/>
  <c r="DQ94" i="24"/>
  <c r="EP93" i="24"/>
  <c r="DZ93" i="24"/>
  <c r="EK92" i="24"/>
  <c r="DU92" i="24"/>
  <c r="EG91" i="24"/>
  <c r="DQ91" i="24"/>
  <c r="EG90" i="24"/>
  <c r="DQ90" i="24"/>
  <c r="EP89" i="24"/>
  <c r="DZ89" i="24"/>
  <c r="EK88" i="24"/>
  <c r="DU88" i="24"/>
  <c r="ER87" i="24"/>
  <c r="EJ87" i="24"/>
  <c r="EB87" i="24"/>
  <c r="DT87" i="24"/>
  <c r="EQ86" i="24"/>
  <c r="EK86" i="24"/>
  <c r="EF86" i="24"/>
  <c r="EA86" i="24"/>
  <c r="DU86" i="24"/>
  <c r="DP86" i="24"/>
  <c r="ES85" i="24"/>
  <c r="EN85" i="24"/>
  <c r="EI85" i="24"/>
  <c r="EC85" i="24"/>
  <c r="DX85" i="24"/>
  <c r="DS85" i="24"/>
  <c r="EQ84" i="24"/>
  <c r="EK84" i="24"/>
  <c r="EF84" i="24"/>
  <c r="EA84" i="24"/>
  <c r="DU84" i="24"/>
  <c r="DP84" i="24"/>
  <c r="ES83" i="24"/>
  <c r="EN83" i="24"/>
  <c r="EI83" i="24"/>
  <c r="EC83" i="24"/>
  <c r="DX83" i="24"/>
  <c r="DS83" i="24"/>
  <c r="EQ82" i="24"/>
  <c r="EK82" i="24"/>
  <c r="EF82" i="24"/>
  <c r="EA82" i="24"/>
  <c r="DU82" i="24"/>
  <c r="DP82" i="24"/>
  <c r="ES81" i="24"/>
  <c r="EN81" i="24"/>
  <c r="EI81" i="24"/>
  <c r="EC81" i="24"/>
  <c r="DX81" i="24"/>
  <c r="DS81" i="24"/>
  <c r="EQ79" i="24"/>
  <c r="EK79" i="24"/>
  <c r="EF79" i="24"/>
  <c r="EA79" i="24"/>
  <c r="DU79" i="24"/>
  <c r="DP79" i="24"/>
  <c r="ES78" i="24"/>
  <c r="EN78" i="24"/>
  <c r="EI78" i="24"/>
  <c r="EC78" i="24"/>
  <c r="DX78" i="24"/>
  <c r="DS78" i="24"/>
  <c r="EQ77" i="24"/>
  <c r="EK77" i="24"/>
  <c r="EF77" i="24"/>
  <c r="EA77" i="24"/>
  <c r="DU77" i="24"/>
  <c r="DP77" i="24"/>
  <c r="ES76" i="24"/>
  <c r="EN76" i="24"/>
  <c r="EI76" i="24"/>
  <c r="EC76" i="24"/>
  <c r="DX76" i="24"/>
  <c r="DS76" i="24"/>
  <c r="EQ75" i="24"/>
  <c r="EK75" i="24"/>
  <c r="EF75" i="24"/>
  <c r="EA75" i="24"/>
  <c r="DU75" i="24"/>
  <c r="DP75" i="24"/>
  <c r="ES74" i="24"/>
  <c r="EN74" i="24"/>
  <c r="EI74" i="24"/>
  <c r="EC74" i="24"/>
  <c r="DX74" i="24"/>
  <c r="DS74" i="24"/>
  <c r="EQ72" i="24"/>
  <c r="EK72" i="24"/>
  <c r="EF72" i="24"/>
  <c r="EA72" i="24"/>
  <c r="DU72" i="24"/>
  <c r="DP72" i="24"/>
  <c r="ES71" i="24"/>
  <c r="EN71" i="24"/>
  <c r="EI71" i="24"/>
  <c r="EC71" i="24"/>
  <c r="DX71" i="24"/>
  <c r="DS71" i="24"/>
  <c r="EQ70" i="24"/>
  <c r="EK70" i="24"/>
  <c r="EF70" i="24"/>
  <c r="EA70" i="24"/>
  <c r="DU70" i="24"/>
  <c r="DP70" i="24"/>
  <c r="ES69" i="24"/>
  <c r="EN69" i="24"/>
  <c r="EI69" i="24"/>
  <c r="EC69" i="24"/>
  <c r="DX69" i="24"/>
  <c r="DS69" i="24"/>
  <c r="EQ67" i="24"/>
  <c r="EK67" i="24"/>
  <c r="EF67" i="24"/>
  <c r="EA67" i="24"/>
  <c r="DU67" i="24"/>
  <c r="DP67" i="24"/>
  <c r="ES66" i="24"/>
  <c r="EN66" i="24"/>
  <c r="EI66" i="24"/>
  <c r="EC66" i="24"/>
  <c r="DX66" i="24"/>
  <c r="DS66" i="24"/>
  <c r="EQ65" i="24"/>
  <c r="EK65" i="24"/>
  <c r="EF65" i="24"/>
  <c r="EA65" i="24"/>
  <c r="DU65" i="24"/>
  <c r="DP65" i="24"/>
  <c r="ER64" i="24"/>
  <c r="EN64" i="24"/>
  <c r="EJ64" i="24"/>
  <c r="EF64" i="24"/>
  <c r="EB64" i="24"/>
  <c r="DX64" i="24"/>
  <c r="DT64" i="24"/>
  <c r="DP64" i="24"/>
  <c r="ER63" i="24"/>
  <c r="EN63" i="24"/>
  <c r="EJ63" i="24"/>
  <c r="EF63" i="24"/>
  <c r="EB63" i="24"/>
  <c r="DX63" i="24"/>
  <c r="DT63" i="24"/>
  <c r="DP63" i="24"/>
  <c r="ER62" i="24"/>
  <c r="EN62" i="24"/>
  <c r="EJ62" i="24"/>
  <c r="EF62" i="24"/>
  <c r="EB62" i="24"/>
  <c r="DX62" i="24"/>
  <c r="DT62" i="24"/>
  <c r="DP62" i="24"/>
  <c r="ER61" i="24"/>
  <c r="EN61" i="24"/>
  <c r="EJ61" i="24"/>
  <c r="EF61" i="24"/>
  <c r="EB61" i="24"/>
  <c r="DX61" i="24"/>
  <c r="DT61" i="24"/>
  <c r="DP61" i="24"/>
  <c r="ER60" i="24"/>
  <c r="EN60" i="24"/>
  <c r="EJ60" i="24"/>
  <c r="EF60" i="24"/>
  <c r="EB60" i="24"/>
  <c r="DX60" i="24"/>
  <c r="DT60" i="24"/>
  <c r="DP60" i="24"/>
  <c r="ER59" i="24"/>
  <c r="EN59" i="24"/>
  <c r="EJ59" i="24"/>
  <c r="EF59" i="24"/>
  <c r="EB59" i="24"/>
  <c r="DX59" i="24"/>
  <c r="DT59" i="24"/>
  <c r="DP59" i="24"/>
  <c r="ER58" i="24"/>
  <c r="EN58" i="24"/>
  <c r="EJ58" i="24"/>
  <c r="EF58" i="24"/>
  <c r="EB58" i="24"/>
  <c r="DX58" i="24"/>
  <c r="DT58" i="24"/>
  <c r="DP58" i="24"/>
  <c r="ER57" i="24"/>
  <c r="EN57" i="24"/>
  <c r="EJ57" i="24"/>
  <c r="EF57" i="24"/>
  <c r="EB57" i="24"/>
  <c r="DX57" i="24"/>
  <c r="DT57" i="24"/>
  <c r="DP57" i="24"/>
  <c r="ER56" i="24"/>
  <c r="EN56" i="24"/>
  <c r="EJ56" i="24"/>
  <c r="EF56" i="24"/>
  <c r="EB56" i="24"/>
  <c r="DX56" i="24"/>
  <c r="DT56" i="24"/>
  <c r="DP56" i="24"/>
  <c r="DR103" i="24"/>
  <c r="DN98" i="24"/>
  <c r="EN97" i="24"/>
  <c r="DN96" i="24"/>
  <c r="EO95" i="24"/>
  <c r="DY94" i="24"/>
  <c r="EH93" i="24"/>
  <c r="DN92" i="24"/>
  <c r="EO91" i="24"/>
  <c r="DY90" i="24"/>
  <c r="EH89" i="24"/>
  <c r="DN88" i="24"/>
  <c r="EN87" i="24"/>
  <c r="DX87" i="24"/>
  <c r="EN86" i="24"/>
  <c r="EC86" i="24"/>
  <c r="DS86" i="24"/>
  <c r="EM85" i="24"/>
  <c r="EB85" i="24"/>
  <c r="DQ85" i="24"/>
  <c r="EJ84" i="24"/>
  <c r="DY84" i="24"/>
  <c r="DO84" i="24"/>
  <c r="EK83" i="24"/>
  <c r="EA83" i="24"/>
  <c r="DP83" i="24"/>
  <c r="ES82" i="24"/>
  <c r="EI82" i="24"/>
  <c r="DX82" i="24"/>
  <c r="ER81" i="24"/>
  <c r="EG81" i="24"/>
  <c r="DW81" i="24"/>
  <c r="EO79" i="24"/>
  <c r="EE79" i="24"/>
  <c r="DT79" i="24"/>
  <c r="EQ78" i="24"/>
  <c r="EF78" i="24"/>
  <c r="DU78" i="24"/>
  <c r="EN77" i="24"/>
  <c r="EC77" i="24"/>
  <c r="DS77" i="24"/>
  <c r="EM76" i="24"/>
  <c r="EB76" i="24"/>
  <c r="DQ76" i="24"/>
  <c r="EJ75" i="24"/>
  <c r="DY75" i="24"/>
  <c r="DO75" i="24"/>
  <c r="EK74" i="24"/>
  <c r="EA74" i="24"/>
  <c r="DP74" i="24"/>
  <c r="ES72" i="24"/>
  <c r="EI72" i="24"/>
  <c r="DX72" i="24"/>
  <c r="ER71" i="24"/>
  <c r="EG71" i="24"/>
  <c r="DW71" i="24"/>
  <c r="EO70" i="24"/>
  <c r="EE70" i="24"/>
  <c r="DT70" i="24"/>
  <c r="EQ69" i="24"/>
  <c r="EF69" i="24"/>
  <c r="DU69" i="24"/>
  <c r="EN67" i="24"/>
  <c r="EC67" i="24"/>
  <c r="DS67" i="24"/>
  <c r="EM66" i="24"/>
  <c r="EB66" i="24"/>
  <c r="DQ66" i="24"/>
  <c r="EJ65" i="24"/>
  <c r="DY65" i="24"/>
  <c r="DO65" i="24"/>
  <c r="EL64" i="24"/>
  <c r="ED64" i="24"/>
  <c r="DV64" i="24"/>
  <c r="DN64" i="24"/>
  <c r="EL63" i="24"/>
  <c r="ED63" i="24"/>
  <c r="DV63" i="24"/>
  <c r="DN63" i="24"/>
  <c r="EL62" i="24"/>
  <c r="ED62" i="24"/>
  <c r="DV62" i="24"/>
  <c r="DN62" i="24"/>
  <c r="EL61" i="24"/>
  <c r="ED61" i="24"/>
  <c r="DV61" i="24"/>
  <c r="DN61" i="24"/>
  <c r="EL60" i="24"/>
  <c r="ED60" i="24"/>
  <c r="DV60" i="24"/>
  <c r="DN60" i="24"/>
  <c r="EL59" i="24"/>
  <c r="ED59" i="24"/>
  <c r="DV59" i="24"/>
  <c r="DN59" i="24"/>
  <c r="EL58" i="24"/>
  <c r="ED58" i="24"/>
  <c r="DV58" i="24"/>
  <c r="DN58" i="24"/>
  <c r="EL57" i="24"/>
  <c r="ED57" i="24"/>
  <c r="DV57" i="24"/>
  <c r="DN57" i="24"/>
  <c r="EL56" i="24"/>
  <c r="ED56" i="24"/>
  <c r="DV56" i="24"/>
  <c r="DN56" i="24"/>
  <c r="EP55" i="24"/>
  <c r="EJ55" i="24"/>
  <c r="EE55" i="24"/>
  <c r="DZ55" i="24"/>
  <c r="DT55" i="24"/>
  <c r="DO55" i="24"/>
  <c r="ER54" i="24"/>
  <c r="EM54" i="24"/>
  <c r="EH54" i="24"/>
  <c r="EB54" i="24"/>
  <c r="DW54" i="24"/>
  <c r="DR54" i="24"/>
  <c r="EP53" i="24"/>
  <c r="EJ53" i="24"/>
  <c r="EE53" i="24"/>
  <c r="DZ53" i="24"/>
  <c r="DT53" i="24"/>
  <c r="DO53" i="24"/>
  <c r="ER52" i="24"/>
  <c r="EM52" i="24"/>
  <c r="EH52" i="24"/>
  <c r="EB52" i="24"/>
  <c r="DW52" i="24"/>
  <c r="DR52" i="24"/>
  <c r="EP51" i="24"/>
  <c r="EJ51" i="24"/>
  <c r="EE51" i="24"/>
  <c r="DZ51" i="24"/>
  <c r="DT51" i="24"/>
  <c r="DO51" i="24"/>
  <c r="ER50" i="24"/>
  <c r="EM50" i="24"/>
  <c r="EH50" i="24"/>
  <c r="EB50" i="24"/>
  <c r="DW50" i="24"/>
  <c r="DR50" i="24"/>
  <c r="EP49" i="24"/>
  <c r="EJ49" i="24"/>
  <c r="EE49" i="24"/>
  <c r="DZ49" i="24"/>
  <c r="DT49" i="24"/>
  <c r="DO49" i="24"/>
  <c r="ER48" i="24"/>
  <c r="EM48" i="24"/>
  <c r="EH48" i="24"/>
  <c r="EB48" i="24"/>
  <c r="DW48" i="24"/>
  <c r="DR48" i="24"/>
  <c r="EP47" i="24"/>
  <c r="EJ47" i="24"/>
  <c r="EE47" i="24"/>
  <c r="DZ47" i="24"/>
  <c r="DT47" i="24"/>
  <c r="DO47" i="24"/>
  <c r="ER46" i="24"/>
  <c r="EM46" i="24"/>
  <c r="EH46" i="24"/>
  <c r="EB46" i="24"/>
  <c r="DW46" i="24"/>
  <c r="DR46" i="24"/>
  <c r="EP44" i="24"/>
  <c r="EJ44" i="24"/>
  <c r="EE44" i="24"/>
  <c r="DZ44" i="24"/>
  <c r="DT44" i="24"/>
  <c r="DO44" i="24"/>
  <c r="ER43" i="24"/>
  <c r="EM43" i="24"/>
  <c r="EH43" i="24"/>
  <c r="EB43" i="24"/>
  <c r="DW43" i="24"/>
  <c r="DR43" i="24"/>
  <c r="EP42" i="24"/>
  <c r="EJ42" i="24"/>
  <c r="EE42" i="24"/>
  <c r="DZ42" i="24"/>
  <c r="DT42" i="24"/>
  <c r="DO42" i="24"/>
  <c r="ER41" i="24"/>
  <c r="EM41" i="24"/>
  <c r="EH41" i="24"/>
  <c r="EB41" i="24"/>
  <c r="DW41" i="24"/>
  <c r="DR41" i="24"/>
  <c r="EP40" i="24"/>
  <c r="EJ40" i="24"/>
  <c r="EE40" i="24"/>
  <c r="DZ40" i="24"/>
  <c r="DT40" i="24"/>
  <c r="DO40" i="24"/>
  <c r="ER39" i="24"/>
  <c r="EM39" i="24"/>
  <c r="EH39" i="24"/>
  <c r="EB39" i="24"/>
  <c r="DW39" i="24"/>
  <c r="DR39" i="24"/>
  <c r="EP38" i="24"/>
  <c r="EJ38" i="24"/>
  <c r="EF38" i="24"/>
  <c r="EB38" i="24"/>
  <c r="DX38" i="24"/>
  <c r="DT38" i="24"/>
  <c r="DP38" i="24"/>
  <c r="ER37" i="24"/>
  <c r="EN37" i="24"/>
  <c r="EJ37" i="24"/>
  <c r="EF37" i="24"/>
  <c r="EB37" i="24"/>
  <c r="DX37" i="24"/>
  <c r="DT37" i="24"/>
  <c r="DP37" i="24"/>
  <c r="EN44" i="24"/>
  <c r="EI44" i="24"/>
  <c r="ED44" i="24"/>
  <c r="DX44" i="24"/>
  <c r="DS44" i="24"/>
  <c r="DN44" i="24"/>
  <c r="EQ43" i="24"/>
  <c r="EL43" i="24"/>
  <c r="EF43" i="24"/>
  <c r="EA43" i="24"/>
  <c r="DV43" i="24"/>
  <c r="DP43" i="24"/>
  <c r="EN42" i="24"/>
  <c r="EI42" i="24"/>
  <c r="ED42" i="24"/>
  <c r="DX42" i="24"/>
  <c r="DS42" i="24"/>
  <c r="DN42" i="24"/>
  <c r="EQ41" i="24"/>
  <c r="EL41" i="24"/>
  <c r="EF41" i="24"/>
  <c r="EA41" i="24"/>
  <c r="DV41" i="24"/>
  <c r="DP41" i="24"/>
  <c r="EN40" i="24"/>
  <c r="EI40" i="24"/>
  <c r="ED40" i="24"/>
  <c r="DX40" i="24"/>
  <c r="DS40" i="24"/>
  <c r="DN40" i="24"/>
  <c r="DT75" i="24"/>
  <c r="EF74" i="24"/>
  <c r="EC72" i="24"/>
  <c r="EB71" i="24"/>
  <c r="DO70" i="24"/>
  <c r="EA69" i="24"/>
  <c r="DX67" i="24"/>
  <c r="ER66" i="24"/>
  <c r="EO65" i="24"/>
  <c r="DT65" i="24"/>
  <c r="EP64" i="24"/>
  <c r="DZ64" i="24"/>
  <c r="EH63" i="24"/>
  <c r="DR63" i="24"/>
  <c r="EH62" i="24"/>
  <c r="EH61" i="24"/>
  <c r="EH60" i="24"/>
  <c r="DZ59" i="24"/>
  <c r="DR58" i="24"/>
  <c r="DZ57" i="24"/>
  <c r="DZ56" i="24"/>
  <c r="EM55" i="24"/>
  <c r="DW55" i="24"/>
  <c r="EJ54" i="24"/>
  <c r="DT54" i="24"/>
  <c r="EH53" i="24"/>
  <c r="DR53" i="24"/>
  <c r="EE52" i="24"/>
  <c r="DO52" i="24"/>
  <c r="EM51" i="24"/>
  <c r="DW51" i="24"/>
  <c r="EP50" i="24"/>
  <c r="DZ50" i="24"/>
  <c r="EM49" i="24"/>
  <c r="DW49" i="24"/>
  <c r="EE48" i="24"/>
  <c r="DO48" i="24"/>
  <c r="EM47" i="24"/>
  <c r="EB47" i="24"/>
  <c r="EE46" i="24"/>
  <c r="DO46" i="24"/>
  <c r="EM44" i="24"/>
  <c r="EB44" i="24"/>
  <c r="EP43" i="24"/>
  <c r="DZ43" i="24"/>
  <c r="DO43" i="24"/>
  <c r="EM42" i="24"/>
  <c r="DW42" i="24"/>
  <c r="EE41" i="24"/>
  <c r="DO41" i="24"/>
  <c r="EM40" i="24"/>
  <c r="EB40" i="24"/>
  <c r="EP39" i="24"/>
  <c r="DZ39" i="24"/>
  <c r="EM38" i="24"/>
  <c r="DZ38" i="24"/>
  <c r="DN38" i="24"/>
  <c r="EH37" i="24"/>
  <c r="DV37" i="24"/>
  <c r="EH103" i="24"/>
  <c r="EB98" i="24"/>
  <c r="DN95" i="24"/>
  <c r="DN91" i="24"/>
  <c r="DZ90" i="24"/>
  <c r="EA87" i="24"/>
  <c r="EO86" i="24"/>
  <c r="DT86" i="24"/>
  <c r="EF85" i="24"/>
  <c r="DS84" i="24"/>
  <c r="DQ83" i="24"/>
  <c r="DY82" i="24"/>
  <c r="EA81" i="24"/>
  <c r="DX79" i="24"/>
  <c r="DW78" i="24"/>
  <c r="EE77" i="24"/>
  <c r="EQ76" i="24"/>
  <c r="EC75" i="24"/>
  <c r="DQ74" i="24"/>
  <c r="EJ72" i="24"/>
  <c r="EK71" i="24"/>
  <c r="DX70" i="24"/>
  <c r="EG69" i="24"/>
  <c r="EO67" i="24"/>
  <c r="EQ66" i="24"/>
  <c r="EC65" i="24"/>
  <c r="EM64" i="24"/>
  <c r="EE63" i="24"/>
  <c r="DW62" i="24"/>
  <c r="EE61" i="24"/>
  <c r="EE60" i="24"/>
  <c r="EE59" i="24"/>
  <c r="DW58" i="24"/>
  <c r="EM57" i="24"/>
  <c r="DW57" i="24"/>
  <c r="DW56" i="24"/>
  <c r="EF55" i="24"/>
  <c r="DP55" i="24"/>
  <c r="EI54" i="24"/>
  <c r="DS54" i="24"/>
  <c r="EL53" i="24"/>
  <c r="DV53" i="24"/>
  <c r="EI52" i="24"/>
  <c r="DX52" i="24"/>
  <c r="EL51" i="24"/>
  <c r="DV51" i="24"/>
  <c r="EN50" i="24"/>
  <c r="DX50" i="24"/>
  <c r="EQ49" i="24"/>
  <c r="DV49" i="24"/>
  <c r="EN48" i="24"/>
  <c r="DX48" i="24"/>
  <c r="DN48" i="24"/>
  <c r="DV47" i="24"/>
  <c r="EN46" i="24"/>
  <c r="ED46" i="24"/>
  <c r="DN46" i="24"/>
  <c r="EL44" i="24"/>
  <c r="DV44" i="24"/>
  <c r="EI43" i="24"/>
  <c r="ED43" i="24"/>
  <c r="DS43" i="24"/>
  <c r="EQ42" i="24"/>
  <c r="DV42" i="24"/>
  <c r="EN41" i="24"/>
  <c r="DS41" i="24"/>
  <c r="EL40" i="24"/>
  <c r="EA40" i="24"/>
  <c r="EI39" i="24"/>
  <c r="DS39" i="24"/>
  <c r="EL38" i="24"/>
  <c r="DY38" i="24"/>
  <c r="EO37" i="24"/>
  <c r="EC37" i="24"/>
  <c r="DQ37" i="24"/>
  <c r="EH107" i="24"/>
  <c r="DU97" i="24"/>
  <c r="ES96" i="24"/>
  <c r="ED95" i="24"/>
  <c r="EP94" i="24"/>
  <c r="DU93" i="24"/>
  <c r="ES92" i="24"/>
  <c r="ED91" i="24"/>
  <c r="EP90" i="24"/>
  <c r="DU89" i="24"/>
  <c r="ES88" i="24"/>
  <c r="EI87" i="24"/>
  <c r="DS87" i="24"/>
  <c r="EJ86" i="24"/>
  <c r="DY86" i="24"/>
  <c r="DO86" i="24"/>
  <c r="EK85" i="24"/>
  <c r="EA85" i="24"/>
  <c r="DP85" i="24"/>
  <c r="ES84" i="24"/>
  <c r="EI84" i="24"/>
  <c r="DX84" i="24"/>
  <c r="ER83" i="24"/>
  <c r="EG83" i="24"/>
  <c r="DW83" i="24"/>
  <c r="EO82" i="24"/>
  <c r="EE82" i="24"/>
  <c r="DT82" i="24"/>
  <c r="EQ81" i="24"/>
  <c r="EF81" i="24"/>
  <c r="DU81" i="24"/>
  <c r="EN79" i="24"/>
  <c r="EC79" i="24"/>
  <c r="DS79" i="24"/>
  <c r="EM78" i="24"/>
  <c r="EB78" i="24"/>
  <c r="DQ78" i="24"/>
  <c r="EJ77" i="24"/>
  <c r="DY77" i="24"/>
  <c r="DO77" i="24"/>
  <c r="EK76" i="24"/>
  <c r="EA76" i="24"/>
  <c r="DP76" i="24"/>
  <c r="ES75" i="24"/>
  <c r="EI75" i="24"/>
  <c r="DX75" i="24"/>
  <c r="ER74" i="24"/>
  <c r="EG74" i="24"/>
  <c r="DW74" i="24"/>
  <c r="EO72" i="24"/>
  <c r="EE72" i="24"/>
  <c r="DT72" i="24"/>
  <c r="EQ71" i="24"/>
  <c r="EF71" i="24"/>
  <c r="DU71" i="24"/>
  <c r="EN70" i="24"/>
  <c r="EC70" i="24"/>
  <c r="DS70" i="24"/>
  <c r="EM69" i="24"/>
  <c r="EB69" i="24"/>
  <c r="DQ69" i="24"/>
  <c r="EJ67" i="24"/>
  <c r="DY67" i="24"/>
  <c r="DO67" i="24"/>
  <c r="EK66" i="24"/>
  <c r="EA66" i="24"/>
  <c r="DP66" i="24"/>
  <c r="ES65" i="24"/>
  <c r="EI65" i="24"/>
  <c r="DX65" i="24"/>
  <c r="EQ64" i="24"/>
  <c r="EI64" i="24"/>
  <c r="EA64" i="24"/>
  <c r="DS64" i="24"/>
  <c r="EQ63" i="24"/>
  <c r="EI63" i="24"/>
  <c r="EA63" i="24"/>
  <c r="DS63" i="24"/>
  <c r="EQ62" i="24"/>
  <c r="EI62" i="24"/>
  <c r="EA62" i="24"/>
  <c r="DS62" i="24"/>
  <c r="EQ61" i="24"/>
  <c r="EI61" i="24"/>
  <c r="EA61" i="24"/>
  <c r="DS61" i="24"/>
  <c r="EQ60" i="24"/>
  <c r="EI60" i="24"/>
  <c r="EA60" i="24"/>
  <c r="DS60" i="24"/>
  <c r="EQ59" i="24"/>
  <c r="EI59" i="24"/>
  <c r="EA59" i="24"/>
  <c r="DS59" i="24"/>
  <c r="EQ58" i="24"/>
  <c r="EI58" i="24"/>
  <c r="EA58" i="24"/>
  <c r="DS58" i="24"/>
  <c r="EQ57" i="24"/>
  <c r="EI57" i="24"/>
  <c r="EA57" i="24"/>
  <c r="DS57" i="24"/>
  <c r="EQ56" i="24"/>
  <c r="EI56" i="24"/>
  <c r="EA56" i="24"/>
  <c r="DS56" i="24"/>
  <c r="EN55" i="24"/>
  <c r="EI55" i="24"/>
  <c r="ED55" i="24"/>
  <c r="DX55" i="24"/>
  <c r="DS55" i="24"/>
  <c r="DN55" i="24"/>
  <c r="EQ54" i="24"/>
  <c r="EL54" i="24"/>
  <c r="EF54" i="24"/>
  <c r="EA54" i="24"/>
  <c r="DV54" i="24"/>
  <c r="DP54" i="24"/>
  <c r="EN53" i="24"/>
  <c r="EI53" i="24"/>
  <c r="ED53" i="24"/>
  <c r="DX53" i="24"/>
  <c r="DS53" i="24"/>
  <c r="DN53" i="24"/>
  <c r="EQ52" i="24"/>
  <c r="EL52" i="24"/>
  <c r="EF52" i="24"/>
  <c r="EA52" i="24"/>
  <c r="DV52" i="24"/>
  <c r="DP52" i="24"/>
  <c r="EN51" i="24"/>
  <c r="EI51" i="24"/>
  <c r="ED51" i="24"/>
  <c r="DX51" i="24"/>
  <c r="DS51" i="24"/>
  <c r="DN51" i="24"/>
  <c r="EQ50" i="24"/>
  <c r="EL50" i="24"/>
  <c r="EF50" i="24"/>
  <c r="EA50" i="24"/>
  <c r="DV50" i="24"/>
  <c r="DP50" i="24"/>
  <c r="EN49" i="24"/>
  <c r="EI49" i="24"/>
  <c r="ED49" i="24"/>
  <c r="DX49" i="24"/>
  <c r="DS49" i="24"/>
  <c r="DN49" i="24"/>
  <c r="EQ48" i="24"/>
  <c r="EL48" i="24"/>
  <c r="EF48" i="24"/>
  <c r="EA48" i="24"/>
  <c r="DV48" i="24"/>
  <c r="DP48" i="24"/>
  <c r="EN47" i="24"/>
  <c r="EI47" i="24"/>
  <c r="ED47" i="24"/>
  <c r="DX47" i="24"/>
  <c r="DS47" i="24"/>
  <c r="DN47" i="24"/>
  <c r="EQ46" i="24"/>
  <c r="EL46" i="24"/>
  <c r="EF46" i="24"/>
  <c r="EA46" i="24"/>
  <c r="DV46" i="24"/>
  <c r="DP46" i="24"/>
  <c r="EQ39" i="24"/>
  <c r="EL39" i="24"/>
  <c r="EF39" i="24"/>
  <c r="EA39" i="24"/>
  <c r="DV39" i="24"/>
  <c r="DP39" i="24"/>
  <c r="EN38" i="24"/>
  <c r="EI38" i="24"/>
  <c r="EE38" i="24"/>
  <c r="EA38" i="24"/>
  <c r="DW38" i="24"/>
  <c r="DS38" i="24"/>
  <c r="DO38" i="24"/>
  <c r="EQ37" i="24"/>
  <c r="EM37" i="24"/>
  <c r="EI37" i="24"/>
  <c r="EE37" i="24"/>
  <c r="EA37" i="24"/>
  <c r="DW37" i="24"/>
  <c r="DS37" i="24"/>
  <c r="DO37" i="24"/>
  <c r="DQ71" i="24"/>
  <c r="DY70" i="24"/>
  <c r="EK69" i="24"/>
  <c r="ES67" i="24"/>
  <c r="DW66" i="24"/>
  <c r="EP63" i="24"/>
  <c r="EP62" i="24"/>
  <c r="DR62" i="24"/>
  <c r="EP61" i="24"/>
  <c r="DR61" i="24"/>
  <c r="EP60" i="24"/>
  <c r="DR60" i="24"/>
  <c r="EH59" i="24"/>
  <c r="EP58" i="24"/>
  <c r="DZ58" i="24"/>
  <c r="EH57" i="24"/>
  <c r="DR57" i="24"/>
  <c r="EH56" i="24"/>
  <c r="ER55" i="24"/>
  <c r="EB55" i="24"/>
  <c r="EP54" i="24"/>
  <c r="DZ54" i="24"/>
  <c r="EM53" i="24"/>
  <c r="DW53" i="24"/>
  <c r="EJ52" i="24"/>
  <c r="DZ52" i="24"/>
  <c r="EH51" i="24"/>
  <c r="DR51" i="24"/>
  <c r="EJ50" i="24"/>
  <c r="DT50" i="24"/>
  <c r="DO50" i="24"/>
  <c r="ER49" i="24"/>
  <c r="EB49" i="24"/>
  <c r="EJ48" i="24"/>
  <c r="DT48" i="24"/>
  <c r="ER47" i="24"/>
  <c r="DW47" i="24"/>
  <c r="EJ46" i="24"/>
  <c r="DT46" i="24"/>
  <c r="EH44" i="24"/>
  <c r="DR44" i="24"/>
  <c r="EJ43" i="24"/>
  <c r="DT43" i="24"/>
  <c r="ER42" i="24"/>
  <c r="EB42" i="24"/>
  <c r="EP41" i="24"/>
  <c r="DZ41" i="24"/>
  <c r="ER40" i="24"/>
  <c r="DW40" i="24"/>
  <c r="EJ39" i="24"/>
  <c r="DT39" i="24"/>
  <c r="ER38" i="24"/>
  <c r="ED38" i="24"/>
  <c r="DR38" i="24"/>
  <c r="EP37" i="24"/>
  <c r="ED37" i="24"/>
  <c r="DR37" i="24"/>
  <c r="EK93" i="24"/>
  <c r="EK89" i="24"/>
  <c r="EQ87" i="24"/>
  <c r="EE86" i="24"/>
  <c r="EQ85" i="24"/>
  <c r="EN84" i="24"/>
  <c r="EB83" i="24"/>
  <c r="EJ82" i="24"/>
  <c r="DP81" i="24"/>
  <c r="EI79" i="24"/>
  <c r="EG78" i="24"/>
  <c r="DT77" i="24"/>
  <c r="EF76" i="24"/>
  <c r="EN75" i="24"/>
  <c r="EB74" i="24"/>
  <c r="DY72" i="24"/>
  <c r="EA71" i="24"/>
  <c r="EI70" i="24"/>
  <c r="DW69" i="24"/>
  <c r="EE67" i="24"/>
  <c r="EF66" i="24"/>
  <c r="DS65" i="24"/>
  <c r="EE64" i="24"/>
  <c r="DO64" i="24"/>
  <c r="EM63" i="24"/>
  <c r="DO63" i="24"/>
  <c r="EE62" i="24"/>
  <c r="EM61" i="24"/>
  <c r="DO61" i="24"/>
  <c r="DW60" i="24"/>
  <c r="EM59" i="24"/>
  <c r="DO59" i="24"/>
  <c r="EM58" i="24"/>
  <c r="DO58" i="24"/>
  <c r="EE56" i="24"/>
  <c r="EL55" i="24"/>
  <c r="EA55" i="24"/>
  <c r="EN54" i="24"/>
  <c r="DX54" i="24"/>
  <c r="EQ53" i="24"/>
  <c r="EA53" i="24"/>
  <c r="EN52" i="24"/>
  <c r="ED52" i="24"/>
  <c r="DN52" i="24"/>
  <c r="EQ51" i="24"/>
  <c r="EF51" i="24"/>
  <c r="DP51" i="24"/>
  <c r="ED50" i="24"/>
  <c r="DN50" i="24"/>
  <c r="EL49" i="24"/>
  <c r="EF49" i="24"/>
  <c r="DP49" i="24"/>
  <c r="EI48" i="24"/>
  <c r="DS48" i="24"/>
  <c r="EQ47" i="24"/>
  <c r="EL47" i="24"/>
  <c r="EA47" i="24"/>
  <c r="DP47" i="24"/>
  <c r="DX46" i="24"/>
  <c r="EQ44" i="24"/>
  <c r="EA44" i="24"/>
  <c r="EL42" i="24"/>
  <c r="EA42" i="24"/>
  <c r="EI41" i="24"/>
  <c r="DX41" i="24"/>
  <c r="DN41" i="24"/>
  <c r="EF40" i="24"/>
  <c r="DP40" i="24"/>
  <c r="EN39" i="24"/>
  <c r="DX39" i="24"/>
  <c r="EQ38" i="24"/>
  <c r="EC38" i="24"/>
  <c r="DU38" i="24"/>
  <c r="EK37" i="24"/>
  <c r="DY37" i="24"/>
  <c r="DZ118" i="24"/>
  <c r="DR107" i="24"/>
  <c r="EL102" i="24"/>
  <c r="EH99" i="24"/>
  <c r="DR97" i="24"/>
  <c r="ED96" i="24"/>
  <c r="DY95" i="24"/>
  <c r="EO94" i="24"/>
  <c r="DR93" i="24"/>
  <c r="ED92" i="24"/>
  <c r="DY91" i="24"/>
  <c r="EO90" i="24"/>
  <c r="DR89" i="24"/>
  <c r="ED88" i="24"/>
  <c r="EF87" i="24"/>
  <c r="DP87" i="24"/>
  <c r="ES86" i="24"/>
  <c r="EI86" i="24"/>
  <c r="DX86" i="24"/>
  <c r="ER85" i="24"/>
  <c r="EG85" i="24"/>
  <c r="DW85" i="24"/>
  <c r="EO84" i="24"/>
  <c r="EE84" i="24"/>
  <c r="DT84" i="24"/>
  <c r="EQ83" i="24"/>
  <c r="EF83" i="24"/>
  <c r="DU83" i="24"/>
  <c r="EN82" i="24"/>
  <c r="EC82" i="24"/>
  <c r="DS82" i="24"/>
  <c r="EM81" i="24"/>
  <c r="EB81" i="24"/>
  <c r="DQ81" i="24"/>
  <c r="EJ79" i="24"/>
  <c r="DY79" i="24"/>
  <c r="DO79" i="24"/>
  <c r="EK78" i="24"/>
  <c r="EA78" i="24"/>
  <c r="DP78" i="24"/>
  <c r="ES77" i="24"/>
  <c r="EI77" i="24"/>
  <c r="DX77" i="24"/>
  <c r="ER76" i="24"/>
  <c r="EG76" i="24"/>
  <c r="DW76" i="24"/>
  <c r="EO75" i="24"/>
  <c r="EE75" i="24"/>
  <c r="EQ74" i="24"/>
  <c r="DU74" i="24"/>
  <c r="EN72" i="24"/>
  <c r="DS72" i="24"/>
  <c r="EM71" i="24"/>
  <c r="EJ70" i="24"/>
  <c r="DP69" i="24"/>
  <c r="EI67" i="24"/>
  <c r="EG66" i="24"/>
  <c r="EE65" i="24"/>
  <c r="EH64" i="24"/>
  <c r="DR64" i="24"/>
  <c r="DZ63" i="24"/>
  <c r="DZ62" i="24"/>
  <c r="DZ61" i="24"/>
  <c r="DZ60" i="24"/>
  <c r="EP59" i="24"/>
  <c r="DR59" i="24"/>
  <c r="EH58" i="24"/>
  <c r="EP57" i="24"/>
  <c r="EP56" i="24"/>
  <c r="DR56" i="24"/>
  <c r="EH55" i="24"/>
  <c r="DR55" i="24"/>
  <c r="EE54" i="24"/>
  <c r="DO54" i="24"/>
  <c r="ER53" i="24"/>
  <c r="EB53" i="24"/>
  <c r="EP52" i="24"/>
  <c r="DT52" i="24"/>
  <c r="ER51" i="24"/>
  <c r="EB51" i="24"/>
  <c r="EE50" i="24"/>
  <c r="EH49" i="24"/>
  <c r="DR49" i="24"/>
  <c r="EP48" i="24"/>
  <c r="DZ48" i="24"/>
  <c r="EH47" i="24"/>
  <c r="DR47" i="24"/>
  <c r="EP46" i="24"/>
  <c r="DZ46" i="24"/>
  <c r="ER44" i="24"/>
  <c r="DW44" i="24"/>
  <c r="EE43" i="24"/>
  <c r="EH42" i="24"/>
  <c r="DR42" i="24"/>
  <c r="EJ41" i="24"/>
  <c r="DT41" i="24"/>
  <c r="EH40" i="24"/>
  <c r="DR40" i="24"/>
  <c r="EE39" i="24"/>
  <c r="DO39" i="24"/>
  <c r="EH38" i="24"/>
  <c r="DV38" i="24"/>
  <c r="EL37" i="24"/>
  <c r="DZ37" i="24"/>
  <c r="DN37" i="24"/>
  <c r="DT99" i="24"/>
  <c r="EC96" i="24"/>
  <c r="DZ94" i="24"/>
  <c r="EC92" i="24"/>
  <c r="EC88" i="24"/>
  <c r="DU85" i="24"/>
  <c r="EC84" i="24"/>
  <c r="EM83" i="24"/>
  <c r="DO82" i="24"/>
  <c r="EK81" i="24"/>
  <c r="ES79" i="24"/>
  <c r="ER78" i="24"/>
  <c r="EO77" i="24"/>
  <c r="DU76" i="24"/>
  <c r="DS75" i="24"/>
  <c r="EM74" i="24"/>
  <c r="DO72" i="24"/>
  <c r="DP71" i="24"/>
  <c r="ES70" i="24"/>
  <c r="ER69" i="24"/>
  <c r="DT67" i="24"/>
  <c r="DU66" i="24"/>
  <c r="EN65" i="24"/>
  <c r="DW64" i="24"/>
  <c r="DW63" i="24"/>
  <c r="EM62" i="24"/>
  <c r="DO62" i="24"/>
  <c r="DW61" i="24"/>
  <c r="EM60" i="24"/>
  <c r="DO60" i="24"/>
  <c r="DW59" i="24"/>
  <c r="EE58" i="24"/>
  <c r="EE57" i="24"/>
  <c r="DO57" i="24"/>
  <c r="EM56" i="24"/>
  <c r="DO56" i="24"/>
  <c r="EQ55" i="24"/>
  <c r="DV55" i="24"/>
  <c r="ED54" i="24"/>
  <c r="DN54" i="24"/>
  <c r="EF53" i="24"/>
  <c r="DP53" i="24"/>
  <c r="DS52" i="24"/>
  <c r="EA51" i="24"/>
  <c r="EI50" i="24"/>
  <c r="DS50" i="24"/>
  <c r="EA49" i="24"/>
  <c r="ED48" i="24"/>
  <c r="EF47" i="24"/>
  <c r="EI46" i="24"/>
  <c r="DS46" i="24"/>
  <c r="EF44" i="24"/>
  <c r="DP44" i="24"/>
  <c r="EN43" i="24"/>
  <c r="DX43" i="24"/>
  <c r="DN43" i="24"/>
  <c r="EF42" i="24"/>
  <c r="DP42" i="24"/>
  <c r="ED41" i="24"/>
  <c r="EQ40" i="24"/>
  <c r="DV40" i="24"/>
  <c r="ED39" i="24"/>
  <c r="DN39" i="24"/>
  <c r="EG38" i="24"/>
  <c r="DQ38" i="24"/>
  <c r="ES37" i="24"/>
  <c r="EG37" i="24"/>
  <c r="DU37" i="24"/>
  <c r="HG78" i="1"/>
  <c r="HC78" i="1"/>
  <c r="GY78" i="1"/>
  <c r="GU78" i="1"/>
  <c r="GQ78" i="1"/>
  <c r="GM78" i="1"/>
  <c r="GI78" i="1"/>
  <c r="GE78" i="1"/>
  <c r="HE77" i="1"/>
  <c r="HA77" i="1"/>
  <c r="GW77" i="1"/>
  <c r="HF78" i="1"/>
  <c r="HB78" i="1"/>
  <c r="GX78" i="1"/>
  <c r="GT78" i="1"/>
  <c r="GP78" i="1"/>
  <c r="GL78" i="1"/>
  <c r="GH78" i="1"/>
  <c r="GD78" i="1"/>
  <c r="HD77" i="1"/>
  <c r="GZ77" i="1"/>
  <c r="GV77" i="1"/>
  <c r="GR77" i="1"/>
  <c r="GN77" i="1"/>
  <c r="GJ77" i="1"/>
  <c r="GF77" i="1"/>
  <c r="GB77" i="1"/>
  <c r="HF79" i="1"/>
  <c r="HB79" i="1"/>
  <c r="GX79" i="1"/>
  <c r="GT79" i="1"/>
  <c r="GP79" i="1"/>
  <c r="GL79" i="1"/>
  <c r="GH79" i="1"/>
  <c r="GD79" i="1"/>
  <c r="HA79" i="1"/>
  <c r="GS79" i="1"/>
  <c r="GG79" i="1"/>
  <c r="GC79" i="1"/>
  <c r="HE78" i="1"/>
  <c r="HA78" i="1"/>
  <c r="GW78" i="1"/>
  <c r="GS78" i="1"/>
  <c r="GO78" i="1"/>
  <c r="GK78" i="1"/>
  <c r="GG78" i="1"/>
  <c r="GC78" i="1"/>
  <c r="HG77" i="1"/>
  <c r="HC77" i="1"/>
  <c r="GY77" i="1"/>
  <c r="GU77" i="1"/>
  <c r="GQ77" i="1"/>
  <c r="GM77" i="1"/>
  <c r="GI77" i="1"/>
  <c r="GE77" i="1"/>
  <c r="HE79" i="1"/>
  <c r="GW79" i="1"/>
  <c r="GO79" i="1"/>
  <c r="GK79" i="1"/>
  <c r="HD78" i="1"/>
  <c r="GN78" i="1"/>
  <c r="GT77" i="1"/>
  <c r="GL77" i="1"/>
  <c r="GD77" i="1"/>
  <c r="HD79" i="1"/>
  <c r="GV79" i="1"/>
  <c r="GN79" i="1"/>
  <c r="GF79" i="1"/>
  <c r="GP77" i="1"/>
  <c r="GR79" i="1"/>
  <c r="GZ78" i="1"/>
  <c r="GJ78" i="1"/>
  <c r="HF77" i="1"/>
  <c r="GS77" i="1"/>
  <c r="GK77" i="1"/>
  <c r="GC77" i="1"/>
  <c r="HC79" i="1"/>
  <c r="GU79" i="1"/>
  <c r="GM79" i="1"/>
  <c r="GE79" i="1"/>
  <c r="GB78" i="1"/>
  <c r="GX77" i="1"/>
  <c r="GG77" i="1"/>
  <c r="HG79" i="1"/>
  <c r="GY79" i="1"/>
  <c r="GI79" i="1"/>
  <c r="GV78" i="1"/>
  <c r="GF78" i="1"/>
  <c r="HB77" i="1"/>
  <c r="GH77" i="1"/>
  <c r="GZ79" i="1"/>
  <c r="GJ79" i="1"/>
  <c r="GB79" i="1"/>
  <c r="GR78" i="1"/>
  <c r="GO77" i="1"/>
  <c r="GQ79" i="1"/>
  <c r="FZ78" i="1"/>
  <c r="FV78" i="1"/>
  <c r="FR78" i="1"/>
  <c r="FN78" i="1"/>
  <c r="FJ78" i="1"/>
  <c r="FF78" i="1"/>
  <c r="FB78" i="1"/>
  <c r="EX78" i="1"/>
  <c r="FY78" i="1"/>
  <c r="FU78" i="1"/>
  <c r="FQ78" i="1"/>
  <c r="FM78" i="1"/>
  <c r="FI78" i="1"/>
  <c r="FE78" i="1"/>
  <c r="FA78" i="1"/>
  <c r="EW78" i="1"/>
  <c r="FW77" i="1"/>
  <c r="FS77" i="1"/>
  <c r="FO77" i="1"/>
  <c r="FK77" i="1"/>
  <c r="FG77" i="1"/>
  <c r="FC77" i="1"/>
  <c r="EY77" i="1"/>
  <c r="EU77" i="1"/>
  <c r="FY79" i="1"/>
  <c r="FU79" i="1"/>
  <c r="FQ79" i="1"/>
  <c r="FM79" i="1"/>
  <c r="FI79" i="1"/>
  <c r="FE79" i="1"/>
  <c r="FA79" i="1"/>
  <c r="EW79" i="1"/>
  <c r="FT79" i="1"/>
  <c r="FL79" i="1"/>
  <c r="FD79" i="1"/>
  <c r="EZ79" i="1"/>
  <c r="FX78" i="1"/>
  <c r="FT78" i="1"/>
  <c r="FP78" i="1"/>
  <c r="FL78" i="1"/>
  <c r="FH78" i="1"/>
  <c r="FD78" i="1"/>
  <c r="EZ78" i="1"/>
  <c r="EV78" i="1"/>
  <c r="FZ77" i="1"/>
  <c r="FV77" i="1"/>
  <c r="FR77" i="1"/>
  <c r="FN77" i="1"/>
  <c r="FJ77" i="1"/>
  <c r="FF77" i="1"/>
  <c r="FB77" i="1"/>
  <c r="EX77" i="1"/>
  <c r="FX79" i="1"/>
  <c r="FP79" i="1"/>
  <c r="FH79" i="1"/>
  <c r="EV79" i="1"/>
  <c r="FW78" i="1"/>
  <c r="FG78" i="1"/>
  <c r="FU77" i="1"/>
  <c r="FM77" i="1"/>
  <c r="FE77" i="1"/>
  <c r="EW77" i="1"/>
  <c r="FW79" i="1"/>
  <c r="FO79" i="1"/>
  <c r="FG79" i="1"/>
  <c r="EY79" i="1"/>
  <c r="FQ77" i="1"/>
  <c r="FA77" i="1"/>
  <c r="FS79" i="1"/>
  <c r="FC79" i="1"/>
  <c r="FP77" i="1"/>
  <c r="FZ79" i="1"/>
  <c r="FS78" i="1"/>
  <c r="FC78" i="1"/>
  <c r="FT77" i="1"/>
  <c r="FL77" i="1"/>
  <c r="FD77" i="1"/>
  <c r="EV77" i="1"/>
  <c r="FV79" i="1"/>
  <c r="FN79" i="1"/>
  <c r="FF79" i="1"/>
  <c r="EX79" i="1"/>
  <c r="EU78" i="1"/>
  <c r="EZ77" i="1"/>
  <c r="FR79" i="1"/>
  <c r="FB79" i="1"/>
  <c r="FO78" i="1"/>
  <c r="EY78" i="1"/>
  <c r="FY77" i="1"/>
  <c r="FI77" i="1"/>
  <c r="FK79" i="1"/>
  <c r="EU79" i="1"/>
  <c r="FK78" i="1"/>
  <c r="FX77" i="1"/>
  <c r="FH77" i="1"/>
  <c r="FJ79" i="1"/>
  <c r="ES78" i="1"/>
  <c r="EO78" i="1"/>
  <c r="EK78" i="1"/>
  <c r="EG78" i="1"/>
  <c r="EC78" i="1"/>
  <c r="DY78" i="1"/>
  <c r="DU78" i="1"/>
  <c r="DQ78" i="1"/>
  <c r="ER78" i="1"/>
  <c r="EN78" i="1"/>
  <c r="EJ78" i="1"/>
  <c r="EF78" i="1"/>
  <c r="EB78" i="1"/>
  <c r="DX78" i="1"/>
  <c r="DT78" i="1"/>
  <c r="DP78" i="1"/>
  <c r="EP77" i="1"/>
  <c r="EL77" i="1"/>
  <c r="EH77" i="1"/>
  <c r="ED77" i="1"/>
  <c r="DZ77" i="1"/>
  <c r="DV77" i="1"/>
  <c r="DR77" i="1"/>
  <c r="DN77" i="1"/>
  <c r="ER79" i="1"/>
  <c r="EN79" i="1"/>
  <c r="EJ79" i="1"/>
  <c r="EF79" i="1"/>
  <c r="EB79" i="1"/>
  <c r="DX79" i="1"/>
  <c r="DT79" i="1"/>
  <c r="DP79" i="1"/>
  <c r="EQ79" i="1"/>
  <c r="EI79" i="1"/>
  <c r="EA79" i="1"/>
  <c r="DS79" i="1"/>
  <c r="EQ78" i="1"/>
  <c r="EM78" i="1"/>
  <c r="EI78" i="1"/>
  <c r="EE78" i="1"/>
  <c r="EA78" i="1"/>
  <c r="DW78" i="1"/>
  <c r="DS78" i="1"/>
  <c r="DO78" i="1"/>
  <c r="ES77" i="1"/>
  <c r="EO77" i="1"/>
  <c r="EK77" i="1"/>
  <c r="EG77" i="1"/>
  <c r="EC77" i="1"/>
  <c r="DY77" i="1"/>
  <c r="DU77" i="1"/>
  <c r="DQ77" i="1"/>
  <c r="EM79" i="1"/>
  <c r="EE79" i="1"/>
  <c r="DW79" i="1"/>
  <c r="DO79" i="1"/>
  <c r="EP78" i="1"/>
  <c r="DZ78" i="1"/>
  <c r="EN77" i="1"/>
  <c r="EF77" i="1"/>
  <c r="DX77" i="1"/>
  <c r="DP77" i="1"/>
  <c r="EP79" i="1"/>
  <c r="EH79" i="1"/>
  <c r="DZ79" i="1"/>
  <c r="DR79" i="1"/>
  <c r="EB77" i="1"/>
  <c r="ED79" i="1"/>
  <c r="DN79" i="1"/>
  <c r="ES79" i="1"/>
  <c r="DU79" i="1"/>
  <c r="EL78" i="1"/>
  <c r="DV78" i="1"/>
  <c r="EM77" i="1"/>
  <c r="EE77" i="1"/>
  <c r="DW77" i="1"/>
  <c r="DO77" i="1"/>
  <c r="EO79" i="1"/>
  <c r="EG79" i="1"/>
  <c r="DY79" i="1"/>
  <c r="DQ79" i="1"/>
  <c r="ER77" i="1"/>
  <c r="DT77" i="1"/>
  <c r="EL79" i="1"/>
  <c r="EI77" i="1"/>
  <c r="DS77" i="1"/>
  <c r="EC79" i="1"/>
  <c r="EH78" i="1"/>
  <c r="DR78" i="1"/>
  <c r="EJ77" i="1"/>
  <c r="DV79" i="1"/>
  <c r="ED78" i="1"/>
  <c r="DN78" i="1"/>
  <c r="EQ77" i="1"/>
  <c r="EA77" i="1"/>
  <c r="EK79" i="1"/>
  <c r="FZ76" i="1"/>
  <c r="FV76" i="1"/>
  <c r="FR76" i="1"/>
  <c r="FN76" i="1"/>
  <c r="FJ76" i="1"/>
  <c r="FF76" i="1"/>
  <c r="FB76" i="1"/>
  <c r="EX76" i="1"/>
  <c r="FX10" i="1"/>
  <c r="FT10" i="1"/>
  <c r="FP10" i="1"/>
  <c r="FL10" i="1"/>
  <c r="FH10" i="1"/>
  <c r="FD10" i="1"/>
  <c r="EZ10" i="1"/>
  <c r="EV10" i="1"/>
  <c r="FZ80" i="1"/>
  <c r="FV80" i="1"/>
  <c r="FR80" i="1"/>
  <c r="FN80" i="1"/>
  <c r="FJ80" i="1"/>
  <c r="FF80" i="1"/>
  <c r="FB80" i="1"/>
  <c r="EX80" i="1"/>
  <c r="FY76" i="1"/>
  <c r="FU76" i="1"/>
  <c r="FQ76" i="1"/>
  <c r="FM76" i="1"/>
  <c r="FI76" i="1"/>
  <c r="FE76" i="1"/>
  <c r="FA76" i="1"/>
  <c r="EW76" i="1"/>
  <c r="FW10" i="1"/>
  <c r="FS10" i="1"/>
  <c r="FO10" i="1"/>
  <c r="FK10" i="1"/>
  <c r="FG10" i="1"/>
  <c r="FC10" i="1"/>
  <c r="EY10" i="1"/>
  <c r="EU10" i="1"/>
  <c r="FY80" i="1"/>
  <c r="FU80" i="1"/>
  <c r="FQ80" i="1"/>
  <c r="FM80" i="1"/>
  <c r="FI80" i="1"/>
  <c r="FE80" i="1"/>
  <c r="FA80" i="1"/>
  <c r="EW80" i="1"/>
  <c r="FH80" i="1"/>
  <c r="EV80" i="1"/>
  <c r="FX76" i="1"/>
  <c r="FT76" i="1"/>
  <c r="FP76" i="1"/>
  <c r="FL76" i="1"/>
  <c r="FH76" i="1"/>
  <c r="FD76" i="1"/>
  <c r="EZ76" i="1"/>
  <c r="EV76" i="1"/>
  <c r="FZ10" i="1"/>
  <c r="FV10" i="1"/>
  <c r="FR10" i="1"/>
  <c r="FN10" i="1"/>
  <c r="FJ10" i="1"/>
  <c r="FF10" i="1"/>
  <c r="FB10" i="1"/>
  <c r="EX10" i="1"/>
  <c r="FX80" i="1"/>
  <c r="FT80" i="1"/>
  <c r="FP80" i="1"/>
  <c r="FL80" i="1"/>
  <c r="FD80" i="1"/>
  <c r="EZ80" i="1"/>
  <c r="FW76" i="1"/>
  <c r="FG76" i="1"/>
  <c r="FM10" i="1"/>
  <c r="EW10" i="1"/>
  <c r="FO80" i="1"/>
  <c r="EY80" i="1"/>
  <c r="EU80" i="1"/>
  <c r="FE10" i="1"/>
  <c r="FS76" i="1"/>
  <c r="FC76" i="1"/>
  <c r="FY10" i="1"/>
  <c r="FI10" i="1"/>
  <c r="FK80" i="1"/>
  <c r="FG80" i="1"/>
  <c r="FO76" i="1"/>
  <c r="EY76" i="1"/>
  <c r="FU10" i="1"/>
  <c r="FW80" i="1"/>
  <c r="FK76" i="1"/>
  <c r="EU76" i="1"/>
  <c r="FQ10" i="1"/>
  <c r="FA10" i="1"/>
  <c r="FS80" i="1"/>
  <c r="FC80" i="1"/>
  <c r="ES76" i="1"/>
  <c r="EO76" i="1"/>
  <c r="EK76" i="1"/>
  <c r="EG76" i="1"/>
  <c r="EC76" i="1"/>
  <c r="DY76" i="1"/>
  <c r="DU76" i="1"/>
  <c r="DQ76" i="1"/>
  <c r="EQ10" i="1"/>
  <c r="EM10" i="1"/>
  <c r="EI10" i="1"/>
  <c r="EE10" i="1"/>
  <c r="EA10" i="1"/>
  <c r="DW10" i="1"/>
  <c r="DS10" i="1"/>
  <c r="DO10" i="1"/>
  <c r="ES80" i="1"/>
  <c r="EO80" i="1"/>
  <c r="EK80" i="1"/>
  <c r="EG80" i="1"/>
  <c r="EC80" i="1"/>
  <c r="DY80" i="1"/>
  <c r="DU80" i="1"/>
  <c r="DQ80" i="1"/>
  <c r="ER76" i="1"/>
  <c r="EN76" i="1"/>
  <c r="EJ76" i="1"/>
  <c r="EF76" i="1"/>
  <c r="EB76" i="1"/>
  <c r="DX76" i="1"/>
  <c r="DT76" i="1"/>
  <c r="DP76" i="1"/>
  <c r="EP10" i="1"/>
  <c r="EL10" i="1"/>
  <c r="EH10" i="1"/>
  <c r="ED10" i="1"/>
  <c r="DZ10" i="1"/>
  <c r="DV10" i="1"/>
  <c r="DR10" i="1"/>
  <c r="DN10" i="1"/>
  <c r="ER80" i="1"/>
  <c r="EN80" i="1"/>
  <c r="EJ80" i="1"/>
  <c r="EF80" i="1"/>
  <c r="EB80" i="1"/>
  <c r="DX80" i="1"/>
  <c r="DT80" i="1"/>
  <c r="DP80" i="1"/>
  <c r="EM80" i="1"/>
  <c r="EE80" i="1"/>
  <c r="DW80" i="1"/>
  <c r="DO80" i="1"/>
  <c r="EQ76" i="1"/>
  <c r="EM76" i="1"/>
  <c r="EI76" i="1"/>
  <c r="EE76" i="1"/>
  <c r="EA76" i="1"/>
  <c r="DW76" i="1"/>
  <c r="DS76" i="1"/>
  <c r="DO76" i="1"/>
  <c r="ES10" i="1"/>
  <c r="EO10" i="1"/>
  <c r="EK10" i="1"/>
  <c r="EG10" i="1"/>
  <c r="EC10" i="1"/>
  <c r="DY10" i="1"/>
  <c r="DU10" i="1"/>
  <c r="DQ10" i="1"/>
  <c r="EQ80" i="1"/>
  <c r="EI80" i="1"/>
  <c r="EA80" i="1"/>
  <c r="DS80" i="1"/>
  <c r="EP76" i="1"/>
  <c r="DZ76" i="1"/>
  <c r="EF10" i="1"/>
  <c r="DP10" i="1"/>
  <c r="EH80" i="1"/>
  <c r="DR80" i="1"/>
  <c r="ED80" i="1"/>
  <c r="EP80" i="1"/>
  <c r="EL76" i="1"/>
  <c r="DV76" i="1"/>
  <c r="ER10" i="1"/>
  <c r="EB10" i="1"/>
  <c r="DN80" i="1"/>
  <c r="DX10" i="1"/>
  <c r="EH76" i="1"/>
  <c r="DR76" i="1"/>
  <c r="EN10" i="1"/>
  <c r="ED76" i="1"/>
  <c r="DN76" i="1"/>
  <c r="EJ10" i="1"/>
  <c r="DT10" i="1"/>
  <c r="EL80" i="1"/>
  <c r="DV80" i="1"/>
  <c r="DZ80" i="1"/>
  <c r="HG76" i="1"/>
  <c r="HC76" i="1"/>
  <c r="GY76" i="1"/>
  <c r="GU76" i="1"/>
  <c r="GQ76" i="1"/>
  <c r="GM76" i="1"/>
  <c r="GI76" i="1"/>
  <c r="GE76" i="1"/>
  <c r="HE10" i="1"/>
  <c r="HA10" i="1"/>
  <c r="GW10" i="1"/>
  <c r="GS10" i="1"/>
  <c r="GO10" i="1"/>
  <c r="GK10" i="1"/>
  <c r="GG10" i="1"/>
  <c r="GC10" i="1"/>
  <c r="HG80" i="1"/>
  <c r="HC80" i="1"/>
  <c r="GY80" i="1"/>
  <c r="GU80" i="1"/>
  <c r="GQ80" i="1"/>
  <c r="GM80" i="1"/>
  <c r="GI80" i="1"/>
  <c r="GE80" i="1"/>
  <c r="HF76" i="1"/>
  <c r="HB76" i="1"/>
  <c r="GX76" i="1"/>
  <c r="GT76" i="1"/>
  <c r="GP76" i="1"/>
  <c r="GL76" i="1"/>
  <c r="GH76" i="1"/>
  <c r="GD76" i="1"/>
  <c r="HD10" i="1"/>
  <c r="GZ10" i="1"/>
  <c r="GV10" i="1"/>
  <c r="GR10" i="1"/>
  <c r="GN10" i="1"/>
  <c r="GJ10" i="1"/>
  <c r="GF10" i="1"/>
  <c r="GB10" i="1"/>
  <c r="HF80" i="1"/>
  <c r="HB80" i="1"/>
  <c r="GX80" i="1"/>
  <c r="GT80" i="1"/>
  <c r="GP80" i="1"/>
  <c r="GL80" i="1"/>
  <c r="GH80" i="1"/>
  <c r="GD80" i="1"/>
  <c r="HD76" i="1"/>
  <c r="GZ76" i="1"/>
  <c r="GV76" i="1"/>
  <c r="GR76" i="1"/>
  <c r="GN76" i="1"/>
  <c r="GF76" i="1"/>
  <c r="HE76" i="1"/>
  <c r="HA76" i="1"/>
  <c r="GW76" i="1"/>
  <c r="GS76" i="1"/>
  <c r="GO76" i="1"/>
  <c r="GK76" i="1"/>
  <c r="GG76" i="1"/>
  <c r="GC76" i="1"/>
  <c r="HG10" i="1"/>
  <c r="HC10" i="1"/>
  <c r="GY10" i="1"/>
  <c r="GU10" i="1"/>
  <c r="GQ10" i="1"/>
  <c r="GM10" i="1"/>
  <c r="GI10" i="1"/>
  <c r="GE10" i="1"/>
  <c r="HE80" i="1"/>
  <c r="HA80" i="1"/>
  <c r="GW80" i="1"/>
  <c r="GS80" i="1"/>
  <c r="GO80" i="1"/>
  <c r="GK80" i="1"/>
  <c r="GG80" i="1"/>
  <c r="GC80" i="1"/>
  <c r="GJ76" i="1"/>
  <c r="GB76" i="1"/>
  <c r="GT10" i="1"/>
  <c r="GD10" i="1"/>
  <c r="GV80" i="1"/>
  <c r="GF80" i="1"/>
  <c r="GR80" i="1"/>
  <c r="GB80" i="1"/>
  <c r="HB10" i="1"/>
  <c r="HD80" i="1"/>
  <c r="HF10" i="1"/>
  <c r="GP10" i="1"/>
  <c r="GL10" i="1"/>
  <c r="GX10" i="1"/>
  <c r="GH10" i="1"/>
  <c r="GZ80" i="1"/>
  <c r="GJ80" i="1"/>
  <c r="GN80"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14" i="1"/>
  <c r="HG110" i="1"/>
  <c r="HG106" i="1"/>
  <c r="HG102" i="1"/>
  <c r="HG98" i="1"/>
  <c r="HG147" i="1"/>
  <c r="HG143" i="1"/>
  <c r="HG139" i="1"/>
  <c r="HG135" i="1"/>
  <c r="HG132" i="1"/>
  <c r="HG128" i="1"/>
  <c r="HG124" i="1"/>
  <c r="HG62" i="1"/>
  <c r="HG72" i="1"/>
  <c r="HG73" i="1"/>
  <c r="HG169" i="1"/>
  <c r="HG165" i="1"/>
  <c r="HG161" i="1"/>
  <c r="HG193" i="1"/>
  <c r="HG200" i="1"/>
  <c r="HG195" i="1"/>
  <c r="HG157" i="1"/>
  <c r="HG192" i="1"/>
  <c r="HG188" i="1"/>
  <c r="HG184" i="1"/>
  <c r="HG149" i="1"/>
  <c r="HG69" i="1"/>
  <c r="HF114" i="1"/>
  <c r="HF110" i="1"/>
  <c r="HF106" i="1"/>
  <c r="HF102" i="1"/>
  <c r="HF98" i="1"/>
  <c r="HF147" i="1"/>
  <c r="HF143" i="1"/>
  <c r="HF139" i="1"/>
  <c r="HF135" i="1"/>
  <c r="HF132" i="1"/>
  <c r="HF128" i="1"/>
  <c r="HF124" i="1"/>
  <c r="HF62" i="1"/>
  <c r="HF72" i="1"/>
  <c r="HF73" i="1"/>
  <c r="HF169" i="1"/>
  <c r="HF165" i="1"/>
  <c r="HF161" i="1"/>
  <c r="HG113" i="1"/>
  <c r="HG109" i="1"/>
  <c r="HG105" i="1"/>
  <c r="HG101" i="1"/>
  <c r="HG16" i="1"/>
  <c r="HG146" i="1"/>
  <c r="HG142" i="1"/>
  <c r="HG138" i="1"/>
  <c r="HG134" i="1"/>
  <c r="HG131" i="1"/>
  <c r="HG127" i="1"/>
  <c r="HG123" i="1"/>
  <c r="HG61" i="1"/>
  <c r="HG174" i="1"/>
  <c r="HG172" i="1"/>
  <c r="HG168" i="1"/>
  <c r="HG164" i="1"/>
  <c r="HG160" i="1"/>
  <c r="HG199" i="1"/>
  <c r="HG194" i="1"/>
  <c r="HG156" i="1"/>
  <c r="HG191" i="1"/>
  <c r="HG187" i="1"/>
  <c r="HG148" i="1"/>
  <c r="HF113" i="1"/>
  <c r="HF109" i="1"/>
  <c r="HF105" i="1"/>
  <c r="HF101" i="1"/>
  <c r="HF16" i="1"/>
  <c r="HF146" i="1"/>
  <c r="HF142" i="1"/>
  <c r="HF138" i="1"/>
  <c r="HF134" i="1"/>
  <c r="HF131" i="1"/>
  <c r="HF127" i="1"/>
  <c r="HF123" i="1"/>
  <c r="HF61" i="1"/>
  <c r="HF174" i="1"/>
  <c r="HF172" i="1"/>
  <c r="HF168" i="1"/>
  <c r="HF164" i="1"/>
  <c r="HF160" i="1"/>
  <c r="HG112" i="1"/>
  <c r="HG108" i="1"/>
  <c r="HG104" i="1"/>
  <c r="HG100" i="1"/>
  <c r="HG15" i="1"/>
  <c r="HG145" i="1"/>
  <c r="HG141" i="1"/>
  <c r="HG137" i="1"/>
  <c r="HG133" i="1"/>
  <c r="HG130" i="1"/>
  <c r="HG126" i="1"/>
  <c r="HG122" i="1"/>
  <c r="HG60" i="1"/>
  <c r="HG173" i="1"/>
  <c r="HG171" i="1"/>
  <c r="HG167" i="1"/>
  <c r="HG163" i="1"/>
  <c r="HG202" i="1"/>
  <c r="HG117" i="1"/>
  <c r="HG197" i="1"/>
  <c r="HG155" i="1"/>
  <c r="HG190" i="1"/>
  <c r="HG186" i="1"/>
  <c r="HG151" i="1"/>
  <c r="HG96" i="1"/>
  <c r="HF112" i="1"/>
  <c r="HF108" i="1"/>
  <c r="HF104" i="1"/>
  <c r="HF100" i="1"/>
  <c r="HF15" i="1"/>
  <c r="HF145" i="1"/>
  <c r="HF141" i="1"/>
  <c r="HF137" i="1"/>
  <c r="HF133" i="1"/>
  <c r="HF130" i="1"/>
  <c r="HF126" i="1"/>
  <c r="HF122" i="1"/>
  <c r="HF60" i="1"/>
  <c r="HF173" i="1"/>
  <c r="HF171" i="1"/>
  <c r="HF167" i="1"/>
  <c r="HF163" i="1"/>
  <c r="HG107" i="1"/>
  <c r="HG144" i="1"/>
  <c r="HG129" i="1"/>
  <c r="HG175" i="1"/>
  <c r="HG185" i="1"/>
  <c r="HF111" i="1"/>
  <c r="HF14" i="1"/>
  <c r="HF115" i="1"/>
  <c r="HF74" i="1"/>
  <c r="HF162" i="1"/>
  <c r="HF193" i="1"/>
  <c r="HF200" i="1"/>
  <c r="HF195" i="1"/>
  <c r="HF157" i="1"/>
  <c r="HF192" i="1"/>
  <c r="HF188" i="1"/>
  <c r="HF184" i="1"/>
  <c r="HF149" i="1"/>
  <c r="HF69" i="1"/>
  <c r="HE114" i="1"/>
  <c r="HE110" i="1"/>
  <c r="HE106" i="1"/>
  <c r="HE102" i="1"/>
  <c r="HE98" i="1"/>
  <c r="HE147" i="1"/>
  <c r="HE143" i="1"/>
  <c r="HE139" i="1"/>
  <c r="HE135" i="1"/>
  <c r="HE132" i="1"/>
  <c r="HE128" i="1"/>
  <c r="HE124" i="1"/>
  <c r="HE62" i="1"/>
  <c r="HE72" i="1"/>
  <c r="HE73" i="1"/>
  <c r="HE169" i="1"/>
  <c r="HE165" i="1"/>
  <c r="HE161" i="1"/>
  <c r="HG103" i="1"/>
  <c r="HG140" i="1"/>
  <c r="HG125" i="1"/>
  <c r="HG170" i="1"/>
  <c r="HG198" i="1"/>
  <c r="HG158" i="1"/>
  <c r="HG178" i="1"/>
  <c r="HF107" i="1"/>
  <c r="HF144" i="1"/>
  <c r="HF129" i="1"/>
  <c r="HF175" i="1"/>
  <c r="HF199" i="1"/>
  <c r="HF194" i="1"/>
  <c r="HF156" i="1"/>
  <c r="HF191" i="1"/>
  <c r="HF187" i="1"/>
  <c r="HF148" i="1"/>
  <c r="HE113" i="1"/>
  <c r="HE109" i="1"/>
  <c r="HE105" i="1"/>
  <c r="HE101" i="1"/>
  <c r="HE16" i="1"/>
  <c r="HE146" i="1"/>
  <c r="HE142" i="1"/>
  <c r="HE138" i="1"/>
  <c r="HE134" i="1"/>
  <c r="HE131" i="1"/>
  <c r="HE127" i="1"/>
  <c r="HE123" i="1"/>
  <c r="HE61" i="1"/>
  <c r="HE174" i="1"/>
  <c r="HE172" i="1"/>
  <c r="HE168" i="1"/>
  <c r="HE164" i="1"/>
  <c r="HE160" i="1"/>
  <c r="HG111" i="1"/>
  <c r="HG115" i="1"/>
  <c r="HG162" i="1"/>
  <c r="HF136" i="1"/>
  <c r="HF166" i="1"/>
  <c r="HF196" i="1"/>
  <c r="HF198" i="1"/>
  <c r="HF158" i="1"/>
  <c r="HF189" i="1"/>
  <c r="HF178" i="1"/>
  <c r="HE107" i="1"/>
  <c r="HE99" i="1"/>
  <c r="HE144" i="1"/>
  <c r="HE136" i="1"/>
  <c r="HE129" i="1"/>
  <c r="HE63" i="1"/>
  <c r="HE175" i="1"/>
  <c r="HE166" i="1"/>
  <c r="HE199" i="1"/>
  <c r="HE194" i="1"/>
  <c r="HE156" i="1"/>
  <c r="HE191" i="1"/>
  <c r="HE187" i="1"/>
  <c r="HE148" i="1"/>
  <c r="HD113" i="1"/>
  <c r="HD109" i="1"/>
  <c r="HD105" i="1"/>
  <c r="HG14" i="1"/>
  <c r="HG74" i="1"/>
  <c r="HG196" i="1"/>
  <c r="HG189" i="1"/>
  <c r="HF99" i="1"/>
  <c r="HF63" i="1"/>
  <c r="HF176" i="1"/>
  <c r="HF185" i="1"/>
  <c r="HF70" i="1"/>
  <c r="HE111" i="1"/>
  <c r="HE103" i="1"/>
  <c r="HE14" i="1"/>
  <c r="HE140" i="1"/>
  <c r="HE115" i="1"/>
  <c r="HE125" i="1"/>
  <c r="HE74" i="1"/>
  <c r="HE170" i="1"/>
  <c r="HE162" i="1"/>
  <c r="HE196" i="1"/>
  <c r="HE198" i="1"/>
  <c r="HE158" i="1"/>
  <c r="HE176" i="1"/>
  <c r="HE189" i="1"/>
  <c r="HE185" i="1"/>
  <c r="HE178" i="1"/>
  <c r="HE70" i="1"/>
  <c r="HD111" i="1"/>
  <c r="HD107" i="1"/>
  <c r="HD103" i="1"/>
  <c r="HD99" i="1"/>
  <c r="HD14" i="1"/>
  <c r="HD144" i="1"/>
  <c r="HD140" i="1"/>
  <c r="HD136" i="1"/>
  <c r="HD115" i="1"/>
  <c r="HD129" i="1"/>
  <c r="HD125" i="1"/>
  <c r="HD63" i="1"/>
  <c r="HD74" i="1"/>
  <c r="HD175" i="1"/>
  <c r="HD170" i="1"/>
  <c r="HD166" i="1"/>
  <c r="HD162" i="1"/>
  <c r="HG99" i="1"/>
  <c r="HG176" i="1"/>
  <c r="HF125" i="1"/>
  <c r="HF155" i="1"/>
  <c r="HF151" i="1"/>
  <c r="HE104" i="1"/>
  <c r="HE141" i="1"/>
  <c r="HE126" i="1"/>
  <c r="HE171" i="1"/>
  <c r="HE202" i="1"/>
  <c r="HE197" i="1"/>
  <c r="HE190" i="1"/>
  <c r="HE96" i="1"/>
  <c r="HD108" i="1"/>
  <c r="HD101" i="1"/>
  <c r="HD15" i="1"/>
  <c r="HD143" i="1"/>
  <c r="HD138" i="1"/>
  <c r="HD133" i="1"/>
  <c r="HD128" i="1"/>
  <c r="HD123" i="1"/>
  <c r="HD60" i="1"/>
  <c r="HD73" i="1"/>
  <c r="HD168" i="1"/>
  <c r="HD163" i="1"/>
  <c r="HD202" i="1"/>
  <c r="HD117" i="1"/>
  <c r="HD197" i="1"/>
  <c r="HD155" i="1"/>
  <c r="HD190" i="1"/>
  <c r="HD186" i="1"/>
  <c r="HD151" i="1"/>
  <c r="HD96" i="1"/>
  <c r="HC112" i="1"/>
  <c r="HC108" i="1"/>
  <c r="HC104" i="1"/>
  <c r="HC100" i="1"/>
  <c r="HC15" i="1"/>
  <c r="HC145" i="1"/>
  <c r="HC141" i="1"/>
  <c r="HC137" i="1"/>
  <c r="HC133" i="1"/>
  <c r="HC130" i="1"/>
  <c r="HC126" i="1"/>
  <c r="HC122" i="1"/>
  <c r="HC60" i="1"/>
  <c r="HC173" i="1"/>
  <c r="HC171" i="1"/>
  <c r="HC167" i="1"/>
  <c r="HC163" i="1"/>
  <c r="HC202" i="1"/>
  <c r="HC117" i="1"/>
  <c r="HC197" i="1"/>
  <c r="HC155" i="1"/>
  <c r="HC190" i="1"/>
  <c r="HC186" i="1"/>
  <c r="HC151" i="1"/>
  <c r="HC96" i="1"/>
  <c r="HB112" i="1"/>
  <c r="HB108" i="1"/>
  <c r="HB104" i="1"/>
  <c r="HB100" i="1"/>
  <c r="HB15" i="1"/>
  <c r="HB145" i="1"/>
  <c r="HB141" i="1"/>
  <c r="HB137" i="1"/>
  <c r="HB133" i="1"/>
  <c r="HB130" i="1"/>
  <c r="HB126" i="1"/>
  <c r="HB122" i="1"/>
  <c r="HB60" i="1"/>
  <c r="HB173" i="1"/>
  <c r="HB171" i="1"/>
  <c r="HB167" i="1"/>
  <c r="HB163" i="1"/>
  <c r="HG136" i="1"/>
  <c r="HG70" i="1"/>
  <c r="HF170" i="1"/>
  <c r="HF190" i="1"/>
  <c r="HF96" i="1"/>
  <c r="HE100" i="1"/>
  <c r="HE137" i="1"/>
  <c r="HE122" i="1"/>
  <c r="HE167" i="1"/>
  <c r="HE157" i="1"/>
  <c r="HE188" i="1"/>
  <c r="HE149" i="1"/>
  <c r="HD114" i="1"/>
  <c r="HD106" i="1"/>
  <c r="HD100" i="1"/>
  <c r="HD147" i="1"/>
  <c r="HD142" i="1"/>
  <c r="HD137" i="1"/>
  <c r="HD132" i="1"/>
  <c r="HD127" i="1"/>
  <c r="HD122" i="1"/>
  <c r="HD72" i="1"/>
  <c r="HD172" i="1"/>
  <c r="HD167" i="1"/>
  <c r="HD161" i="1"/>
  <c r="HD196" i="1"/>
  <c r="HD198" i="1"/>
  <c r="HD158" i="1"/>
  <c r="HD176" i="1"/>
  <c r="HD189" i="1"/>
  <c r="HD185" i="1"/>
  <c r="HD178" i="1"/>
  <c r="HD70" i="1"/>
  <c r="HC111" i="1"/>
  <c r="HC107" i="1"/>
  <c r="HC103" i="1"/>
  <c r="HC99" i="1"/>
  <c r="HC14" i="1"/>
  <c r="HC144" i="1"/>
  <c r="HC140" i="1"/>
  <c r="HC136" i="1"/>
  <c r="HC115" i="1"/>
  <c r="HC129" i="1"/>
  <c r="HC125" i="1"/>
  <c r="HC63" i="1"/>
  <c r="HC74" i="1"/>
  <c r="HC175" i="1"/>
  <c r="HC170" i="1"/>
  <c r="HC166" i="1"/>
  <c r="HC162" i="1"/>
  <c r="HC196" i="1"/>
  <c r="HC198" i="1"/>
  <c r="HC158" i="1"/>
  <c r="HC176" i="1"/>
  <c r="HC189" i="1"/>
  <c r="HC185" i="1"/>
  <c r="HC178" i="1"/>
  <c r="HC70" i="1"/>
  <c r="HB111" i="1"/>
  <c r="HB107" i="1"/>
  <c r="HB103" i="1"/>
  <c r="HB99" i="1"/>
  <c r="HB14" i="1"/>
  <c r="HB144" i="1"/>
  <c r="HG63" i="1"/>
  <c r="HF103" i="1"/>
  <c r="HF117" i="1"/>
  <c r="HF186" i="1"/>
  <c r="HE112" i="1"/>
  <c r="HE15" i="1"/>
  <c r="HE133" i="1"/>
  <c r="HE60" i="1"/>
  <c r="HE163" i="1"/>
  <c r="HE117" i="1"/>
  <c r="HE155" i="1"/>
  <c r="HE186" i="1"/>
  <c r="HE151" i="1"/>
  <c r="HD112" i="1"/>
  <c r="HD104" i="1"/>
  <c r="HD98" i="1"/>
  <c r="HD146" i="1"/>
  <c r="HD141" i="1"/>
  <c r="HD135" i="1"/>
  <c r="HD131" i="1"/>
  <c r="HD126" i="1"/>
  <c r="HD62" i="1"/>
  <c r="HD174" i="1"/>
  <c r="HD171" i="1"/>
  <c r="HD165" i="1"/>
  <c r="HD160" i="1"/>
  <c r="HD193" i="1"/>
  <c r="HD200" i="1"/>
  <c r="HD195" i="1"/>
  <c r="HD157" i="1"/>
  <c r="HD192" i="1"/>
  <c r="HD188" i="1"/>
  <c r="HD184" i="1"/>
  <c r="HD149" i="1"/>
  <c r="HD69" i="1"/>
  <c r="HC114" i="1"/>
  <c r="HC110" i="1"/>
  <c r="HC106" i="1"/>
  <c r="HC102" i="1"/>
  <c r="HC98" i="1"/>
  <c r="HC147" i="1"/>
  <c r="HC143" i="1"/>
  <c r="HC139" i="1"/>
  <c r="HC135" i="1"/>
  <c r="HC132" i="1"/>
  <c r="HC128" i="1"/>
  <c r="HC124" i="1"/>
  <c r="HC62" i="1"/>
  <c r="HC72" i="1"/>
  <c r="HC73" i="1"/>
  <c r="HC169" i="1"/>
  <c r="HC165" i="1"/>
  <c r="HC161" i="1"/>
  <c r="HC193" i="1"/>
  <c r="HC200" i="1"/>
  <c r="HC195" i="1"/>
  <c r="HC157" i="1"/>
  <c r="HC192" i="1"/>
  <c r="HC188" i="1"/>
  <c r="HC184" i="1"/>
  <c r="HC149" i="1"/>
  <c r="HC69" i="1"/>
  <c r="HB114" i="1"/>
  <c r="HB110" i="1"/>
  <c r="HB106" i="1"/>
  <c r="HB102" i="1"/>
  <c r="HB98" i="1"/>
  <c r="HB147" i="1"/>
  <c r="HB143" i="1"/>
  <c r="HB139" i="1"/>
  <c r="HB135" i="1"/>
  <c r="HB132" i="1"/>
  <c r="HB128" i="1"/>
  <c r="HB124" i="1"/>
  <c r="HB62" i="1"/>
  <c r="HB72" i="1"/>
  <c r="HB73" i="1"/>
  <c r="HB169" i="1"/>
  <c r="HB165" i="1"/>
  <c r="HB161" i="1"/>
  <c r="HG166" i="1"/>
  <c r="HE108" i="1"/>
  <c r="HE195" i="1"/>
  <c r="HD110" i="1"/>
  <c r="HD139" i="1"/>
  <c r="HD61" i="1"/>
  <c r="HD194" i="1"/>
  <c r="HC109" i="1"/>
  <c r="HC146" i="1"/>
  <c r="HC131" i="1"/>
  <c r="HC174" i="1"/>
  <c r="HC160" i="1"/>
  <c r="HC187" i="1"/>
  <c r="HB113" i="1"/>
  <c r="HB16" i="1"/>
  <c r="HB138" i="1"/>
  <c r="HB131" i="1"/>
  <c r="HB123" i="1"/>
  <c r="HB174" i="1"/>
  <c r="HB168" i="1"/>
  <c r="HB160" i="1"/>
  <c r="HB199" i="1"/>
  <c r="HB194" i="1"/>
  <c r="HB156" i="1"/>
  <c r="HB191" i="1"/>
  <c r="HB187" i="1"/>
  <c r="HB148" i="1"/>
  <c r="HA113" i="1"/>
  <c r="HA109" i="1"/>
  <c r="HA105" i="1"/>
  <c r="HA101" i="1"/>
  <c r="HA16" i="1"/>
  <c r="HA146" i="1"/>
  <c r="HA142" i="1"/>
  <c r="HA138" i="1"/>
  <c r="HA134" i="1"/>
  <c r="HA131" i="1"/>
  <c r="HA127" i="1"/>
  <c r="HA123" i="1"/>
  <c r="HA61" i="1"/>
  <c r="HA174" i="1"/>
  <c r="HA172" i="1"/>
  <c r="HA168" i="1"/>
  <c r="HA164" i="1"/>
  <c r="HA160" i="1"/>
  <c r="HA199" i="1"/>
  <c r="HA194" i="1"/>
  <c r="HA156" i="1"/>
  <c r="HA191" i="1"/>
  <c r="HA187" i="1"/>
  <c r="HA148" i="1"/>
  <c r="GZ113" i="1"/>
  <c r="GZ109" i="1"/>
  <c r="GZ105" i="1"/>
  <c r="GZ101" i="1"/>
  <c r="GZ16" i="1"/>
  <c r="GZ146" i="1"/>
  <c r="GZ142" i="1"/>
  <c r="GZ138" i="1"/>
  <c r="GZ134" i="1"/>
  <c r="GZ131" i="1"/>
  <c r="GZ127" i="1"/>
  <c r="GZ123" i="1"/>
  <c r="GZ61" i="1"/>
  <c r="GZ174" i="1"/>
  <c r="GZ172" i="1"/>
  <c r="GZ168" i="1"/>
  <c r="GZ164" i="1"/>
  <c r="GZ160" i="1"/>
  <c r="GZ199" i="1"/>
  <c r="GZ194" i="1"/>
  <c r="GZ156" i="1"/>
  <c r="GZ191" i="1"/>
  <c r="GZ187" i="1"/>
  <c r="GZ148" i="1"/>
  <c r="GY113" i="1"/>
  <c r="GY109" i="1"/>
  <c r="GY105" i="1"/>
  <c r="GY101" i="1"/>
  <c r="GY16" i="1"/>
  <c r="GY146" i="1"/>
  <c r="GY142" i="1"/>
  <c r="GY138" i="1"/>
  <c r="GY134" i="1"/>
  <c r="GY131" i="1"/>
  <c r="GY127" i="1"/>
  <c r="GY123" i="1"/>
  <c r="GY61" i="1"/>
  <c r="GY174" i="1"/>
  <c r="GY172" i="1"/>
  <c r="GY168" i="1"/>
  <c r="GY164" i="1"/>
  <c r="GY160" i="1"/>
  <c r="HF197" i="1"/>
  <c r="HE145" i="1"/>
  <c r="HE192" i="1"/>
  <c r="HD102" i="1"/>
  <c r="HD134" i="1"/>
  <c r="HD173" i="1"/>
  <c r="HD199" i="1"/>
  <c r="HD156" i="1"/>
  <c r="HD148" i="1"/>
  <c r="HC105" i="1"/>
  <c r="HC142" i="1"/>
  <c r="HC127" i="1"/>
  <c r="HC172" i="1"/>
  <c r="HC194" i="1"/>
  <c r="HB109" i="1"/>
  <c r="HB146" i="1"/>
  <c r="HB136" i="1"/>
  <c r="HB129" i="1"/>
  <c r="HB63" i="1"/>
  <c r="HB175" i="1"/>
  <c r="HB166" i="1"/>
  <c r="HB202" i="1"/>
  <c r="HB117" i="1"/>
  <c r="HB197" i="1"/>
  <c r="HB155" i="1"/>
  <c r="HB190" i="1"/>
  <c r="HB186" i="1"/>
  <c r="HB151" i="1"/>
  <c r="HB96" i="1"/>
  <c r="HA112" i="1"/>
  <c r="HA108" i="1"/>
  <c r="HA104" i="1"/>
  <c r="HA100" i="1"/>
  <c r="HA15" i="1"/>
  <c r="HA145" i="1"/>
  <c r="HA141" i="1"/>
  <c r="HA137" i="1"/>
  <c r="HA133" i="1"/>
  <c r="HA130" i="1"/>
  <c r="HA126" i="1"/>
  <c r="HA122" i="1"/>
  <c r="HA60" i="1"/>
  <c r="HA173" i="1"/>
  <c r="HA171" i="1"/>
  <c r="HA167" i="1"/>
  <c r="HA163" i="1"/>
  <c r="HA202" i="1"/>
  <c r="HA117" i="1"/>
  <c r="HA197" i="1"/>
  <c r="HA155" i="1"/>
  <c r="HA190" i="1"/>
  <c r="HA186" i="1"/>
  <c r="HA151" i="1"/>
  <c r="HA96" i="1"/>
  <c r="GZ112" i="1"/>
  <c r="GZ108" i="1"/>
  <c r="GZ104" i="1"/>
  <c r="GZ100" i="1"/>
  <c r="GZ15" i="1"/>
  <c r="GZ145" i="1"/>
  <c r="GZ141" i="1"/>
  <c r="GZ137" i="1"/>
  <c r="GZ133" i="1"/>
  <c r="GZ130" i="1"/>
  <c r="GZ126" i="1"/>
  <c r="GZ122" i="1"/>
  <c r="GZ60" i="1"/>
  <c r="GZ173" i="1"/>
  <c r="GZ171" i="1"/>
  <c r="GZ167" i="1"/>
  <c r="GZ163" i="1"/>
  <c r="GZ202" i="1"/>
  <c r="HE193" i="1"/>
  <c r="HD16" i="1"/>
  <c r="HD169" i="1"/>
  <c r="HC138" i="1"/>
  <c r="HC168" i="1"/>
  <c r="HC199" i="1"/>
  <c r="HC148" i="1"/>
  <c r="HB142" i="1"/>
  <c r="HB127" i="1"/>
  <c r="HB172" i="1"/>
  <c r="HF140" i="1"/>
  <c r="HE200" i="1"/>
  <c r="HD145" i="1"/>
  <c r="HD164" i="1"/>
  <c r="HC113" i="1"/>
  <c r="HC134" i="1"/>
  <c r="HC164" i="1"/>
  <c r="HB140" i="1"/>
  <c r="HB125" i="1"/>
  <c r="HB170" i="1"/>
  <c r="HF202" i="1"/>
  <c r="HE130" i="1"/>
  <c r="HE184" i="1"/>
  <c r="HD130" i="1"/>
  <c r="HD191" i="1"/>
  <c r="HC101" i="1"/>
  <c r="HC123" i="1"/>
  <c r="HC156" i="1"/>
  <c r="HB105" i="1"/>
  <c r="HB134" i="1"/>
  <c r="HB61" i="1"/>
  <c r="HB164" i="1"/>
  <c r="HB196" i="1"/>
  <c r="HB198" i="1"/>
  <c r="HB158" i="1"/>
  <c r="HB189" i="1"/>
  <c r="HB178" i="1"/>
  <c r="HA107" i="1"/>
  <c r="HA99" i="1"/>
  <c r="HA144" i="1"/>
  <c r="HA136" i="1"/>
  <c r="HA129" i="1"/>
  <c r="HA63" i="1"/>
  <c r="HA175" i="1"/>
  <c r="HA166" i="1"/>
  <c r="HA176" i="1"/>
  <c r="HA185" i="1"/>
  <c r="HA70" i="1"/>
  <c r="GZ111" i="1"/>
  <c r="GZ103" i="1"/>
  <c r="GZ14" i="1"/>
  <c r="GZ140" i="1"/>
  <c r="GZ115" i="1"/>
  <c r="GZ125" i="1"/>
  <c r="GZ74" i="1"/>
  <c r="GZ170" i="1"/>
  <c r="GZ162" i="1"/>
  <c r="GZ196" i="1"/>
  <c r="GZ193" i="1"/>
  <c r="GZ195" i="1"/>
  <c r="GZ155" i="1"/>
  <c r="GZ189" i="1"/>
  <c r="GZ184" i="1"/>
  <c r="GZ151" i="1"/>
  <c r="GY110" i="1"/>
  <c r="GY104" i="1"/>
  <c r="GY99" i="1"/>
  <c r="GY147" i="1"/>
  <c r="GY141" i="1"/>
  <c r="GY136" i="1"/>
  <c r="GY132" i="1"/>
  <c r="GY126" i="1"/>
  <c r="GY63" i="1"/>
  <c r="GY72" i="1"/>
  <c r="GY171" i="1"/>
  <c r="GY166" i="1"/>
  <c r="GY161" i="1"/>
  <c r="GY196" i="1"/>
  <c r="GY198" i="1"/>
  <c r="GY158" i="1"/>
  <c r="GY176" i="1"/>
  <c r="GY189" i="1"/>
  <c r="GY185" i="1"/>
  <c r="GY178" i="1"/>
  <c r="GY70" i="1"/>
  <c r="GX111" i="1"/>
  <c r="GX107" i="1"/>
  <c r="GX103" i="1"/>
  <c r="GX99" i="1"/>
  <c r="GX14" i="1"/>
  <c r="GX144" i="1"/>
  <c r="GX140" i="1"/>
  <c r="GX136" i="1"/>
  <c r="GX115" i="1"/>
  <c r="GX129" i="1"/>
  <c r="GX125" i="1"/>
  <c r="GX63" i="1"/>
  <c r="GX74" i="1"/>
  <c r="GX175" i="1"/>
  <c r="GX170" i="1"/>
  <c r="GX166" i="1"/>
  <c r="GX162" i="1"/>
  <c r="HD124" i="1"/>
  <c r="HC191" i="1"/>
  <c r="HB162" i="1"/>
  <c r="HB193" i="1"/>
  <c r="HB192" i="1"/>
  <c r="HB149" i="1"/>
  <c r="HA111" i="1"/>
  <c r="HA102" i="1"/>
  <c r="HA143" i="1"/>
  <c r="HA115" i="1"/>
  <c r="HA124" i="1"/>
  <c r="HA73" i="1"/>
  <c r="HA162" i="1"/>
  <c r="HA193" i="1"/>
  <c r="HA157" i="1"/>
  <c r="HA184" i="1"/>
  <c r="GZ106" i="1"/>
  <c r="GZ147" i="1"/>
  <c r="GZ136" i="1"/>
  <c r="GZ128" i="1"/>
  <c r="GZ72" i="1"/>
  <c r="GZ166" i="1"/>
  <c r="GZ157" i="1"/>
  <c r="GZ188" i="1"/>
  <c r="GZ178" i="1"/>
  <c r="GZ96" i="1"/>
  <c r="GY108" i="1"/>
  <c r="GY102" i="1"/>
  <c r="GY14" i="1"/>
  <c r="GY140" i="1"/>
  <c r="GY133" i="1"/>
  <c r="GY128" i="1"/>
  <c r="GY62" i="1"/>
  <c r="GY175" i="1"/>
  <c r="GY167" i="1"/>
  <c r="GY193" i="1"/>
  <c r="GY199" i="1"/>
  <c r="GY195" i="1"/>
  <c r="GY156" i="1"/>
  <c r="GY190" i="1"/>
  <c r="GY184" i="1"/>
  <c r="GY148" i="1"/>
  <c r="GY96" i="1"/>
  <c r="GX110" i="1"/>
  <c r="GX105" i="1"/>
  <c r="GX100" i="1"/>
  <c r="GX147" i="1"/>
  <c r="GX142" i="1"/>
  <c r="GX137" i="1"/>
  <c r="GX132" i="1"/>
  <c r="GX127" i="1"/>
  <c r="GX122" i="1"/>
  <c r="GX72" i="1"/>
  <c r="GX172" i="1"/>
  <c r="GX167" i="1"/>
  <c r="GX161" i="1"/>
  <c r="GX199" i="1"/>
  <c r="GX194" i="1"/>
  <c r="GX156" i="1"/>
  <c r="GX191" i="1"/>
  <c r="GX187" i="1"/>
  <c r="GX148" i="1"/>
  <c r="GW113" i="1"/>
  <c r="GW109" i="1"/>
  <c r="GW105" i="1"/>
  <c r="GW101" i="1"/>
  <c r="GW16" i="1"/>
  <c r="GW146" i="1"/>
  <c r="GW142" i="1"/>
  <c r="GW138" i="1"/>
  <c r="GW134" i="1"/>
  <c r="GW131" i="1"/>
  <c r="GW127" i="1"/>
  <c r="GW123" i="1"/>
  <c r="GW61" i="1"/>
  <c r="GW174" i="1"/>
  <c r="GW172" i="1"/>
  <c r="GW168" i="1"/>
  <c r="GW164" i="1"/>
  <c r="GW160" i="1"/>
  <c r="GW199" i="1"/>
  <c r="GW194" i="1"/>
  <c r="GW156" i="1"/>
  <c r="GW191" i="1"/>
  <c r="GW187" i="1"/>
  <c r="GW148" i="1"/>
  <c r="GV113" i="1"/>
  <c r="GV109" i="1"/>
  <c r="GV105" i="1"/>
  <c r="GV101" i="1"/>
  <c r="GV16" i="1"/>
  <c r="GV146" i="1"/>
  <c r="GV142" i="1"/>
  <c r="GV138" i="1"/>
  <c r="GV134" i="1"/>
  <c r="GV131" i="1"/>
  <c r="GV127" i="1"/>
  <c r="GV123" i="1"/>
  <c r="GV61" i="1"/>
  <c r="GV174" i="1"/>
  <c r="GV172" i="1"/>
  <c r="GV168" i="1"/>
  <c r="GV164" i="1"/>
  <c r="GV160" i="1"/>
  <c r="GV199" i="1"/>
  <c r="GV194" i="1"/>
  <c r="GV156" i="1"/>
  <c r="GV191" i="1"/>
  <c r="GV187" i="1"/>
  <c r="GV148" i="1"/>
  <c r="GU113" i="1"/>
  <c r="GU109" i="1"/>
  <c r="GU105" i="1"/>
  <c r="GU101" i="1"/>
  <c r="GU16" i="1"/>
  <c r="GU146" i="1"/>
  <c r="GU142" i="1"/>
  <c r="GU138" i="1"/>
  <c r="GU134" i="1"/>
  <c r="GU131" i="1"/>
  <c r="GU127" i="1"/>
  <c r="GU123" i="1"/>
  <c r="GU61" i="1"/>
  <c r="GU174" i="1"/>
  <c r="GU172" i="1"/>
  <c r="GU168" i="1"/>
  <c r="GU164" i="1"/>
  <c r="GU160" i="1"/>
  <c r="GU199" i="1"/>
  <c r="GU194" i="1"/>
  <c r="GU156" i="1"/>
  <c r="GU191" i="1"/>
  <c r="GU187" i="1"/>
  <c r="GU148" i="1"/>
  <c r="GT113" i="1"/>
  <c r="GT109" i="1"/>
  <c r="GT105" i="1"/>
  <c r="GT101" i="1"/>
  <c r="GT16" i="1"/>
  <c r="GT146" i="1"/>
  <c r="GT142" i="1"/>
  <c r="GT138" i="1"/>
  <c r="GT134" i="1"/>
  <c r="GT131" i="1"/>
  <c r="GT127" i="1"/>
  <c r="GT123" i="1"/>
  <c r="GT61" i="1"/>
  <c r="GT174" i="1"/>
  <c r="GT172" i="1"/>
  <c r="GT168" i="1"/>
  <c r="GT164" i="1"/>
  <c r="GT160" i="1"/>
  <c r="HE173" i="1"/>
  <c r="HD187" i="1"/>
  <c r="HB101" i="1"/>
  <c r="HB195" i="1"/>
  <c r="HB188" i="1"/>
  <c r="HB70" i="1"/>
  <c r="HA110" i="1"/>
  <c r="HA98" i="1"/>
  <c r="HA140" i="1"/>
  <c r="HA132" i="1"/>
  <c r="HA62" i="1"/>
  <c r="HA170" i="1"/>
  <c r="HA161" i="1"/>
  <c r="HA198" i="1"/>
  <c r="HA192" i="1"/>
  <c r="HA178" i="1"/>
  <c r="GZ114" i="1"/>
  <c r="GZ102" i="1"/>
  <c r="GZ144" i="1"/>
  <c r="GZ135" i="1"/>
  <c r="GZ124" i="1"/>
  <c r="GZ175" i="1"/>
  <c r="GZ165" i="1"/>
  <c r="GZ197" i="1"/>
  <c r="GZ200" i="1"/>
  <c r="GZ176" i="1"/>
  <c r="GZ186" i="1"/>
  <c r="GZ149" i="1"/>
  <c r="GY114" i="1"/>
  <c r="GY107" i="1"/>
  <c r="GY100" i="1"/>
  <c r="GY145" i="1"/>
  <c r="GY139" i="1"/>
  <c r="GY115" i="1"/>
  <c r="GY125" i="1"/>
  <c r="GY60" i="1"/>
  <c r="GY73" i="1"/>
  <c r="GY165" i="1"/>
  <c r="GY194" i="1"/>
  <c r="GY155" i="1"/>
  <c r="GY188" i="1"/>
  <c r="GY151" i="1"/>
  <c r="GX114" i="1"/>
  <c r="GX109" i="1"/>
  <c r="GX104" i="1"/>
  <c r="GX98" i="1"/>
  <c r="GX146" i="1"/>
  <c r="GX141" i="1"/>
  <c r="GX135" i="1"/>
  <c r="GX131" i="1"/>
  <c r="GX126" i="1"/>
  <c r="GX62" i="1"/>
  <c r="GX174" i="1"/>
  <c r="GX171" i="1"/>
  <c r="GX165" i="1"/>
  <c r="GX160" i="1"/>
  <c r="GX202" i="1"/>
  <c r="GX117" i="1"/>
  <c r="GX197" i="1"/>
  <c r="GX155" i="1"/>
  <c r="GX190" i="1"/>
  <c r="GX186" i="1"/>
  <c r="GX151" i="1"/>
  <c r="GX96" i="1"/>
  <c r="GW112" i="1"/>
  <c r="GW108" i="1"/>
  <c r="GW104" i="1"/>
  <c r="GW100" i="1"/>
  <c r="GW15" i="1"/>
  <c r="GW145" i="1"/>
  <c r="GW141" i="1"/>
  <c r="GW137" i="1"/>
  <c r="GW133" i="1"/>
  <c r="GW130" i="1"/>
  <c r="GW126" i="1"/>
  <c r="GW122" i="1"/>
  <c r="GW60" i="1"/>
  <c r="GW173" i="1"/>
  <c r="GW171" i="1"/>
  <c r="GW167" i="1"/>
  <c r="GW163" i="1"/>
  <c r="GW202" i="1"/>
  <c r="GW117" i="1"/>
  <c r="GW197" i="1"/>
  <c r="GW155" i="1"/>
  <c r="GW190" i="1"/>
  <c r="GW186" i="1"/>
  <c r="GW151" i="1"/>
  <c r="GW96" i="1"/>
  <c r="GV112" i="1"/>
  <c r="GV108" i="1"/>
  <c r="GV104" i="1"/>
  <c r="GV100" i="1"/>
  <c r="GV15" i="1"/>
  <c r="GV145" i="1"/>
  <c r="GV141" i="1"/>
  <c r="GV137" i="1"/>
  <c r="GV133" i="1"/>
  <c r="GV130" i="1"/>
  <c r="GV126" i="1"/>
  <c r="GV122" i="1"/>
  <c r="GV60" i="1"/>
  <c r="GV173" i="1"/>
  <c r="GV171" i="1"/>
  <c r="GV167" i="1"/>
  <c r="GV163" i="1"/>
  <c r="GV202" i="1"/>
  <c r="GV117" i="1"/>
  <c r="GV197" i="1"/>
  <c r="GV155" i="1"/>
  <c r="GV190" i="1"/>
  <c r="GV186" i="1"/>
  <c r="GV151" i="1"/>
  <c r="GV96" i="1"/>
  <c r="GU112" i="1"/>
  <c r="GU108" i="1"/>
  <c r="GU104" i="1"/>
  <c r="GU100" i="1"/>
  <c r="GU15" i="1"/>
  <c r="GU145" i="1"/>
  <c r="GU141" i="1"/>
  <c r="GU137" i="1"/>
  <c r="GU133" i="1"/>
  <c r="GU130" i="1"/>
  <c r="GU126" i="1"/>
  <c r="GU122" i="1"/>
  <c r="GU60" i="1"/>
  <c r="GU173" i="1"/>
  <c r="GU171" i="1"/>
  <c r="GU167" i="1"/>
  <c r="GU163" i="1"/>
  <c r="GU202" i="1"/>
  <c r="GU117" i="1"/>
  <c r="GU197" i="1"/>
  <c r="GU155" i="1"/>
  <c r="GU190" i="1"/>
  <c r="GU186" i="1"/>
  <c r="GU151" i="1"/>
  <c r="GU96" i="1"/>
  <c r="GT112" i="1"/>
  <c r="GT108" i="1"/>
  <c r="GT104" i="1"/>
  <c r="GT100" i="1"/>
  <c r="GT15" i="1"/>
  <c r="GT145" i="1"/>
  <c r="GT141" i="1"/>
  <c r="GT137" i="1"/>
  <c r="GT133" i="1"/>
  <c r="GT130" i="1"/>
  <c r="GT126" i="1"/>
  <c r="GT122" i="1"/>
  <c r="GT60" i="1"/>
  <c r="HC16" i="1"/>
  <c r="HB115" i="1"/>
  <c r="HB200" i="1"/>
  <c r="HB157" i="1"/>
  <c r="HB185" i="1"/>
  <c r="HB69" i="1"/>
  <c r="HA106" i="1"/>
  <c r="HA14" i="1"/>
  <c r="HA139" i="1"/>
  <c r="HA128" i="1"/>
  <c r="HA74" i="1"/>
  <c r="HA169" i="1"/>
  <c r="HA196" i="1"/>
  <c r="HA195" i="1"/>
  <c r="HA189" i="1"/>
  <c r="HA149" i="1"/>
  <c r="GZ110" i="1"/>
  <c r="GZ99" i="1"/>
  <c r="GZ143" i="1"/>
  <c r="GZ132" i="1"/>
  <c r="GZ63" i="1"/>
  <c r="GZ73" i="1"/>
  <c r="GZ161" i="1"/>
  <c r="GZ117" i="1"/>
  <c r="GZ198" i="1"/>
  <c r="GZ192" i="1"/>
  <c r="GZ185" i="1"/>
  <c r="GZ70" i="1"/>
  <c r="GY112" i="1"/>
  <c r="GY106" i="1"/>
  <c r="GY98" i="1"/>
  <c r="GY144" i="1"/>
  <c r="GY137" i="1"/>
  <c r="GY130" i="1"/>
  <c r="GY124" i="1"/>
  <c r="GY74" i="1"/>
  <c r="GY170" i="1"/>
  <c r="GY163" i="1"/>
  <c r="GY202" i="1"/>
  <c r="GY197" i="1"/>
  <c r="GY200" i="1"/>
  <c r="GY192" i="1"/>
  <c r="GY187" i="1"/>
  <c r="GY69" i="1"/>
  <c r="GX113" i="1"/>
  <c r="GX108" i="1"/>
  <c r="GX102" i="1"/>
  <c r="GX16" i="1"/>
  <c r="GX145" i="1"/>
  <c r="GX139" i="1"/>
  <c r="GX134" i="1"/>
  <c r="GX130" i="1"/>
  <c r="GX124" i="1"/>
  <c r="GX61" i="1"/>
  <c r="GX173" i="1"/>
  <c r="GX169" i="1"/>
  <c r="GX164" i="1"/>
  <c r="GX196" i="1"/>
  <c r="GX198" i="1"/>
  <c r="GX158" i="1"/>
  <c r="GX176" i="1"/>
  <c r="GX189" i="1"/>
  <c r="GX185" i="1"/>
  <c r="GX178" i="1"/>
  <c r="GX70" i="1"/>
  <c r="GW111" i="1"/>
  <c r="GW107" i="1"/>
  <c r="GW103" i="1"/>
  <c r="GW99" i="1"/>
  <c r="GW14" i="1"/>
  <c r="GW144" i="1"/>
  <c r="GW140" i="1"/>
  <c r="GW136" i="1"/>
  <c r="GW115" i="1"/>
  <c r="GW129" i="1"/>
  <c r="GW125" i="1"/>
  <c r="GW63" i="1"/>
  <c r="GW74" i="1"/>
  <c r="GW175" i="1"/>
  <c r="GW170" i="1"/>
  <c r="GW166" i="1"/>
  <c r="GW162" i="1"/>
  <c r="GW196" i="1"/>
  <c r="GW198" i="1"/>
  <c r="GW158" i="1"/>
  <c r="GW176" i="1"/>
  <c r="GW189" i="1"/>
  <c r="GW185" i="1"/>
  <c r="GW178" i="1"/>
  <c r="GW70" i="1"/>
  <c r="GV111" i="1"/>
  <c r="GV107" i="1"/>
  <c r="GV103" i="1"/>
  <c r="GV99" i="1"/>
  <c r="GV14" i="1"/>
  <c r="GV144" i="1"/>
  <c r="GV140" i="1"/>
  <c r="GV136" i="1"/>
  <c r="GV115" i="1"/>
  <c r="GV129" i="1"/>
  <c r="GV125" i="1"/>
  <c r="GV63" i="1"/>
  <c r="GV74" i="1"/>
  <c r="GV175" i="1"/>
  <c r="GV170" i="1"/>
  <c r="GV166" i="1"/>
  <c r="GV162" i="1"/>
  <c r="GV196" i="1"/>
  <c r="GV198" i="1"/>
  <c r="GV158" i="1"/>
  <c r="GV176" i="1"/>
  <c r="GV189" i="1"/>
  <c r="GV185" i="1"/>
  <c r="GV178" i="1"/>
  <c r="GV70" i="1"/>
  <c r="GU111" i="1"/>
  <c r="GU107" i="1"/>
  <c r="GU103" i="1"/>
  <c r="GU99" i="1"/>
  <c r="GU14" i="1"/>
  <c r="GU144" i="1"/>
  <c r="GU140" i="1"/>
  <c r="GU136" i="1"/>
  <c r="GU115" i="1"/>
  <c r="GU129" i="1"/>
  <c r="GU125" i="1"/>
  <c r="GU63" i="1"/>
  <c r="GU74" i="1"/>
  <c r="GU175" i="1"/>
  <c r="GU170" i="1"/>
  <c r="GU166" i="1"/>
  <c r="GU162" i="1"/>
  <c r="GU196" i="1"/>
  <c r="GU198" i="1"/>
  <c r="GU158" i="1"/>
  <c r="GU176" i="1"/>
  <c r="GU189" i="1"/>
  <c r="GU185" i="1"/>
  <c r="GU178" i="1"/>
  <c r="GU70" i="1"/>
  <c r="GT111" i="1"/>
  <c r="GT107" i="1"/>
  <c r="GT103" i="1"/>
  <c r="GT99" i="1"/>
  <c r="GT14" i="1"/>
  <c r="GT144" i="1"/>
  <c r="GT140" i="1"/>
  <c r="GT136" i="1"/>
  <c r="GT115" i="1"/>
  <c r="GT129" i="1"/>
  <c r="GT125" i="1"/>
  <c r="GT63" i="1"/>
  <c r="GT74" i="1"/>
  <c r="GT175" i="1"/>
  <c r="GT170" i="1"/>
  <c r="GT166" i="1"/>
  <c r="GT162" i="1"/>
  <c r="HE69" i="1"/>
  <c r="HB74" i="1"/>
  <c r="HA114" i="1"/>
  <c r="HA125" i="1"/>
  <c r="HA188" i="1"/>
  <c r="GZ139" i="1"/>
  <c r="GZ190" i="1"/>
  <c r="GY103" i="1"/>
  <c r="GY129" i="1"/>
  <c r="GY162" i="1"/>
  <c r="GY149" i="1"/>
  <c r="GX101" i="1"/>
  <c r="GX133" i="1"/>
  <c r="GX73" i="1"/>
  <c r="GX157" i="1"/>
  <c r="GX149" i="1"/>
  <c r="GW106" i="1"/>
  <c r="GW143" i="1"/>
  <c r="GW128" i="1"/>
  <c r="GW73" i="1"/>
  <c r="GW193" i="1"/>
  <c r="GW195" i="1"/>
  <c r="GW184" i="1"/>
  <c r="GV110" i="1"/>
  <c r="GV147" i="1"/>
  <c r="GV132" i="1"/>
  <c r="GV72" i="1"/>
  <c r="GV161" i="1"/>
  <c r="GV188" i="1"/>
  <c r="GU114" i="1"/>
  <c r="GU98" i="1"/>
  <c r="GU135" i="1"/>
  <c r="GU62" i="1"/>
  <c r="GU165" i="1"/>
  <c r="GU200" i="1"/>
  <c r="GU192" i="1"/>
  <c r="GU69" i="1"/>
  <c r="GT102" i="1"/>
  <c r="GT139" i="1"/>
  <c r="GT124" i="1"/>
  <c r="GT73" i="1"/>
  <c r="GT165" i="1"/>
  <c r="GT202" i="1"/>
  <c r="GT117" i="1"/>
  <c r="GT197" i="1"/>
  <c r="GT155" i="1"/>
  <c r="GT190" i="1"/>
  <c r="GT186" i="1"/>
  <c r="GT151" i="1"/>
  <c r="GT96" i="1"/>
  <c r="GS112" i="1"/>
  <c r="GS108" i="1"/>
  <c r="GS104" i="1"/>
  <c r="GS100" i="1"/>
  <c r="GS15" i="1"/>
  <c r="GS145" i="1"/>
  <c r="GS141" i="1"/>
  <c r="GS137" i="1"/>
  <c r="GS133" i="1"/>
  <c r="GS130" i="1"/>
  <c r="GS126" i="1"/>
  <c r="GS122" i="1"/>
  <c r="GS60" i="1"/>
  <c r="GS173" i="1"/>
  <c r="GS171" i="1"/>
  <c r="GS167" i="1"/>
  <c r="GS163" i="1"/>
  <c r="GS202" i="1"/>
  <c r="GS117" i="1"/>
  <c r="GS197" i="1"/>
  <c r="GS155" i="1"/>
  <c r="GS190" i="1"/>
  <c r="GS186" i="1"/>
  <c r="GS151" i="1"/>
  <c r="GS96" i="1"/>
  <c r="GR112" i="1"/>
  <c r="GR108" i="1"/>
  <c r="GR104" i="1"/>
  <c r="GR100" i="1"/>
  <c r="GR15" i="1"/>
  <c r="GR145" i="1"/>
  <c r="GR141" i="1"/>
  <c r="GR137" i="1"/>
  <c r="GR133" i="1"/>
  <c r="GR130" i="1"/>
  <c r="GR126" i="1"/>
  <c r="GR122" i="1"/>
  <c r="GR60" i="1"/>
  <c r="GR173" i="1"/>
  <c r="GR171" i="1"/>
  <c r="GR167" i="1"/>
  <c r="GR163" i="1"/>
  <c r="GR202" i="1"/>
  <c r="GR117" i="1"/>
  <c r="GR197" i="1"/>
  <c r="GR155" i="1"/>
  <c r="GR190" i="1"/>
  <c r="GR186" i="1"/>
  <c r="GR151" i="1"/>
  <c r="GR96" i="1"/>
  <c r="GQ112" i="1"/>
  <c r="GQ108" i="1"/>
  <c r="GQ104" i="1"/>
  <c r="GQ100" i="1"/>
  <c r="GQ15" i="1"/>
  <c r="GQ145" i="1"/>
  <c r="GQ141" i="1"/>
  <c r="GQ137" i="1"/>
  <c r="GQ133" i="1"/>
  <c r="GQ130" i="1"/>
  <c r="GQ126" i="1"/>
  <c r="GQ122" i="1"/>
  <c r="GQ60" i="1"/>
  <c r="GQ173" i="1"/>
  <c r="GQ171" i="1"/>
  <c r="GQ167" i="1"/>
  <c r="GQ163" i="1"/>
  <c r="HA103" i="1"/>
  <c r="HA72" i="1"/>
  <c r="HA69" i="1"/>
  <c r="GZ129" i="1"/>
  <c r="GY15" i="1"/>
  <c r="GY122" i="1"/>
  <c r="GY157" i="1"/>
  <c r="GX15" i="1"/>
  <c r="GX128" i="1"/>
  <c r="GX168" i="1"/>
  <c r="GX200" i="1"/>
  <c r="GX192" i="1"/>
  <c r="GX69" i="1"/>
  <c r="GW102" i="1"/>
  <c r="GW139" i="1"/>
  <c r="GW124" i="1"/>
  <c r="GW169" i="1"/>
  <c r="GW157" i="1"/>
  <c r="GW149" i="1"/>
  <c r="GV106" i="1"/>
  <c r="GV143" i="1"/>
  <c r="GV128" i="1"/>
  <c r="GV73" i="1"/>
  <c r="GV193" i="1"/>
  <c r="GV195" i="1"/>
  <c r="GV184" i="1"/>
  <c r="GU110" i="1"/>
  <c r="GU147" i="1"/>
  <c r="GU132" i="1"/>
  <c r="GU72" i="1"/>
  <c r="GU161" i="1"/>
  <c r="GU188" i="1"/>
  <c r="GT114" i="1"/>
  <c r="GT98" i="1"/>
  <c r="GT135" i="1"/>
  <c r="GT62" i="1"/>
  <c r="GT171" i="1"/>
  <c r="GT163" i="1"/>
  <c r="GT196" i="1"/>
  <c r="GT198" i="1"/>
  <c r="GT158" i="1"/>
  <c r="GT176" i="1"/>
  <c r="GT189" i="1"/>
  <c r="GT185" i="1"/>
  <c r="GT178" i="1"/>
  <c r="GT70" i="1"/>
  <c r="GS111" i="1"/>
  <c r="GS107" i="1"/>
  <c r="GS103" i="1"/>
  <c r="GS99" i="1"/>
  <c r="GS14" i="1"/>
  <c r="GS144" i="1"/>
  <c r="GS140" i="1"/>
  <c r="GS136" i="1"/>
  <c r="GS115" i="1"/>
  <c r="GS129" i="1"/>
  <c r="GS125" i="1"/>
  <c r="GS63" i="1"/>
  <c r="GS74" i="1"/>
  <c r="GS175" i="1"/>
  <c r="GS170" i="1"/>
  <c r="GS166" i="1"/>
  <c r="GS162" i="1"/>
  <c r="GS196" i="1"/>
  <c r="GS198" i="1"/>
  <c r="GS158" i="1"/>
  <c r="GS176" i="1"/>
  <c r="GS189" i="1"/>
  <c r="GS185" i="1"/>
  <c r="GS178" i="1"/>
  <c r="GS70" i="1"/>
  <c r="GR111" i="1"/>
  <c r="GR107" i="1"/>
  <c r="GR103" i="1"/>
  <c r="GR99" i="1"/>
  <c r="GR14" i="1"/>
  <c r="GR144" i="1"/>
  <c r="GR140" i="1"/>
  <c r="GR136" i="1"/>
  <c r="GR115" i="1"/>
  <c r="GR129" i="1"/>
  <c r="GR125" i="1"/>
  <c r="GR63" i="1"/>
  <c r="GR74" i="1"/>
  <c r="GR175" i="1"/>
  <c r="GR170" i="1"/>
  <c r="GR166" i="1"/>
  <c r="GR162" i="1"/>
  <c r="GR196" i="1"/>
  <c r="GR198" i="1"/>
  <c r="GR158" i="1"/>
  <c r="GR176" i="1"/>
  <c r="GR189" i="1"/>
  <c r="GR185" i="1"/>
  <c r="GR178" i="1"/>
  <c r="GR70" i="1"/>
  <c r="GQ111" i="1"/>
  <c r="GQ107" i="1"/>
  <c r="GQ103" i="1"/>
  <c r="GQ99" i="1"/>
  <c r="GQ14" i="1"/>
  <c r="GQ144" i="1"/>
  <c r="GQ140" i="1"/>
  <c r="GQ136" i="1"/>
  <c r="GQ115" i="1"/>
  <c r="GQ129" i="1"/>
  <c r="GQ125" i="1"/>
  <c r="GQ63" i="1"/>
  <c r="GQ74" i="1"/>
  <c r="GQ175" i="1"/>
  <c r="GQ170" i="1"/>
  <c r="GQ166" i="1"/>
  <c r="GQ162" i="1"/>
  <c r="GQ196" i="1"/>
  <c r="HC61" i="1"/>
  <c r="HB176" i="1"/>
  <c r="HA147" i="1"/>
  <c r="HA165" i="1"/>
  <c r="HA200" i="1"/>
  <c r="GZ107" i="1"/>
  <c r="GZ62" i="1"/>
  <c r="GZ69" i="1"/>
  <c r="GY143" i="1"/>
  <c r="GY173" i="1"/>
  <c r="GY117" i="1"/>
  <c r="GY191" i="1"/>
  <c r="GX112" i="1"/>
  <c r="GX143" i="1"/>
  <c r="GX123" i="1"/>
  <c r="GX163" i="1"/>
  <c r="GX188" i="1"/>
  <c r="GW114" i="1"/>
  <c r="GW98" i="1"/>
  <c r="GW135" i="1"/>
  <c r="GW62" i="1"/>
  <c r="GW165" i="1"/>
  <c r="GW200" i="1"/>
  <c r="GW192" i="1"/>
  <c r="GW69" i="1"/>
  <c r="GV102" i="1"/>
  <c r="GV139" i="1"/>
  <c r="GV124" i="1"/>
  <c r="GV169" i="1"/>
  <c r="GV157" i="1"/>
  <c r="GV149" i="1"/>
  <c r="GU106" i="1"/>
  <c r="GU143" i="1"/>
  <c r="GU128" i="1"/>
  <c r="GU73" i="1"/>
  <c r="GU193" i="1"/>
  <c r="GU195" i="1"/>
  <c r="GU184" i="1"/>
  <c r="GT110" i="1"/>
  <c r="GT147" i="1"/>
  <c r="GT132" i="1"/>
  <c r="GT72" i="1"/>
  <c r="GT169" i="1"/>
  <c r="GT161" i="1"/>
  <c r="GT193" i="1"/>
  <c r="GT200" i="1"/>
  <c r="GT195" i="1"/>
  <c r="GT157" i="1"/>
  <c r="GT192" i="1"/>
  <c r="GT188" i="1"/>
  <c r="GT184" i="1"/>
  <c r="GT149" i="1"/>
  <c r="GT69" i="1"/>
  <c r="GS114" i="1"/>
  <c r="GS110" i="1"/>
  <c r="GS106" i="1"/>
  <c r="GS102" i="1"/>
  <c r="GS98" i="1"/>
  <c r="GS147" i="1"/>
  <c r="GS143" i="1"/>
  <c r="GS139" i="1"/>
  <c r="GS135" i="1"/>
  <c r="GS132" i="1"/>
  <c r="GS128" i="1"/>
  <c r="GS124" i="1"/>
  <c r="GS62" i="1"/>
  <c r="GS72" i="1"/>
  <c r="GS73" i="1"/>
  <c r="GS169" i="1"/>
  <c r="GS165" i="1"/>
  <c r="GS161" i="1"/>
  <c r="GS193" i="1"/>
  <c r="GS200" i="1"/>
  <c r="GS195" i="1"/>
  <c r="GS157" i="1"/>
  <c r="GS192" i="1"/>
  <c r="GS188" i="1"/>
  <c r="GS184" i="1"/>
  <c r="GS149" i="1"/>
  <c r="GS69" i="1"/>
  <c r="GR114" i="1"/>
  <c r="GR110" i="1"/>
  <c r="GR106" i="1"/>
  <c r="GR102" i="1"/>
  <c r="GR98" i="1"/>
  <c r="GR147" i="1"/>
  <c r="GR143" i="1"/>
  <c r="GR139" i="1"/>
  <c r="GR135" i="1"/>
  <c r="GR132" i="1"/>
  <c r="GR128" i="1"/>
  <c r="GR124" i="1"/>
  <c r="GR62" i="1"/>
  <c r="GR72" i="1"/>
  <c r="GR73" i="1"/>
  <c r="GR169" i="1"/>
  <c r="GR165" i="1"/>
  <c r="GR161" i="1"/>
  <c r="GR193" i="1"/>
  <c r="GR200" i="1"/>
  <c r="GR195" i="1"/>
  <c r="GR157" i="1"/>
  <c r="GR192" i="1"/>
  <c r="GR188" i="1"/>
  <c r="GR184" i="1"/>
  <c r="GR149" i="1"/>
  <c r="GR69" i="1"/>
  <c r="GQ114" i="1"/>
  <c r="GQ110" i="1"/>
  <c r="GQ106" i="1"/>
  <c r="GQ102" i="1"/>
  <c r="GQ98" i="1"/>
  <c r="GQ147" i="1"/>
  <c r="GQ143" i="1"/>
  <c r="GQ139" i="1"/>
  <c r="GQ135" i="1"/>
  <c r="GQ132" i="1"/>
  <c r="GQ128" i="1"/>
  <c r="GQ124" i="1"/>
  <c r="GQ62" i="1"/>
  <c r="GQ72" i="1"/>
  <c r="GQ73" i="1"/>
  <c r="GQ169" i="1"/>
  <c r="GQ165" i="1"/>
  <c r="GQ161" i="1"/>
  <c r="HB184" i="1"/>
  <c r="HA135" i="1"/>
  <c r="HA158" i="1"/>
  <c r="GZ98" i="1"/>
  <c r="GZ169" i="1"/>
  <c r="GZ158" i="1"/>
  <c r="GY111" i="1"/>
  <c r="GY135" i="1"/>
  <c r="GY169" i="1"/>
  <c r="GY186" i="1"/>
  <c r="GX106" i="1"/>
  <c r="GX138" i="1"/>
  <c r="GX60" i="1"/>
  <c r="GX193" i="1"/>
  <c r="GX195" i="1"/>
  <c r="GX184" i="1"/>
  <c r="GW110" i="1"/>
  <c r="GW147" i="1"/>
  <c r="GW132" i="1"/>
  <c r="GW72" i="1"/>
  <c r="GW161" i="1"/>
  <c r="GW188" i="1"/>
  <c r="GV114" i="1"/>
  <c r="GV98" i="1"/>
  <c r="GV135" i="1"/>
  <c r="GV62" i="1"/>
  <c r="GV165" i="1"/>
  <c r="GV200" i="1"/>
  <c r="GV192" i="1"/>
  <c r="GV69" i="1"/>
  <c r="GU102" i="1"/>
  <c r="GU139" i="1"/>
  <c r="GU124" i="1"/>
  <c r="GU169" i="1"/>
  <c r="GU157" i="1"/>
  <c r="GU149" i="1"/>
  <c r="GT106" i="1"/>
  <c r="GT143" i="1"/>
  <c r="GT128" i="1"/>
  <c r="GT173" i="1"/>
  <c r="GT167" i="1"/>
  <c r="GT194" i="1"/>
  <c r="GS109" i="1"/>
  <c r="GS146" i="1"/>
  <c r="GS131" i="1"/>
  <c r="GS174" i="1"/>
  <c r="GS160" i="1"/>
  <c r="GS187" i="1"/>
  <c r="GR113" i="1"/>
  <c r="GR16" i="1"/>
  <c r="GR134" i="1"/>
  <c r="GR61" i="1"/>
  <c r="GR164" i="1"/>
  <c r="GR191" i="1"/>
  <c r="GQ101" i="1"/>
  <c r="GQ138" i="1"/>
  <c r="GQ123" i="1"/>
  <c r="GQ168" i="1"/>
  <c r="GQ198" i="1"/>
  <c r="GQ158" i="1"/>
  <c r="GQ176" i="1"/>
  <c r="GT199" i="1"/>
  <c r="GT156" i="1"/>
  <c r="GT148" i="1"/>
  <c r="GS105" i="1"/>
  <c r="GS142" i="1"/>
  <c r="GS127" i="1"/>
  <c r="GS172" i="1"/>
  <c r="GS194" i="1"/>
  <c r="GR109" i="1"/>
  <c r="GR146" i="1"/>
  <c r="GR131" i="1"/>
  <c r="GR174" i="1"/>
  <c r="GR160" i="1"/>
  <c r="GR187" i="1"/>
  <c r="GQ113" i="1"/>
  <c r="GQ16" i="1"/>
  <c r="GQ134" i="1"/>
  <c r="GQ61" i="1"/>
  <c r="GQ164" i="1"/>
  <c r="GQ193" i="1"/>
  <c r="GQ200" i="1"/>
  <c r="GQ195" i="1"/>
  <c r="GQ157" i="1"/>
  <c r="GQ192" i="1"/>
  <c r="GQ188" i="1"/>
  <c r="GQ184" i="1"/>
  <c r="GQ149" i="1"/>
  <c r="GQ69" i="1"/>
  <c r="GP114" i="1"/>
  <c r="GP110" i="1"/>
  <c r="GP106" i="1"/>
  <c r="GP102" i="1"/>
  <c r="GP98" i="1"/>
  <c r="GP147" i="1"/>
  <c r="GP143" i="1"/>
  <c r="GP139" i="1"/>
  <c r="GP135" i="1"/>
  <c r="GP132" i="1"/>
  <c r="GP128" i="1"/>
  <c r="GP124" i="1"/>
  <c r="GP62" i="1"/>
  <c r="GP72" i="1"/>
  <c r="GP73" i="1"/>
  <c r="GP169" i="1"/>
  <c r="GP165" i="1"/>
  <c r="GP161" i="1"/>
  <c r="GP193" i="1"/>
  <c r="GP200" i="1"/>
  <c r="GP195" i="1"/>
  <c r="GP157" i="1"/>
  <c r="GP192" i="1"/>
  <c r="GP188" i="1"/>
  <c r="GP184" i="1"/>
  <c r="GP149" i="1"/>
  <c r="GP69" i="1"/>
  <c r="GO114" i="1"/>
  <c r="GO110" i="1"/>
  <c r="GO106" i="1"/>
  <c r="GO102" i="1"/>
  <c r="GO98" i="1"/>
  <c r="GO147" i="1"/>
  <c r="GO143" i="1"/>
  <c r="GO139" i="1"/>
  <c r="GO135" i="1"/>
  <c r="GO132" i="1"/>
  <c r="GO128" i="1"/>
  <c r="GO124" i="1"/>
  <c r="GO62" i="1"/>
  <c r="GO72" i="1"/>
  <c r="GO73" i="1"/>
  <c r="GO169" i="1"/>
  <c r="GO165" i="1"/>
  <c r="GO161" i="1"/>
  <c r="GT191" i="1"/>
  <c r="GS101" i="1"/>
  <c r="GS138" i="1"/>
  <c r="GS123" i="1"/>
  <c r="GS168" i="1"/>
  <c r="GS199" i="1"/>
  <c r="GS156" i="1"/>
  <c r="GS148" i="1"/>
  <c r="GR105" i="1"/>
  <c r="GR142" i="1"/>
  <c r="GR127" i="1"/>
  <c r="GR172" i="1"/>
  <c r="GR194" i="1"/>
  <c r="GQ109" i="1"/>
  <c r="GQ146" i="1"/>
  <c r="GQ131" i="1"/>
  <c r="GQ174" i="1"/>
  <c r="GQ160" i="1"/>
  <c r="GQ202" i="1"/>
  <c r="GQ199" i="1"/>
  <c r="GQ194" i="1"/>
  <c r="GQ156" i="1"/>
  <c r="GT187" i="1"/>
  <c r="GS113" i="1"/>
  <c r="GS16" i="1"/>
  <c r="GS134" i="1"/>
  <c r="GS61" i="1"/>
  <c r="GS164" i="1"/>
  <c r="GS191" i="1"/>
  <c r="GR101" i="1"/>
  <c r="GR138" i="1"/>
  <c r="GR123" i="1"/>
  <c r="GR168" i="1"/>
  <c r="GR199" i="1"/>
  <c r="GR156" i="1"/>
  <c r="GR148" i="1"/>
  <c r="GQ105" i="1"/>
  <c r="GQ142" i="1"/>
  <c r="GQ127" i="1"/>
  <c r="GQ172" i="1"/>
  <c r="GQ117" i="1"/>
  <c r="GQ197" i="1"/>
  <c r="GQ155" i="1"/>
  <c r="GQ190" i="1"/>
  <c r="GQ186" i="1"/>
  <c r="GQ151" i="1"/>
  <c r="GQ96" i="1"/>
  <c r="GP112" i="1"/>
  <c r="GP108" i="1"/>
  <c r="GP104" i="1"/>
  <c r="GP100" i="1"/>
  <c r="GP15" i="1"/>
  <c r="GP145" i="1"/>
  <c r="GP141" i="1"/>
  <c r="GP137" i="1"/>
  <c r="GP133" i="1"/>
  <c r="GP130" i="1"/>
  <c r="GP126" i="1"/>
  <c r="GP122" i="1"/>
  <c r="GP60" i="1"/>
  <c r="GP173" i="1"/>
  <c r="GP171" i="1"/>
  <c r="GP167" i="1"/>
  <c r="GP163" i="1"/>
  <c r="GP202" i="1"/>
  <c r="GP117" i="1"/>
  <c r="GP197" i="1"/>
  <c r="GP155" i="1"/>
  <c r="GP190" i="1"/>
  <c r="GP186" i="1"/>
  <c r="GP151" i="1"/>
  <c r="GP96" i="1"/>
  <c r="GO112" i="1"/>
  <c r="GO108" i="1"/>
  <c r="GO104" i="1"/>
  <c r="GO100" i="1"/>
  <c r="GO15" i="1"/>
  <c r="GO145" i="1"/>
  <c r="GO141" i="1"/>
  <c r="GO137" i="1"/>
  <c r="GO133" i="1"/>
  <c r="GO130" i="1"/>
  <c r="GO126" i="1"/>
  <c r="GO122" i="1"/>
  <c r="GO60" i="1"/>
  <c r="GO173" i="1"/>
  <c r="GO171" i="1"/>
  <c r="GO167" i="1"/>
  <c r="GO163" i="1"/>
  <c r="GO202" i="1"/>
  <c r="GQ191" i="1"/>
  <c r="GP109" i="1"/>
  <c r="GP101" i="1"/>
  <c r="GP146" i="1"/>
  <c r="GP138" i="1"/>
  <c r="GP131" i="1"/>
  <c r="GP123" i="1"/>
  <c r="GP174" i="1"/>
  <c r="GP168" i="1"/>
  <c r="GP160" i="1"/>
  <c r="GP199" i="1"/>
  <c r="GP156" i="1"/>
  <c r="GP187" i="1"/>
  <c r="GP148" i="1"/>
  <c r="GO113" i="1"/>
  <c r="GO105" i="1"/>
  <c r="GO16" i="1"/>
  <c r="GO142" i="1"/>
  <c r="GO134" i="1"/>
  <c r="GO127" i="1"/>
  <c r="GO61" i="1"/>
  <c r="GO172" i="1"/>
  <c r="GO164" i="1"/>
  <c r="GO196" i="1"/>
  <c r="GO198" i="1"/>
  <c r="GO158" i="1"/>
  <c r="GO176" i="1"/>
  <c r="GO189" i="1"/>
  <c r="GO185" i="1"/>
  <c r="GO178" i="1"/>
  <c r="GO70" i="1"/>
  <c r="GN111" i="1"/>
  <c r="GN107" i="1"/>
  <c r="GN103" i="1"/>
  <c r="GN99" i="1"/>
  <c r="GN14" i="1"/>
  <c r="GN144" i="1"/>
  <c r="GN140" i="1"/>
  <c r="GN136" i="1"/>
  <c r="GN115" i="1"/>
  <c r="GN129" i="1"/>
  <c r="GN125" i="1"/>
  <c r="GN63" i="1"/>
  <c r="GN74" i="1"/>
  <c r="GN175" i="1"/>
  <c r="GN170" i="1"/>
  <c r="GN166" i="1"/>
  <c r="GN162" i="1"/>
  <c r="GN196" i="1"/>
  <c r="GN198" i="1"/>
  <c r="GN158" i="1"/>
  <c r="GN176" i="1"/>
  <c r="GN189" i="1"/>
  <c r="GN185" i="1"/>
  <c r="GN178" i="1"/>
  <c r="GN70" i="1"/>
  <c r="GM111" i="1"/>
  <c r="GM107" i="1"/>
  <c r="GM103" i="1"/>
  <c r="GM99" i="1"/>
  <c r="GM14" i="1"/>
  <c r="GM144" i="1"/>
  <c r="GM140" i="1"/>
  <c r="GM136" i="1"/>
  <c r="GM115" i="1"/>
  <c r="GM129" i="1"/>
  <c r="GM125" i="1"/>
  <c r="GM63" i="1"/>
  <c r="GM74" i="1"/>
  <c r="GM175" i="1"/>
  <c r="GM170" i="1"/>
  <c r="GM166" i="1"/>
  <c r="GM162" i="1"/>
  <c r="GM196" i="1"/>
  <c r="GM198" i="1"/>
  <c r="GM158" i="1"/>
  <c r="GM176" i="1"/>
  <c r="GM189" i="1"/>
  <c r="GM185" i="1"/>
  <c r="GM178" i="1"/>
  <c r="GM70" i="1"/>
  <c r="GL111" i="1"/>
  <c r="GL107" i="1"/>
  <c r="GL103" i="1"/>
  <c r="GL99" i="1"/>
  <c r="GL14" i="1"/>
  <c r="GL144" i="1"/>
  <c r="GL140" i="1"/>
  <c r="GL136" i="1"/>
  <c r="GL115" i="1"/>
  <c r="GL129" i="1"/>
  <c r="GL125" i="1"/>
  <c r="GL63" i="1"/>
  <c r="GL74" i="1"/>
  <c r="GL175" i="1"/>
  <c r="GL170" i="1"/>
  <c r="GL166" i="1"/>
  <c r="GL162" i="1"/>
  <c r="GL196" i="1"/>
  <c r="GL198" i="1"/>
  <c r="GL158" i="1"/>
  <c r="GL176" i="1"/>
  <c r="GL189" i="1"/>
  <c r="GL185" i="1"/>
  <c r="GL178" i="1"/>
  <c r="GL70" i="1"/>
  <c r="GK111" i="1"/>
  <c r="GK107" i="1"/>
  <c r="GK103" i="1"/>
  <c r="GK99" i="1"/>
  <c r="GK14" i="1"/>
  <c r="GK144" i="1"/>
  <c r="GK140" i="1"/>
  <c r="GK136" i="1"/>
  <c r="GK115" i="1"/>
  <c r="GK129" i="1"/>
  <c r="GK125" i="1"/>
  <c r="GK63" i="1"/>
  <c r="GK74" i="1"/>
  <c r="GK175" i="1"/>
  <c r="GK170" i="1"/>
  <c r="GK166" i="1"/>
  <c r="GK162" i="1"/>
  <c r="GQ189" i="1"/>
  <c r="GQ178" i="1"/>
  <c r="GP107" i="1"/>
  <c r="GP99" i="1"/>
  <c r="GP144" i="1"/>
  <c r="GP136" i="1"/>
  <c r="GP129" i="1"/>
  <c r="GP63" i="1"/>
  <c r="GP175" i="1"/>
  <c r="GP166" i="1"/>
  <c r="GP176" i="1"/>
  <c r="GP185" i="1"/>
  <c r="GP70" i="1"/>
  <c r="GO111" i="1"/>
  <c r="GO103" i="1"/>
  <c r="GO14" i="1"/>
  <c r="GO140" i="1"/>
  <c r="GO115" i="1"/>
  <c r="GO125" i="1"/>
  <c r="GO74" i="1"/>
  <c r="GO170" i="1"/>
  <c r="GO162" i="1"/>
  <c r="GO193" i="1"/>
  <c r="GO200" i="1"/>
  <c r="GO195" i="1"/>
  <c r="GO157" i="1"/>
  <c r="GO192" i="1"/>
  <c r="GO188" i="1"/>
  <c r="GO184" i="1"/>
  <c r="GO149" i="1"/>
  <c r="GO69" i="1"/>
  <c r="GN114" i="1"/>
  <c r="GN110" i="1"/>
  <c r="GN106" i="1"/>
  <c r="GN102" i="1"/>
  <c r="GN98" i="1"/>
  <c r="GN147" i="1"/>
  <c r="GN143" i="1"/>
  <c r="GN139" i="1"/>
  <c r="GN135" i="1"/>
  <c r="GN132" i="1"/>
  <c r="GN128" i="1"/>
  <c r="GN124" i="1"/>
  <c r="GN62" i="1"/>
  <c r="GN72" i="1"/>
  <c r="GN73" i="1"/>
  <c r="GN169" i="1"/>
  <c r="GN165" i="1"/>
  <c r="GN161" i="1"/>
  <c r="GN193" i="1"/>
  <c r="GN200" i="1"/>
  <c r="GN195" i="1"/>
  <c r="GN157" i="1"/>
  <c r="GN192" i="1"/>
  <c r="GN188" i="1"/>
  <c r="GN184" i="1"/>
  <c r="GN149" i="1"/>
  <c r="GN69" i="1"/>
  <c r="GM114" i="1"/>
  <c r="GM110" i="1"/>
  <c r="GM106" i="1"/>
  <c r="GM102" i="1"/>
  <c r="GM98" i="1"/>
  <c r="GM147" i="1"/>
  <c r="GM143" i="1"/>
  <c r="GM139" i="1"/>
  <c r="GM135" i="1"/>
  <c r="GM132" i="1"/>
  <c r="GM128" i="1"/>
  <c r="GM124" i="1"/>
  <c r="GM62" i="1"/>
  <c r="GM72" i="1"/>
  <c r="GM73" i="1"/>
  <c r="GM169" i="1"/>
  <c r="GM165" i="1"/>
  <c r="GM161" i="1"/>
  <c r="GM193" i="1"/>
  <c r="GM200" i="1"/>
  <c r="GM195" i="1"/>
  <c r="GM157" i="1"/>
  <c r="GM192" i="1"/>
  <c r="GM188" i="1"/>
  <c r="GM184" i="1"/>
  <c r="GM149" i="1"/>
  <c r="GM69" i="1"/>
  <c r="GL114" i="1"/>
  <c r="GL110" i="1"/>
  <c r="GL106" i="1"/>
  <c r="GL102" i="1"/>
  <c r="GL98" i="1"/>
  <c r="GL147" i="1"/>
  <c r="GL143" i="1"/>
  <c r="GL139" i="1"/>
  <c r="GL135" i="1"/>
  <c r="GL132" i="1"/>
  <c r="GL128" i="1"/>
  <c r="GL124" i="1"/>
  <c r="GL62" i="1"/>
  <c r="GL72" i="1"/>
  <c r="GL73" i="1"/>
  <c r="GL169" i="1"/>
  <c r="GL165" i="1"/>
  <c r="GL161" i="1"/>
  <c r="GL193" i="1"/>
  <c r="GL200" i="1"/>
  <c r="GL195" i="1"/>
  <c r="GL157" i="1"/>
  <c r="GL192" i="1"/>
  <c r="GL188" i="1"/>
  <c r="GL184" i="1"/>
  <c r="GL149" i="1"/>
  <c r="GL69" i="1"/>
  <c r="GK114" i="1"/>
  <c r="GK110" i="1"/>
  <c r="GK106" i="1"/>
  <c r="GK102" i="1"/>
  <c r="GK98" i="1"/>
  <c r="GK147" i="1"/>
  <c r="GK143" i="1"/>
  <c r="GK139" i="1"/>
  <c r="GK135" i="1"/>
  <c r="GK132" i="1"/>
  <c r="GK128" i="1"/>
  <c r="GK124" i="1"/>
  <c r="GK62" i="1"/>
  <c r="GK72" i="1"/>
  <c r="GK73" i="1"/>
  <c r="GK169" i="1"/>
  <c r="GK165" i="1"/>
  <c r="GK161" i="1"/>
  <c r="GK193" i="1"/>
  <c r="GK200" i="1"/>
  <c r="GK195" i="1"/>
  <c r="GK157" i="1"/>
  <c r="GK192" i="1"/>
  <c r="GK188" i="1"/>
  <c r="GK184" i="1"/>
  <c r="GK149" i="1"/>
  <c r="GK69" i="1"/>
  <c r="GJ114" i="1"/>
  <c r="GJ110" i="1"/>
  <c r="GJ106" i="1"/>
  <c r="GJ102" i="1"/>
  <c r="GJ98" i="1"/>
  <c r="GJ147" i="1"/>
  <c r="GJ143" i="1"/>
  <c r="GJ139" i="1"/>
  <c r="GJ135" i="1"/>
  <c r="GJ132" i="1"/>
  <c r="GJ128" i="1"/>
  <c r="GJ124" i="1"/>
  <c r="GJ62" i="1"/>
  <c r="GJ72" i="1"/>
  <c r="GJ73" i="1"/>
  <c r="GJ169" i="1"/>
  <c r="GJ165" i="1"/>
  <c r="GJ161" i="1"/>
  <c r="GQ187" i="1"/>
  <c r="GQ148" i="1"/>
  <c r="GP113" i="1"/>
  <c r="GP105" i="1"/>
  <c r="GP16" i="1"/>
  <c r="GP142" i="1"/>
  <c r="GP134" i="1"/>
  <c r="GP127" i="1"/>
  <c r="GP61" i="1"/>
  <c r="GP172" i="1"/>
  <c r="GP164" i="1"/>
  <c r="GP194" i="1"/>
  <c r="GP191" i="1"/>
  <c r="GO109" i="1"/>
  <c r="GO101" i="1"/>
  <c r="GO146" i="1"/>
  <c r="GO138" i="1"/>
  <c r="GO131" i="1"/>
  <c r="GO123" i="1"/>
  <c r="GO174" i="1"/>
  <c r="GO168" i="1"/>
  <c r="GO160" i="1"/>
  <c r="GO199" i="1"/>
  <c r="GO194" i="1"/>
  <c r="GO156" i="1"/>
  <c r="GO191" i="1"/>
  <c r="GO187" i="1"/>
  <c r="GO148" i="1"/>
  <c r="GN113" i="1"/>
  <c r="GN109" i="1"/>
  <c r="GN105" i="1"/>
  <c r="GN101" i="1"/>
  <c r="GN16" i="1"/>
  <c r="GN146" i="1"/>
  <c r="GN142" i="1"/>
  <c r="GN138" i="1"/>
  <c r="GN134" i="1"/>
  <c r="GN131" i="1"/>
  <c r="GN127" i="1"/>
  <c r="GN123" i="1"/>
  <c r="GN61" i="1"/>
  <c r="GN174" i="1"/>
  <c r="GN172" i="1"/>
  <c r="GN168" i="1"/>
  <c r="GN164" i="1"/>
  <c r="GN160" i="1"/>
  <c r="GN199" i="1"/>
  <c r="GN194" i="1"/>
  <c r="GN156" i="1"/>
  <c r="GN191" i="1"/>
  <c r="GN187" i="1"/>
  <c r="GN148" i="1"/>
  <c r="GM113" i="1"/>
  <c r="GM109" i="1"/>
  <c r="GM105" i="1"/>
  <c r="GM101" i="1"/>
  <c r="GM16" i="1"/>
  <c r="GM146" i="1"/>
  <c r="GM142" i="1"/>
  <c r="GM138" i="1"/>
  <c r="GM134" i="1"/>
  <c r="GM131" i="1"/>
  <c r="GM127" i="1"/>
  <c r="GM123" i="1"/>
  <c r="GM61" i="1"/>
  <c r="GM174" i="1"/>
  <c r="GM172" i="1"/>
  <c r="GM168" i="1"/>
  <c r="GM164" i="1"/>
  <c r="GM160" i="1"/>
  <c r="GM199" i="1"/>
  <c r="GM194" i="1"/>
  <c r="GM156" i="1"/>
  <c r="GM191" i="1"/>
  <c r="GM187" i="1"/>
  <c r="GM148" i="1"/>
  <c r="GL113" i="1"/>
  <c r="GL109" i="1"/>
  <c r="GL105" i="1"/>
  <c r="GL101" i="1"/>
  <c r="GL16" i="1"/>
  <c r="GL146" i="1"/>
  <c r="GL142" i="1"/>
  <c r="GL138" i="1"/>
  <c r="GL134" i="1"/>
  <c r="GL131" i="1"/>
  <c r="GL127" i="1"/>
  <c r="GL123" i="1"/>
  <c r="GL61" i="1"/>
  <c r="GL174" i="1"/>
  <c r="GL172" i="1"/>
  <c r="GL168" i="1"/>
  <c r="GL164" i="1"/>
  <c r="GL160" i="1"/>
  <c r="GL199" i="1"/>
  <c r="GL194" i="1"/>
  <c r="GL156" i="1"/>
  <c r="GL191" i="1"/>
  <c r="GL187" i="1"/>
  <c r="GL148" i="1"/>
  <c r="GK113" i="1"/>
  <c r="GK109" i="1"/>
  <c r="GK105" i="1"/>
  <c r="GK101" i="1"/>
  <c r="GK16" i="1"/>
  <c r="GK146" i="1"/>
  <c r="GK142" i="1"/>
  <c r="GK138" i="1"/>
  <c r="GK134" i="1"/>
  <c r="GK131" i="1"/>
  <c r="GK127" i="1"/>
  <c r="GK123" i="1"/>
  <c r="GK61" i="1"/>
  <c r="GK174" i="1"/>
  <c r="GK172" i="1"/>
  <c r="GK168" i="1"/>
  <c r="GK164" i="1"/>
  <c r="GK160" i="1"/>
  <c r="GQ185" i="1"/>
  <c r="GQ70" i="1"/>
  <c r="GP111" i="1"/>
  <c r="GP103" i="1"/>
  <c r="GP14" i="1"/>
  <c r="GP140" i="1"/>
  <c r="GP115" i="1"/>
  <c r="GP125" i="1"/>
  <c r="GP74" i="1"/>
  <c r="GP170" i="1"/>
  <c r="GP162" i="1"/>
  <c r="GP196" i="1"/>
  <c r="GP198" i="1"/>
  <c r="GP158" i="1"/>
  <c r="GP189" i="1"/>
  <c r="GP178" i="1"/>
  <c r="GO107" i="1"/>
  <c r="GO99" i="1"/>
  <c r="GO144" i="1"/>
  <c r="GO136" i="1"/>
  <c r="GO129" i="1"/>
  <c r="GO63" i="1"/>
  <c r="GO175" i="1"/>
  <c r="GO166" i="1"/>
  <c r="GO117" i="1"/>
  <c r="GO197" i="1"/>
  <c r="GO155" i="1"/>
  <c r="GO190" i="1"/>
  <c r="GO186" i="1"/>
  <c r="GO151" i="1"/>
  <c r="GO96" i="1"/>
  <c r="GN112" i="1"/>
  <c r="GN108" i="1"/>
  <c r="GN104" i="1"/>
  <c r="GN100" i="1"/>
  <c r="GN15" i="1"/>
  <c r="GN145" i="1"/>
  <c r="GN141" i="1"/>
  <c r="GN137" i="1"/>
  <c r="GN133" i="1"/>
  <c r="GN130" i="1"/>
  <c r="GN126" i="1"/>
  <c r="GN122" i="1"/>
  <c r="GN60" i="1"/>
  <c r="GN173" i="1"/>
  <c r="GN171" i="1"/>
  <c r="GN167" i="1"/>
  <c r="GN163" i="1"/>
  <c r="GN202" i="1"/>
  <c r="GN117" i="1"/>
  <c r="GN197" i="1"/>
  <c r="GN155" i="1"/>
  <c r="GN190" i="1"/>
  <c r="GN186" i="1"/>
  <c r="GN151" i="1"/>
  <c r="GN96" i="1"/>
  <c r="GM112" i="1"/>
  <c r="GM108" i="1"/>
  <c r="GM104" i="1"/>
  <c r="GM100" i="1"/>
  <c r="GM15" i="1"/>
  <c r="GM145" i="1"/>
  <c r="GM141" i="1"/>
  <c r="GM137" i="1"/>
  <c r="GM133" i="1"/>
  <c r="GM130" i="1"/>
  <c r="GM126" i="1"/>
  <c r="GM122" i="1"/>
  <c r="GM60" i="1"/>
  <c r="GM173" i="1"/>
  <c r="GM171" i="1"/>
  <c r="GM167" i="1"/>
  <c r="GM163" i="1"/>
  <c r="GM202" i="1"/>
  <c r="GM117" i="1"/>
  <c r="GM197" i="1"/>
  <c r="GM155" i="1"/>
  <c r="GM190" i="1"/>
  <c r="GM186" i="1"/>
  <c r="GM151" i="1"/>
  <c r="GM96" i="1"/>
  <c r="GL112" i="1"/>
  <c r="GL108" i="1"/>
  <c r="GL104" i="1"/>
  <c r="GL100" i="1"/>
  <c r="GL15" i="1"/>
  <c r="GL145" i="1"/>
  <c r="GL141" i="1"/>
  <c r="GL137" i="1"/>
  <c r="GL133" i="1"/>
  <c r="GL130" i="1"/>
  <c r="GL126" i="1"/>
  <c r="GL122" i="1"/>
  <c r="GL60" i="1"/>
  <c r="GL173" i="1"/>
  <c r="GL171" i="1"/>
  <c r="GL167" i="1"/>
  <c r="GL163" i="1"/>
  <c r="GL202" i="1"/>
  <c r="GL117" i="1"/>
  <c r="GL197" i="1"/>
  <c r="GL155" i="1"/>
  <c r="GL190" i="1"/>
  <c r="GL186" i="1"/>
  <c r="GL151" i="1"/>
  <c r="GL96" i="1"/>
  <c r="GK112" i="1"/>
  <c r="GK108" i="1"/>
  <c r="GK104" i="1"/>
  <c r="GK100" i="1"/>
  <c r="GK15" i="1"/>
  <c r="GK145" i="1"/>
  <c r="GK141" i="1"/>
  <c r="GK137" i="1"/>
  <c r="GK133" i="1"/>
  <c r="GK130" i="1"/>
  <c r="GK126" i="1"/>
  <c r="GK122" i="1"/>
  <c r="GK60" i="1"/>
  <c r="GK173" i="1"/>
  <c r="GK171" i="1"/>
  <c r="GK167" i="1"/>
  <c r="GK163" i="1"/>
  <c r="GK202" i="1"/>
  <c r="GK117" i="1"/>
  <c r="GK197" i="1"/>
  <c r="GK155" i="1"/>
  <c r="GK190" i="1"/>
  <c r="GK186" i="1"/>
  <c r="GK151" i="1"/>
  <c r="GK96" i="1"/>
  <c r="GJ112" i="1"/>
  <c r="GJ108" i="1"/>
  <c r="GJ104" i="1"/>
  <c r="GJ100" i="1"/>
  <c r="GJ15" i="1"/>
  <c r="GJ145" i="1"/>
  <c r="GJ141" i="1"/>
  <c r="GJ137" i="1"/>
  <c r="GJ133" i="1"/>
  <c r="GJ130" i="1"/>
  <c r="GJ126" i="1"/>
  <c r="GJ122" i="1"/>
  <c r="GJ60" i="1"/>
  <c r="GJ173" i="1"/>
  <c r="GJ171" i="1"/>
  <c r="GJ167" i="1"/>
  <c r="GJ163" i="1"/>
  <c r="GJ202" i="1"/>
  <c r="GJ117" i="1"/>
  <c r="GK199" i="1"/>
  <c r="GK156" i="1"/>
  <c r="GK187" i="1"/>
  <c r="GK148" i="1"/>
  <c r="GJ113" i="1"/>
  <c r="GJ105" i="1"/>
  <c r="GJ16" i="1"/>
  <c r="GJ142" i="1"/>
  <c r="GJ134" i="1"/>
  <c r="GJ127" i="1"/>
  <c r="GJ61" i="1"/>
  <c r="GJ172" i="1"/>
  <c r="GJ164" i="1"/>
  <c r="GJ197" i="1"/>
  <c r="GJ155" i="1"/>
  <c r="GJ190" i="1"/>
  <c r="GJ186" i="1"/>
  <c r="GJ151" i="1"/>
  <c r="GJ96" i="1"/>
  <c r="GI112" i="1"/>
  <c r="GI108" i="1"/>
  <c r="GI104" i="1"/>
  <c r="GI100" i="1"/>
  <c r="GI15" i="1"/>
  <c r="GI145" i="1"/>
  <c r="GI141" i="1"/>
  <c r="GI137" i="1"/>
  <c r="GI133" i="1"/>
  <c r="GI130" i="1"/>
  <c r="GI126" i="1"/>
  <c r="GI122" i="1"/>
  <c r="GI60" i="1"/>
  <c r="GI173" i="1"/>
  <c r="GI171" i="1"/>
  <c r="GI167" i="1"/>
  <c r="GI163" i="1"/>
  <c r="GI202" i="1"/>
  <c r="GI117" i="1"/>
  <c r="GI197" i="1"/>
  <c r="GI155" i="1"/>
  <c r="GI190" i="1"/>
  <c r="GI186" i="1"/>
  <c r="GI151" i="1"/>
  <c r="GI96" i="1"/>
  <c r="GH112" i="1"/>
  <c r="GH108" i="1"/>
  <c r="GH104" i="1"/>
  <c r="GH100" i="1"/>
  <c r="GH15" i="1"/>
  <c r="GH145" i="1"/>
  <c r="GH141" i="1"/>
  <c r="GH137" i="1"/>
  <c r="GH133" i="1"/>
  <c r="GH130" i="1"/>
  <c r="GH126" i="1"/>
  <c r="GH122" i="1"/>
  <c r="GH60" i="1"/>
  <c r="GH173" i="1"/>
  <c r="GH171" i="1"/>
  <c r="GH167" i="1"/>
  <c r="GH163" i="1"/>
  <c r="GH202" i="1"/>
  <c r="GH117" i="1"/>
  <c r="GH197" i="1"/>
  <c r="GH155" i="1"/>
  <c r="GH190" i="1"/>
  <c r="GH186" i="1"/>
  <c r="GH151" i="1"/>
  <c r="GH96" i="1"/>
  <c r="GG112" i="1"/>
  <c r="GG108" i="1"/>
  <c r="GG104" i="1"/>
  <c r="GG100" i="1"/>
  <c r="GG15" i="1"/>
  <c r="GG145" i="1"/>
  <c r="GG141" i="1"/>
  <c r="GG137" i="1"/>
  <c r="GG133" i="1"/>
  <c r="GG130" i="1"/>
  <c r="GG126" i="1"/>
  <c r="GG122" i="1"/>
  <c r="GG60" i="1"/>
  <c r="GG173" i="1"/>
  <c r="GG171" i="1"/>
  <c r="GG167" i="1"/>
  <c r="GG163" i="1"/>
  <c r="GG202" i="1"/>
  <c r="GG117" i="1"/>
  <c r="GG197" i="1"/>
  <c r="GG155" i="1"/>
  <c r="GG190" i="1"/>
  <c r="GG186" i="1"/>
  <c r="GG151" i="1"/>
  <c r="GG96" i="1"/>
  <c r="GK198" i="1"/>
  <c r="GK158" i="1"/>
  <c r="GK178" i="1"/>
  <c r="GJ99" i="1"/>
  <c r="GJ136" i="1"/>
  <c r="GJ63" i="1"/>
  <c r="GJ166" i="1"/>
  <c r="GJ194" i="1"/>
  <c r="GJ191" i="1"/>
  <c r="GI105" i="1"/>
  <c r="GI16" i="1"/>
  <c r="GI142" i="1"/>
  <c r="GI134" i="1"/>
  <c r="GI127" i="1"/>
  <c r="GI61" i="1"/>
  <c r="GI172" i="1"/>
  <c r="GI164" i="1"/>
  <c r="GI194" i="1"/>
  <c r="GI191" i="1"/>
  <c r="GI187" i="1"/>
  <c r="GH105" i="1"/>
  <c r="GH16" i="1"/>
  <c r="GH138" i="1"/>
  <c r="GH131" i="1"/>
  <c r="GH123" i="1"/>
  <c r="GH174" i="1"/>
  <c r="GH164" i="1"/>
  <c r="GH194" i="1"/>
  <c r="GH191" i="1"/>
  <c r="GG113" i="1"/>
  <c r="GG105" i="1"/>
  <c r="GG16" i="1"/>
  <c r="GG138" i="1"/>
  <c r="GG131" i="1"/>
  <c r="GG123" i="1"/>
  <c r="GG172" i="1"/>
  <c r="GG164" i="1"/>
  <c r="GG194" i="1"/>
  <c r="GG191" i="1"/>
  <c r="GK176" i="1"/>
  <c r="GK185" i="1"/>
  <c r="GK70" i="1"/>
  <c r="GJ111" i="1"/>
  <c r="GJ103" i="1"/>
  <c r="GJ14" i="1"/>
  <c r="GJ140" i="1"/>
  <c r="GJ115" i="1"/>
  <c r="GJ125" i="1"/>
  <c r="GJ74" i="1"/>
  <c r="GJ170" i="1"/>
  <c r="GJ162" i="1"/>
  <c r="GJ196" i="1"/>
  <c r="GJ198" i="1"/>
  <c r="GJ158" i="1"/>
  <c r="GJ176" i="1"/>
  <c r="GJ189" i="1"/>
  <c r="GJ185" i="1"/>
  <c r="GJ178" i="1"/>
  <c r="GJ70" i="1"/>
  <c r="GI111" i="1"/>
  <c r="GI107" i="1"/>
  <c r="GI103" i="1"/>
  <c r="GI99" i="1"/>
  <c r="GI14" i="1"/>
  <c r="GI144" i="1"/>
  <c r="GI140" i="1"/>
  <c r="GI136" i="1"/>
  <c r="GI115" i="1"/>
  <c r="GI129" i="1"/>
  <c r="GI125" i="1"/>
  <c r="GI63" i="1"/>
  <c r="GI74" i="1"/>
  <c r="GI175" i="1"/>
  <c r="GI170" i="1"/>
  <c r="GI166" i="1"/>
  <c r="GI162" i="1"/>
  <c r="GI196" i="1"/>
  <c r="GI198" i="1"/>
  <c r="GI158" i="1"/>
  <c r="GI176" i="1"/>
  <c r="GI189" i="1"/>
  <c r="GI185" i="1"/>
  <c r="GI178" i="1"/>
  <c r="GI70" i="1"/>
  <c r="GH111" i="1"/>
  <c r="GH107" i="1"/>
  <c r="GH103" i="1"/>
  <c r="GH99" i="1"/>
  <c r="GH14" i="1"/>
  <c r="GH144" i="1"/>
  <c r="GH140" i="1"/>
  <c r="GH136" i="1"/>
  <c r="GH115" i="1"/>
  <c r="GH129" i="1"/>
  <c r="GH125" i="1"/>
  <c r="GH63" i="1"/>
  <c r="GH74" i="1"/>
  <c r="GH175" i="1"/>
  <c r="GH170" i="1"/>
  <c r="GH166" i="1"/>
  <c r="GH162" i="1"/>
  <c r="GH196" i="1"/>
  <c r="GH198" i="1"/>
  <c r="GH158" i="1"/>
  <c r="GH176" i="1"/>
  <c r="GH189" i="1"/>
  <c r="GH185" i="1"/>
  <c r="GH178" i="1"/>
  <c r="GH70" i="1"/>
  <c r="GG111" i="1"/>
  <c r="GG107" i="1"/>
  <c r="GG103" i="1"/>
  <c r="GG99" i="1"/>
  <c r="GG14" i="1"/>
  <c r="GG144" i="1"/>
  <c r="GG140" i="1"/>
  <c r="GG136" i="1"/>
  <c r="GG115" i="1"/>
  <c r="GG129" i="1"/>
  <c r="GG125" i="1"/>
  <c r="GG63" i="1"/>
  <c r="GG74" i="1"/>
  <c r="GG175" i="1"/>
  <c r="GG170" i="1"/>
  <c r="GG166" i="1"/>
  <c r="GG162" i="1"/>
  <c r="GG196" i="1"/>
  <c r="GG198" i="1"/>
  <c r="GG158" i="1"/>
  <c r="GG176" i="1"/>
  <c r="GG189" i="1"/>
  <c r="GG185" i="1"/>
  <c r="GG178" i="1"/>
  <c r="GG70" i="1"/>
  <c r="GK194" i="1"/>
  <c r="GK191" i="1"/>
  <c r="GJ109" i="1"/>
  <c r="GJ101" i="1"/>
  <c r="GJ146" i="1"/>
  <c r="GJ138" i="1"/>
  <c r="GJ131" i="1"/>
  <c r="GJ123" i="1"/>
  <c r="GJ174" i="1"/>
  <c r="GJ168" i="1"/>
  <c r="GJ160" i="1"/>
  <c r="GJ193" i="1"/>
  <c r="GJ200" i="1"/>
  <c r="GJ195" i="1"/>
  <c r="GJ157" i="1"/>
  <c r="GJ192" i="1"/>
  <c r="GJ188" i="1"/>
  <c r="GJ184" i="1"/>
  <c r="GJ149" i="1"/>
  <c r="GJ69" i="1"/>
  <c r="GI114" i="1"/>
  <c r="GI110" i="1"/>
  <c r="GI106" i="1"/>
  <c r="GI102" i="1"/>
  <c r="GI98" i="1"/>
  <c r="GI147" i="1"/>
  <c r="GI143" i="1"/>
  <c r="GI139" i="1"/>
  <c r="GI135" i="1"/>
  <c r="GI132" i="1"/>
  <c r="GI128" i="1"/>
  <c r="GI124" i="1"/>
  <c r="GI62" i="1"/>
  <c r="GI72" i="1"/>
  <c r="GI73" i="1"/>
  <c r="GI169" i="1"/>
  <c r="GI165" i="1"/>
  <c r="GI161" i="1"/>
  <c r="GI193" i="1"/>
  <c r="GI200" i="1"/>
  <c r="GI195" i="1"/>
  <c r="GI157" i="1"/>
  <c r="GI192" i="1"/>
  <c r="GI188" i="1"/>
  <c r="GI184" i="1"/>
  <c r="GI149" i="1"/>
  <c r="GI69" i="1"/>
  <c r="GH114" i="1"/>
  <c r="GH110" i="1"/>
  <c r="GH106" i="1"/>
  <c r="GH102" i="1"/>
  <c r="GH98" i="1"/>
  <c r="GH147" i="1"/>
  <c r="GH143" i="1"/>
  <c r="GH139" i="1"/>
  <c r="GH135" i="1"/>
  <c r="GH132" i="1"/>
  <c r="GH128" i="1"/>
  <c r="GH124" i="1"/>
  <c r="GH62" i="1"/>
  <c r="GH72" i="1"/>
  <c r="GH73" i="1"/>
  <c r="GH169" i="1"/>
  <c r="GH165" i="1"/>
  <c r="GH161" i="1"/>
  <c r="GH193" i="1"/>
  <c r="GH200" i="1"/>
  <c r="GH195" i="1"/>
  <c r="GH157" i="1"/>
  <c r="GH192" i="1"/>
  <c r="GH188" i="1"/>
  <c r="GH184" i="1"/>
  <c r="GH149" i="1"/>
  <c r="GH69" i="1"/>
  <c r="GG114" i="1"/>
  <c r="GG110" i="1"/>
  <c r="GG106" i="1"/>
  <c r="GG102" i="1"/>
  <c r="GG98" i="1"/>
  <c r="GG147" i="1"/>
  <c r="GG143" i="1"/>
  <c r="GG139" i="1"/>
  <c r="GG135" i="1"/>
  <c r="GG132" i="1"/>
  <c r="GG128" i="1"/>
  <c r="GG124" i="1"/>
  <c r="GG62" i="1"/>
  <c r="GG72" i="1"/>
  <c r="GG73" i="1"/>
  <c r="GG169" i="1"/>
  <c r="GG165" i="1"/>
  <c r="GG161" i="1"/>
  <c r="GG193" i="1"/>
  <c r="GG200" i="1"/>
  <c r="GG195" i="1"/>
  <c r="GG157" i="1"/>
  <c r="GG192" i="1"/>
  <c r="GG188" i="1"/>
  <c r="GG184" i="1"/>
  <c r="GG149" i="1"/>
  <c r="GG69" i="1"/>
  <c r="GK196" i="1"/>
  <c r="GK189" i="1"/>
  <c r="GJ107" i="1"/>
  <c r="GJ144" i="1"/>
  <c r="GJ129" i="1"/>
  <c r="GJ175" i="1"/>
  <c r="GJ199" i="1"/>
  <c r="GJ156" i="1"/>
  <c r="GJ187" i="1"/>
  <c r="GJ148" i="1"/>
  <c r="GI113" i="1"/>
  <c r="GI109" i="1"/>
  <c r="GI101" i="1"/>
  <c r="GI146" i="1"/>
  <c r="GI138" i="1"/>
  <c r="GI131" i="1"/>
  <c r="GI123" i="1"/>
  <c r="GI174" i="1"/>
  <c r="GI168" i="1"/>
  <c r="GI160" i="1"/>
  <c r="GI199" i="1"/>
  <c r="GI156" i="1"/>
  <c r="GI148" i="1"/>
  <c r="GH113" i="1"/>
  <c r="GH109" i="1"/>
  <c r="GH101" i="1"/>
  <c r="GH146" i="1"/>
  <c r="GH142" i="1"/>
  <c r="GH134" i="1"/>
  <c r="GH127" i="1"/>
  <c r="GH61" i="1"/>
  <c r="GH168" i="1"/>
  <c r="GH160" i="1"/>
  <c r="GH156" i="1"/>
  <c r="GH187" i="1"/>
  <c r="GG109" i="1"/>
  <c r="GG101" i="1"/>
  <c r="GG146" i="1"/>
  <c r="GG134" i="1"/>
  <c r="GG127" i="1"/>
  <c r="GG61" i="1"/>
  <c r="GG168" i="1"/>
  <c r="GG160" i="1"/>
  <c r="GG199" i="1"/>
  <c r="GG156" i="1"/>
  <c r="GG148" i="1"/>
  <c r="GH172" i="1"/>
  <c r="GH199" i="1"/>
  <c r="GH148" i="1"/>
  <c r="GG142" i="1"/>
  <c r="GG174" i="1"/>
  <c r="GG187" i="1"/>
  <c r="FZ114" i="1"/>
  <c r="FZ110" i="1"/>
  <c r="FZ106" i="1"/>
  <c r="FZ102" i="1"/>
  <c r="FZ98" i="1"/>
  <c r="FZ147" i="1"/>
  <c r="FZ143" i="1"/>
  <c r="FZ139" i="1"/>
  <c r="FZ135" i="1"/>
  <c r="FZ132" i="1"/>
  <c r="FZ128" i="1"/>
  <c r="FZ124" i="1"/>
  <c r="FZ62" i="1"/>
  <c r="FZ72" i="1"/>
  <c r="FZ73" i="1"/>
  <c r="FZ169" i="1"/>
  <c r="FZ165" i="1"/>
  <c r="FZ161" i="1"/>
  <c r="FZ193" i="1"/>
  <c r="FZ200" i="1"/>
  <c r="FZ195" i="1"/>
  <c r="FZ157" i="1"/>
  <c r="FZ192" i="1"/>
  <c r="FZ188" i="1"/>
  <c r="FZ184" i="1"/>
  <c r="FZ149" i="1"/>
  <c r="FZ69" i="1"/>
  <c r="FY114" i="1"/>
  <c r="FY110" i="1"/>
  <c r="FY106" i="1"/>
  <c r="FY102" i="1"/>
  <c r="FY98" i="1"/>
  <c r="FY147" i="1"/>
  <c r="FY143" i="1"/>
  <c r="FY139" i="1"/>
  <c r="FY135" i="1"/>
  <c r="FY132" i="1"/>
  <c r="FY128" i="1"/>
  <c r="FY124" i="1"/>
  <c r="FY62" i="1"/>
  <c r="FY72" i="1"/>
  <c r="FY73" i="1"/>
  <c r="FY169" i="1"/>
  <c r="FY165" i="1"/>
  <c r="FY161" i="1"/>
  <c r="FZ113" i="1"/>
  <c r="FZ109" i="1"/>
  <c r="FZ105" i="1"/>
  <c r="FZ101" i="1"/>
  <c r="FZ16" i="1"/>
  <c r="FZ146" i="1"/>
  <c r="FZ142" i="1"/>
  <c r="FZ138" i="1"/>
  <c r="FZ134" i="1"/>
  <c r="FZ131" i="1"/>
  <c r="FZ127" i="1"/>
  <c r="FZ123" i="1"/>
  <c r="FZ61" i="1"/>
  <c r="FZ174" i="1"/>
  <c r="FZ172" i="1"/>
  <c r="FZ168" i="1"/>
  <c r="FZ164" i="1"/>
  <c r="FZ160" i="1"/>
  <c r="FZ199" i="1"/>
  <c r="FZ194" i="1"/>
  <c r="FZ156" i="1"/>
  <c r="FZ191" i="1"/>
  <c r="FZ187" i="1"/>
  <c r="FZ148" i="1"/>
  <c r="FY113" i="1"/>
  <c r="FY109" i="1"/>
  <c r="FY105" i="1"/>
  <c r="FY101" i="1"/>
  <c r="FY16" i="1"/>
  <c r="FY146" i="1"/>
  <c r="FY142" i="1"/>
  <c r="FY138" i="1"/>
  <c r="FY134" i="1"/>
  <c r="FY131" i="1"/>
  <c r="FY127" i="1"/>
  <c r="FY123" i="1"/>
  <c r="FY61" i="1"/>
  <c r="FY174" i="1"/>
  <c r="FY172" i="1"/>
  <c r="FY168" i="1"/>
  <c r="FY164" i="1"/>
  <c r="FY160" i="1"/>
  <c r="FZ112" i="1"/>
  <c r="FZ108" i="1"/>
  <c r="FZ104" i="1"/>
  <c r="FZ100" i="1"/>
  <c r="FZ15" i="1"/>
  <c r="FZ145" i="1"/>
  <c r="FZ141" i="1"/>
  <c r="FZ137" i="1"/>
  <c r="FZ133" i="1"/>
  <c r="FZ130" i="1"/>
  <c r="FZ126" i="1"/>
  <c r="FZ122" i="1"/>
  <c r="FZ60" i="1"/>
  <c r="FZ173" i="1"/>
  <c r="FZ171" i="1"/>
  <c r="FZ167" i="1"/>
  <c r="FZ163" i="1"/>
  <c r="FZ202" i="1"/>
  <c r="FZ117" i="1"/>
  <c r="FZ197" i="1"/>
  <c r="FZ155" i="1"/>
  <c r="FZ190" i="1"/>
  <c r="FZ186" i="1"/>
  <c r="FZ151" i="1"/>
  <c r="FZ96" i="1"/>
  <c r="FY112" i="1"/>
  <c r="FY108" i="1"/>
  <c r="FY104" i="1"/>
  <c r="FY100" i="1"/>
  <c r="FY15" i="1"/>
  <c r="FY145" i="1"/>
  <c r="FY141" i="1"/>
  <c r="FY137" i="1"/>
  <c r="FY133" i="1"/>
  <c r="FY130" i="1"/>
  <c r="FY126" i="1"/>
  <c r="FY122" i="1"/>
  <c r="FY60" i="1"/>
  <c r="FY173" i="1"/>
  <c r="FY171" i="1"/>
  <c r="FY167" i="1"/>
  <c r="FY163" i="1"/>
  <c r="FZ103" i="1"/>
  <c r="FZ140" i="1"/>
  <c r="FZ125" i="1"/>
  <c r="FZ170" i="1"/>
  <c r="FZ198" i="1"/>
  <c r="FZ158" i="1"/>
  <c r="FZ178" i="1"/>
  <c r="FY107" i="1"/>
  <c r="FY144" i="1"/>
  <c r="FY129" i="1"/>
  <c r="FY175" i="1"/>
  <c r="FY199" i="1"/>
  <c r="FY194" i="1"/>
  <c r="FY156" i="1"/>
  <c r="FY191" i="1"/>
  <c r="FY187" i="1"/>
  <c r="FY148" i="1"/>
  <c r="FX113" i="1"/>
  <c r="FX109" i="1"/>
  <c r="FX105" i="1"/>
  <c r="FX101" i="1"/>
  <c r="FX16" i="1"/>
  <c r="FX146" i="1"/>
  <c r="FX142" i="1"/>
  <c r="FX138" i="1"/>
  <c r="FX134" i="1"/>
  <c r="FX131" i="1"/>
  <c r="FX127" i="1"/>
  <c r="FX123" i="1"/>
  <c r="FX61" i="1"/>
  <c r="FX174" i="1"/>
  <c r="FX172" i="1"/>
  <c r="FX168" i="1"/>
  <c r="FX164" i="1"/>
  <c r="FX160" i="1"/>
  <c r="FZ99" i="1"/>
  <c r="FZ136" i="1"/>
  <c r="FZ63" i="1"/>
  <c r="FZ166" i="1"/>
  <c r="FZ176" i="1"/>
  <c r="FZ70" i="1"/>
  <c r="FY103" i="1"/>
  <c r="FY140" i="1"/>
  <c r="FY125" i="1"/>
  <c r="FY170" i="1"/>
  <c r="FY202" i="1"/>
  <c r="FY117" i="1"/>
  <c r="FY197" i="1"/>
  <c r="FY155" i="1"/>
  <c r="FY190" i="1"/>
  <c r="FY186" i="1"/>
  <c r="FY151" i="1"/>
  <c r="FY96" i="1"/>
  <c r="FX112" i="1"/>
  <c r="FX108" i="1"/>
  <c r="FX104" i="1"/>
  <c r="FX100" i="1"/>
  <c r="FX15" i="1"/>
  <c r="FX145" i="1"/>
  <c r="FX141" i="1"/>
  <c r="FX137" i="1"/>
  <c r="FX133" i="1"/>
  <c r="FX130" i="1"/>
  <c r="FX126" i="1"/>
  <c r="FX122" i="1"/>
  <c r="FX60" i="1"/>
  <c r="FX173" i="1"/>
  <c r="FX171" i="1"/>
  <c r="FX167" i="1"/>
  <c r="FX163" i="1"/>
  <c r="FX202" i="1"/>
  <c r="FZ14" i="1"/>
  <c r="FZ74" i="1"/>
  <c r="FZ196" i="1"/>
  <c r="FZ189" i="1"/>
  <c r="FY99" i="1"/>
  <c r="FY63" i="1"/>
  <c r="FY176" i="1"/>
  <c r="FY185" i="1"/>
  <c r="FY70" i="1"/>
  <c r="FX111" i="1"/>
  <c r="FX103" i="1"/>
  <c r="FX14" i="1"/>
  <c r="FX140" i="1"/>
  <c r="FX115" i="1"/>
  <c r="FX125" i="1"/>
  <c r="FX74" i="1"/>
  <c r="FX170" i="1"/>
  <c r="FX162" i="1"/>
  <c r="FX196" i="1"/>
  <c r="FX198" i="1"/>
  <c r="FX158" i="1"/>
  <c r="FX176" i="1"/>
  <c r="FX189" i="1"/>
  <c r="FX185" i="1"/>
  <c r="FX178" i="1"/>
  <c r="FX70" i="1"/>
  <c r="FW111" i="1"/>
  <c r="FW107" i="1"/>
  <c r="FW103" i="1"/>
  <c r="FW99" i="1"/>
  <c r="FW14" i="1"/>
  <c r="FW144" i="1"/>
  <c r="FW140" i="1"/>
  <c r="FW136" i="1"/>
  <c r="FW115" i="1"/>
  <c r="FW129" i="1"/>
  <c r="FW125" i="1"/>
  <c r="FW63" i="1"/>
  <c r="FW74" i="1"/>
  <c r="FW175" i="1"/>
  <c r="FW170" i="1"/>
  <c r="FW166" i="1"/>
  <c r="FW162" i="1"/>
  <c r="FZ144" i="1"/>
  <c r="FZ175" i="1"/>
  <c r="FZ185" i="1"/>
  <c r="FY14" i="1"/>
  <c r="FY74" i="1"/>
  <c r="FY193" i="1"/>
  <c r="FY200" i="1"/>
  <c r="FY195" i="1"/>
  <c r="FY192" i="1"/>
  <c r="FY184" i="1"/>
  <c r="FY69" i="1"/>
  <c r="FX110" i="1"/>
  <c r="FX102" i="1"/>
  <c r="FX147" i="1"/>
  <c r="FX139" i="1"/>
  <c r="FX132" i="1"/>
  <c r="FX124" i="1"/>
  <c r="FX72" i="1"/>
  <c r="FX169" i="1"/>
  <c r="FX161" i="1"/>
  <c r="FX193" i="1"/>
  <c r="FX200" i="1"/>
  <c r="FX195" i="1"/>
  <c r="FX157" i="1"/>
  <c r="FX192" i="1"/>
  <c r="FX188" i="1"/>
  <c r="FX184" i="1"/>
  <c r="FX149" i="1"/>
  <c r="FX69" i="1"/>
  <c r="FW114" i="1"/>
  <c r="FW110" i="1"/>
  <c r="FW106" i="1"/>
  <c r="FW102" i="1"/>
  <c r="FW98" i="1"/>
  <c r="FW147" i="1"/>
  <c r="FW143" i="1"/>
  <c r="FW139" i="1"/>
  <c r="FW135" i="1"/>
  <c r="FW132" i="1"/>
  <c r="FW128" i="1"/>
  <c r="FW124" i="1"/>
  <c r="FW62" i="1"/>
  <c r="FW72" i="1"/>
  <c r="FW73" i="1"/>
  <c r="FW169" i="1"/>
  <c r="FW165" i="1"/>
  <c r="FW161" i="1"/>
  <c r="FZ111" i="1"/>
  <c r="FZ162" i="1"/>
  <c r="FY136" i="1"/>
  <c r="FY198" i="1"/>
  <c r="FY158" i="1"/>
  <c r="FY178" i="1"/>
  <c r="FZ107" i="1"/>
  <c r="FY115" i="1"/>
  <c r="FY157" i="1"/>
  <c r="FY149" i="1"/>
  <c r="FX106" i="1"/>
  <c r="FX143" i="1"/>
  <c r="FX128" i="1"/>
  <c r="FX73" i="1"/>
  <c r="FX197" i="1"/>
  <c r="FX190" i="1"/>
  <c r="FX96" i="1"/>
  <c r="FW108" i="1"/>
  <c r="FW100" i="1"/>
  <c r="FW145" i="1"/>
  <c r="FW137" i="1"/>
  <c r="FW130" i="1"/>
  <c r="FW122" i="1"/>
  <c r="FW173" i="1"/>
  <c r="FW167" i="1"/>
  <c r="FW199" i="1"/>
  <c r="FW194" i="1"/>
  <c r="FW156" i="1"/>
  <c r="FW191" i="1"/>
  <c r="FW187" i="1"/>
  <c r="FW148" i="1"/>
  <c r="FV113" i="1"/>
  <c r="FV109" i="1"/>
  <c r="FV105" i="1"/>
  <c r="FV101" i="1"/>
  <c r="FV16" i="1"/>
  <c r="FV146" i="1"/>
  <c r="FV142" i="1"/>
  <c r="FV138" i="1"/>
  <c r="FV134" i="1"/>
  <c r="FV131" i="1"/>
  <c r="FV127" i="1"/>
  <c r="FV123" i="1"/>
  <c r="FV61" i="1"/>
  <c r="FV174" i="1"/>
  <c r="FV172" i="1"/>
  <c r="FV168" i="1"/>
  <c r="FV164" i="1"/>
  <c r="FV160" i="1"/>
  <c r="FV199" i="1"/>
  <c r="FV194" i="1"/>
  <c r="FV156" i="1"/>
  <c r="FV191" i="1"/>
  <c r="FV187" i="1"/>
  <c r="FV148" i="1"/>
  <c r="FU113" i="1"/>
  <c r="FU109" i="1"/>
  <c r="FU105" i="1"/>
  <c r="FU101" i="1"/>
  <c r="FU16" i="1"/>
  <c r="FU146" i="1"/>
  <c r="FU142" i="1"/>
  <c r="FU138" i="1"/>
  <c r="FU134" i="1"/>
  <c r="FU131" i="1"/>
  <c r="FU127" i="1"/>
  <c r="FU123" i="1"/>
  <c r="FU61" i="1"/>
  <c r="FU174" i="1"/>
  <c r="FU172" i="1"/>
  <c r="FU168" i="1"/>
  <c r="FU164" i="1"/>
  <c r="FU160" i="1"/>
  <c r="FZ115" i="1"/>
  <c r="FY166" i="1"/>
  <c r="FY196" i="1"/>
  <c r="FY189" i="1"/>
  <c r="FZ129" i="1"/>
  <c r="FY111" i="1"/>
  <c r="FY162" i="1"/>
  <c r="FY188" i="1"/>
  <c r="FX114" i="1"/>
  <c r="FX98" i="1"/>
  <c r="FX135" i="1"/>
  <c r="FX62" i="1"/>
  <c r="FX165" i="1"/>
  <c r="FX117" i="1"/>
  <c r="FX155" i="1"/>
  <c r="FX186" i="1"/>
  <c r="FX151" i="1"/>
  <c r="FW112" i="1"/>
  <c r="FW104" i="1"/>
  <c r="FW15" i="1"/>
  <c r="FW141" i="1"/>
  <c r="FW133" i="1"/>
  <c r="FW126" i="1"/>
  <c r="FW60" i="1"/>
  <c r="FW171" i="1"/>
  <c r="FW163" i="1"/>
  <c r="FW196" i="1"/>
  <c r="FW198" i="1"/>
  <c r="FW158" i="1"/>
  <c r="FW176" i="1"/>
  <c r="FW189" i="1"/>
  <c r="FW185" i="1"/>
  <c r="FW178" i="1"/>
  <c r="FW70" i="1"/>
  <c r="FV111" i="1"/>
  <c r="FV107" i="1"/>
  <c r="FV103" i="1"/>
  <c r="FV99" i="1"/>
  <c r="FV14" i="1"/>
  <c r="FV144" i="1"/>
  <c r="FV140" i="1"/>
  <c r="FV136" i="1"/>
  <c r="FV115" i="1"/>
  <c r="FV129" i="1"/>
  <c r="FV125" i="1"/>
  <c r="FV63" i="1"/>
  <c r="FV74" i="1"/>
  <c r="FV175" i="1"/>
  <c r="FV170" i="1"/>
  <c r="FV166" i="1"/>
  <c r="FV162" i="1"/>
  <c r="FV196" i="1"/>
  <c r="FV198" i="1"/>
  <c r="FV158" i="1"/>
  <c r="FV176" i="1"/>
  <c r="FV189" i="1"/>
  <c r="FV185" i="1"/>
  <c r="FV178" i="1"/>
  <c r="FV70" i="1"/>
  <c r="FU111" i="1"/>
  <c r="FU107" i="1"/>
  <c r="FU103" i="1"/>
  <c r="FU99" i="1"/>
  <c r="FU14" i="1"/>
  <c r="FU144" i="1"/>
  <c r="FU140" i="1"/>
  <c r="FU136" i="1"/>
  <c r="FU115" i="1"/>
  <c r="FU129" i="1"/>
  <c r="FU125" i="1"/>
  <c r="FU63" i="1"/>
  <c r="FU74" i="1"/>
  <c r="FU175" i="1"/>
  <c r="FU170" i="1"/>
  <c r="FU166" i="1"/>
  <c r="FU162" i="1"/>
  <c r="FX107" i="1"/>
  <c r="FX129" i="1"/>
  <c r="FX99" i="1"/>
  <c r="FX63" i="1"/>
  <c r="FX199" i="1"/>
  <c r="FX156" i="1"/>
  <c r="FX148" i="1"/>
  <c r="FW105" i="1"/>
  <c r="FW142" i="1"/>
  <c r="FW127" i="1"/>
  <c r="FW172" i="1"/>
  <c r="FW117" i="1"/>
  <c r="FW155" i="1"/>
  <c r="FW186" i="1"/>
  <c r="FW151" i="1"/>
  <c r="FV112" i="1"/>
  <c r="FV104" i="1"/>
  <c r="FV15" i="1"/>
  <c r="FV141" i="1"/>
  <c r="FV133" i="1"/>
  <c r="FV126" i="1"/>
  <c r="FV60" i="1"/>
  <c r="FV171" i="1"/>
  <c r="FV163" i="1"/>
  <c r="FV202" i="1"/>
  <c r="FV197" i="1"/>
  <c r="FV190" i="1"/>
  <c r="FV96" i="1"/>
  <c r="FU108" i="1"/>
  <c r="FU100" i="1"/>
  <c r="FU145" i="1"/>
  <c r="FU137" i="1"/>
  <c r="FU130" i="1"/>
  <c r="FU122" i="1"/>
  <c r="FU173" i="1"/>
  <c r="FU167" i="1"/>
  <c r="FU196" i="1"/>
  <c r="FU198" i="1"/>
  <c r="FU158" i="1"/>
  <c r="FU176" i="1"/>
  <c r="FU189" i="1"/>
  <c r="FU185" i="1"/>
  <c r="FU178" i="1"/>
  <c r="FU70" i="1"/>
  <c r="FT111" i="1"/>
  <c r="FT107" i="1"/>
  <c r="FT103" i="1"/>
  <c r="FT99" i="1"/>
  <c r="FT14" i="1"/>
  <c r="FT144" i="1"/>
  <c r="FT140" i="1"/>
  <c r="FT136" i="1"/>
  <c r="FT115" i="1"/>
  <c r="FT129" i="1"/>
  <c r="FT125" i="1"/>
  <c r="FT63" i="1"/>
  <c r="FT74" i="1"/>
  <c r="FT175" i="1"/>
  <c r="FT170" i="1"/>
  <c r="FT166" i="1"/>
  <c r="FT162" i="1"/>
  <c r="FT196" i="1"/>
  <c r="FT198" i="1"/>
  <c r="FT158" i="1"/>
  <c r="FT176" i="1"/>
  <c r="FT189" i="1"/>
  <c r="FT185" i="1"/>
  <c r="FT178" i="1"/>
  <c r="FT70" i="1"/>
  <c r="FS111" i="1"/>
  <c r="FS107" i="1"/>
  <c r="FS103" i="1"/>
  <c r="FS99" i="1"/>
  <c r="FS14" i="1"/>
  <c r="FS144" i="1"/>
  <c r="FS140" i="1"/>
  <c r="FS136" i="1"/>
  <c r="FS115" i="1"/>
  <c r="FS129" i="1"/>
  <c r="FS125" i="1"/>
  <c r="FS63" i="1"/>
  <c r="FX144" i="1"/>
  <c r="FX175" i="1"/>
  <c r="FX136" i="1"/>
  <c r="FX166" i="1"/>
  <c r="FX187" i="1"/>
  <c r="FW113" i="1"/>
  <c r="FW16" i="1"/>
  <c r="FW134" i="1"/>
  <c r="FW61" i="1"/>
  <c r="FW164" i="1"/>
  <c r="FW202" i="1"/>
  <c r="FW197" i="1"/>
  <c r="FW190" i="1"/>
  <c r="FW96" i="1"/>
  <c r="FV108" i="1"/>
  <c r="FV100" i="1"/>
  <c r="FV145" i="1"/>
  <c r="FV137" i="1"/>
  <c r="FV130" i="1"/>
  <c r="FV122" i="1"/>
  <c r="FV173" i="1"/>
  <c r="FV167" i="1"/>
  <c r="FV117" i="1"/>
  <c r="FV155" i="1"/>
  <c r="FV186" i="1"/>
  <c r="FV151" i="1"/>
  <c r="FU112" i="1"/>
  <c r="FU104" i="1"/>
  <c r="FU15" i="1"/>
  <c r="FU141" i="1"/>
  <c r="FU133" i="1"/>
  <c r="FU126" i="1"/>
  <c r="FU60" i="1"/>
  <c r="FU171" i="1"/>
  <c r="FU163" i="1"/>
  <c r="FU199" i="1"/>
  <c r="FU194" i="1"/>
  <c r="FU156" i="1"/>
  <c r="FU191" i="1"/>
  <c r="FU187" i="1"/>
  <c r="FU148" i="1"/>
  <c r="FT113" i="1"/>
  <c r="FT109" i="1"/>
  <c r="FT105" i="1"/>
  <c r="FT101" i="1"/>
  <c r="FT16" i="1"/>
  <c r="FT146" i="1"/>
  <c r="FT142" i="1"/>
  <c r="FT138" i="1"/>
  <c r="FT134" i="1"/>
  <c r="FT131" i="1"/>
  <c r="FT127" i="1"/>
  <c r="FT123" i="1"/>
  <c r="FT61" i="1"/>
  <c r="FT174" i="1"/>
  <c r="FT172" i="1"/>
  <c r="FT168" i="1"/>
  <c r="FT164" i="1"/>
  <c r="FT160" i="1"/>
  <c r="FT199" i="1"/>
  <c r="FT194" i="1"/>
  <c r="FT156" i="1"/>
  <c r="FT191" i="1"/>
  <c r="FT187" i="1"/>
  <c r="FT148" i="1"/>
  <c r="FS113" i="1"/>
  <c r="FS109" i="1"/>
  <c r="FS105" i="1"/>
  <c r="FS101" i="1"/>
  <c r="FS16" i="1"/>
  <c r="FS146" i="1"/>
  <c r="FS142" i="1"/>
  <c r="FS138" i="1"/>
  <c r="FS134" i="1"/>
  <c r="FS131" i="1"/>
  <c r="FS127" i="1"/>
  <c r="FS123" i="1"/>
  <c r="FX194" i="1"/>
  <c r="FW109" i="1"/>
  <c r="FW131" i="1"/>
  <c r="FW160" i="1"/>
  <c r="FW157" i="1"/>
  <c r="FW149" i="1"/>
  <c r="FV106" i="1"/>
  <c r="FV143" i="1"/>
  <c r="FV128" i="1"/>
  <c r="FV73" i="1"/>
  <c r="FV193" i="1"/>
  <c r="FV195" i="1"/>
  <c r="FV184" i="1"/>
  <c r="FU110" i="1"/>
  <c r="FU147" i="1"/>
  <c r="FU132" i="1"/>
  <c r="FU72" i="1"/>
  <c r="FU161" i="1"/>
  <c r="FU117" i="1"/>
  <c r="FU155" i="1"/>
  <c r="FU186" i="1"/>
  <c r="FU151" i="1"/>
  <c r="FT112" i="1"/>
  <c r="FT104" i="1"/>
  <c r="FT15" i="1"/>
  <c r="FT141" i="1"/>
  <c r="FT133" i="1"/>
  <c r="FT126" i="1"/>
  <c r="FT60" i="1"/>
  <c r="FT171" i="1"/>
  <c r="FT163" i="1"/>
  <c r="FT202" i="1"/>
  <c r="FT197" i="1"/>
  <c r="FT190" i="1"/>
  <c r="FT96" i="1"/>
  <c r="FS108" i="1"/>
  <c r="FS100" i="1"/>
  <c r="FS145" i="1"/>
  <c r="FS137" i="1"/>
  <c r="FS130" i="1"/>
  <c r="FS122" i="1"/>
  <c r="FS74" i="1"/>
  <c r="FX191" i="1"/>
  <c r="FW101" i="1"/>
  <c r="FW123" i="1"/>
  <c r="FW200" i="1"/>
  <c r="FW192" i="1"/>
  <c r="FW69" i="1"/>
  <c r="FV102" i="1"/>
  <c r="FV139" i="1"/>
  <c r="FV124" i="1"/>
  <c r="FV169" i="1"/>
  <c r="FV157" i="1"/>
  <c r="FV149" i="1"/>
  <c r="FU106" i="1"/>
  <c r="FU143" i="1"/>
  <c r="FU128" i="1"/>
  <c r="FU73" i="1"/>
  <c r="FU193" i="1"/>
  <c r="FU200" i="1"/>
  <c r="FU195" i="1"/>
  <c r="FU192" i="1"/>
  <c r="FU184" i="1"/>
  <c r="FU69" i="1"/>
  <c r="FT110" i="1"/>
  <c r="FT102" i="1"/>
  <c r="FT147" i="1"/>
  <c r="FT139" i="1"/>
  <c r="FT132" i="1"/>
  <c r="FT124" i="1"/>
  <c r="FT72" i="1"/>
  <c r="FT169" i="1"/>
  <c r="FT161" i="1"/>
  <c r="FT157" i="1"/>
  <c r="FT188" i="1"/>
  <c r="FT149" i="1"/>
  <c r="FS114" i="1"/>
  <c r="FS106" i="1"/>
  <c r="FS98" i="1"/>
  <c r="FS143" i="1"/>
  <c r="FS135" i="1"/>
  <c r="FS128" i="1"/>
  <c r="FS62" i="1"/>
  <c r="FS72" i="1"/>
  <c r="FS73" i="1"/>
  <c r="FS169" i="1"/>
  <c r="FS165" i="1"/>
  <c r="FS161" i="1"/>
  <c r="FS193" i="1"/>
  <c r="FS200" i="1"/>
  <c r="FS195" i="1"/>
  <c r="FS157" i="1"/>
  <c r="FS192" i="1"/>
  <c r="FS188" i="1"/>
  <c r="FS184" i="1"/>
  <c r="FS149" i="1"/>
  <c r="FS69" i="1"/>
  <c r="FR114" i="1"/>
  <c r="FR110" i="1"/>
  <c r="FR106" i="1"/>
  <c r="FR102" i="1"/>
  <c r="FR98" i="1"/>
  <c r="FR147" i="1"/>
  <c r="FR143" i="1"/>
  <c r="FR139" i="1"/>
  <c r="FR135" i="1"/>
  <c r="FR132" i="1"/>
  <c r="FR128" i="1"/>
  <c r="FR124" i="1"/>
  <c r="FR62" i="1"/>
  <c r="FR72" i="1"/>
  <c r="FR73" i="1"/>
  <c r="FR169" i="1"/>
  <c r="FR165" i="1"/>
  <c r="FR161" i="1"/>
  <c r="FR193" i="1"/>
  <c r="FR200" i="1"/>
  <c r="FR195" i="1"/>
  <c r="FR157" i="1"/>
  <c r="FR192" i="1"/>
  <c r="FR188" i="1"/>
  <c r="FR184" i="1"/>
  <c r="FR149" i="1"/>
  <c r="FR69" i="1"/>
  <c r="FQ114" i="1"/>
  <c r="FQ110" i="1"/>
  <c r="FQ106" i="1"/>
  <c r="FQ102" i="1"/>
  <c r="FQ98" i="1"/>
  <c r="FQ147" i="1"/>
  <c r="FQ143" i="1"/>
  <c r="FQ139" i="1"/>
  <c r="FQ135" i="1"/>
  <c r="FQ132" i="1"/>
  <c r="FQ128" i="1"/>
  <c r="FQ124" i="1"/>
  <c r="FQ62" i="1"/>
  <c r="FQ72" i="1"/>
  <c r="FQ73" i="1"/>
  <c r="FQ169" i="1"/>
  <c r="FQ165" i="1"/>
  <c r="FQ161" i="1"/>
  <c r="FQ193" i="1"/>
  <c r="FQ200" i="1"/>
  <c r="FQ195" i="1"/>
  <c r="FQ157" i="1"/>
  <c r="FQ192" i="1"/>
  <c r="FW146" i="1"/>
  <c r="FW174" i="1"/>
  <c r="FW188" i="1"/>
  <c r="FV114" i="1"/>
  <c r="FV98" i="1"/>
  <c r="FV135" i="1"/>
  <c r="FV62" i="1"/>
  <c r="FV165" i="1"/>
  <c r="FV200" i="1"/>
  <c r="FV192" i="1"/>
  <c r="FV69" i="1"/>
  <c r="FU102" i="1"/>
  <c r="FU139" i="1"/>
  <c r="FU124" i="1"/>
  <c r="FU169" i="1"/>
  <c r="FU202" i="1"/>
  <c r="FU197" i="1"/>
  <c r="FU190" i="1"/>
  <c r="FU96" i="1"/>
  <c r="FT108" i="1"/>
  <c r="FT100" i="1"/>
  <c r="FT145" i="1"/>
  <c r="FT137" i="1"/>
  <c r="FT130" i="1"/>
  <c r="FT122" i="1"/>
  <c r="FT173" i="1"/>
  <c r="FT167" i="1"/>
  <c r="FT117" i="1"/>
  <c r="FT155" i="1"/>
  <c r="FT186" i="1"/>
  <c r="FT151" i="1"/>
  <c r="FS112" i="1"/>
  <c r="FS104" i="1"/>
  <c r="FS15" i="1"/>
  <c r="FS141" i="1"/>
  <c r="FS133" i="1"/>
  <c r="FS126" i="1"/>
  <c r="FS61" i="1"/>
  <c r="FS174" i="1"/>
  <c r="FW138" i="1"/>
  <c r="FW168" i="1"/>
  <c r="FW193" i="1"/>
  <c r="FW195" i="1"/>
  <c r="FW184" i="1"/>
  <c r="FV110" i="1"/>
  <c r="FV147" i="1"/>
  <c r="FV132" i="1"/>
  <c r="FV72" i="1"/>
  <c r="FV161" i="1"/>
  <c r="FV188" i="1"/>
  <c r="FU114" i="1"/>
  <c r="FU98" i="1"/>
  <c r="FU135" i="1"/>
  <c r="FU62" i="1"/>
  <c r="FU165" i="1"/>
  <c r="FU157" i="1"/>
  <c r="FU188" i="1"/>
  <c r="FU149" i="1"/>
  <c r="FT114" i="1"/>
  <c r="FT106" i="1"/>
  <c r="FT98" i="1"/>
  <c r="FT143" i="1"/>
  <c r="FT135" i="1"/>
  <c r="FT128" i="1"/>
  <c r="FT62" i="1"/>
  <c r="FT73" i="1"/>
  <c r="FT165" i="1"/>
  <c r="FT193" i="1"/>
  <c r="FT200" i="1"/>
  <c r="FT195" i="1"/>
  <c r="FT192" i="1"/>
  <c r="FT184" i="1"/>
  <c r="FT69" i="1"/>
  <c r="FS110" i="1"/>
  <c r="FS102" i="1"/>
  <c r="FS147" i="1"/>
  <c r="FS139" i="1"/>
  <c r="FS132" i="1"/>
  <c r="FS124" i="1"/>
  <c r="FS60" i="1"/>
  <c r="FS173" i="1"/>
  <c r="FS171" i="1"/>
  <c r="FS167" i="1"/>
  <c r="FS163" i="1"/>
  <c r="FS202" i="1"/>
  <c r="FS117" i="1"/>
  <c r="FS197" i="1"/>
  <c r="FS155" i="1"/>
  <c r="FS190" i="1"/>
  <c r="FS186" i="1"/>
  <c r="FS151" i="1"/>
  <c r="FS96" i="1"/>
  <c r="FR112" i="1"/>
  <c r="FR108" i="1"/>
  <c r="FR104" i="1"/>
  <c r="FR100" i="1"/>
  <c r="FR15" i="1"/>
  <c r="FR145" i="1"/>
  <c r="FR141" i="1"/>
  <c r="FR137" i="1"/>
  <c r="FR133" i="1"/>
  <c r="FR130" i="1"/>
  <c r="FR126" i="1"/>
  <c r="FR122" i="1"/>
  <c r="FR60" i="1"/>
  <c r="FR173" i="1"/>
  <c r="FR171" i="1"/>
  <c r="FR167" i="1"/>
  <c r="FR163" i="1"/>
  <c r="FR202" i="1"/>
  <c r="FR117" i="1"/>
  <c r="FR197" i="1"/>
  <c r="FR155" i="1"/>
  <c r="FR190" i="1"/>
  <c r="FR186" i="1"/>
  <c r="FR151" i="1"/>
  <c r="FR96" i="1"/>
  <c r="FQ112" i="1"/>
  <c r="FQ108" i="1"/>
  <c r="FQ104" i="1"/>
  <c r="FQ100" i="1"/>
  <c r="FQ15" i="1"/>
  <c r="FQ145" i="1"/>
  <c r="FQ141" i="1"/>
  <c r="FQ137" i="1"/>
  <c r="FQ133" i="1"/>
  <c r="FQ130" i="1"/>
  <c r="FQ126" i="1"/>
  <c r="FQ122" i="1"/>
  <c r="FQ60" i="1"/>
  <c r="FQ173" i="1"/>
  <c r="FQ171" i="1"/>
  <c r="FQ167" i="1"/>
  <c r="FQ163" i="1"/>
  <c r="FQ202" i="1"/>
  <c r="FQ117" i="1"/>
  <c r="FQ197" i="1"/>
  <c r="FQ155" i="1"/>
  <c r="FQ190" i="1"/>
  <c r="FS175" i="1"/>
  <c r="FS166" i="1"/>
  <c r="FS176" i="1"/>
  <c r="FS185" i="1"/>
  <c r="FS70" i="1"/>
  <c r="FR111" i="1"/>
  <c r="FR103" i="1"/>
  <c r="FR14" i="1"/>
  <c r="FR140" i="1"/>
  <c r="FR115" i="1"/>
  <c r="FR125" i="1"/>
  <c r="FR74" i="1"/>
  <c r="FR170" i="1"/>
  <c r="FR162" i="1"/>
  <c r="FR196" i="1"/>
  <c r="FR198" i="1"/>
  <c r="FR158" i="1"/>
  <c r="FR189" i="1"/>
  <c r="FR178" i="1"/>
  <c r="FQ107" i="1"/>
  <c r="FQ99" i="1"/>
  <c r="FQ144" i="1"/>
  <c r="FQ136" i="1"/>
  <c r="FQ129" i="1"/>
  <c r="FQ63" i="1"/>
  <c r="FQ175" i="1"/>
  <c r="FQ166" i="1"/>
  <c r="FQ176" i="1"/>
  <c r="FQ187" i="1"/>
  <c r="FQ148" i="1"/>
  <c r="FP113" i="1"/>
  <c r="FP109" i="1"/>
  <c r="FP105" i="1"/>
  <c r="FP101" i="1"/>
  <c r="FP16" i="1"/>
  <c r="FP146" i="1"/>
  <c r="FP142" i="1"/>
  <c r="FP138" i="1"/>
  <c r="FP134" i="1"/>
  <c r="FP131" i="1"/>
  <c r="FP127" i="1"/>
  <c r="FP123" i="1"/>
  <c r="FP61" i="1"/>
  <c r="FP174" i="1"/>
  <c r="FP172" i="1"/>
  <c r="FP168" i="1"/>
  <c r="FP164" i="1"/>
  <c r="FP160" i="1"/>
  <c r="FP199" i="1"/>
  <c r="FP194" i="1"/>
  <c r="FP156" i="1"/>
  <c r="FP191" i="1"/>
  <c r="FP187" i="1"/>
  <c r="FP148" i="1"/>
  <c r="FO113" i="1"/>
  <c r="FO109" i="1"/>
  <c r="FO105" i="1"/>
  <c r="FO101" i="1"/>
  <c r="FO16" i="1"/>
  <c r="FO146" i="1"/>
  <c r="FO142" i="1"/>
  <c r="FO138" i="1"/>
  <c r="FO134" i="1"/>
  <c r="FO131" i="1"/>
  <c r="FO127" i="1"/>
  <c r="FO123" i="1"/>
  <c r="FO61" i="1"/>
  <c r="FO174" i="1"/>
  <c r="FO172" i="1"/>
  <c r="FO168" i="1"/>
  <c r="FO164" i="1"/>
  <c r="FO160" i="1"/>
  <c r="FS172" i="1"/>
  <c r="FS164" i="1"/>
  <c r="FS194" i="1"/>
  <c r="FS191" i="1"/>
  <c r="FR109" i="1"/>
  <c r="FR101" i="1"/>
  <c r="FR146" i="1"/>
  <c r="FR138" i="1"/>
  <c r="FR131" i="1"/>
  <c r="FR123" i="1"/>
  <c r="FR174" i="1"/>
  <c r="FR168" i="1"/>
  <c r="FR160" i="1"/>
  <c r="FR199" i="1"/>
  <c r="FR156" i="1"/>
  <c r="FR187" i="1"/>
  <c r="FR148" i="1"/>
  <c r="FQ113" i="1"/>
  <c r="FQ105" i="1"/>
  <c r="FQ16" i="1"/>
  <c r="FQ142" i="1"/>
  <c r="FQ134" i="1"/>
  <c r="FQ127" i="1"/>
  <c r="FQ61" i="1"/>
  <c r="FQ172" i="1"/>
  <c r="FQ164" i="1"/>
  <c r="FQ194" i="1"/>
  <c r="FQ191" i="1"/>
  <c r="FQ186" i="1"/>
  <c r="FQ151" i="1"/>
  <c r="FQ96" i="1"/>
  <c r="FP112" i="1"/>
  <c r="FP108" i="1"/>
  <c r="FP104" i="1"/>
  <c r="FP100" i="1"/>
  <c r="FP15" i="1"/>
  <c r="FP145" i="1"/>
  <c r="FP141" i="1"/>
  <c r="FP137" i="1"/>
  <c r="FP133" i="1"/>
  <c r="FP130" i="1"/>
  <c r="FP126" i="1"/>
  <c r="FP122" i="1"/>
  <c r="FP60" i="1"/>
  <c r="FP173" i="1"/>
  <c r="FP171" i="1"/>
  <c r="FP167" i="1"/>
  <c r="FP163" i="1"/>
  <c r="FP202" i="1"/>
  <c r="FP117" i="1"/>
  <c r="FP197" i="1"/>
  <c r="FP155" i="1"/>
  <c r="FP190" i="1"/>
  <c r="FP186" i="1"/>
  <c r="FP151" i="1"/>
  <c r="FP96" i="1"/>
  <c r="FO112" i="1"/>
  <c r="FO108" i="1"/>
  <c r="FO104" i="1"/>
  <c r="FO100" i="1"/>
  <c r="FO15" i="1"/>
  <c r="FO145" i="1"/>
  <c r="FO141" i="1"/>
  <c r="FO137" i="1"/>
  <c r="FO133" i="1"/>
  <c r="FO130" i="1"/>
  <c r="FO126" i="1"/>
  <c r="FO122" i="1"/>
  <c r="FO60" i="1"/>
  <c r="FO173" i="1"/>
  <c r="FO171" i="1"/>
  <c r="FO167" i="1"/>
  <c r="FO163" i="1"/>
  <c r="FO202" i="1"/>
  <c r="FO117" i="1"/>
  <c r="FO197" i="1"/>
  <c r="FO155" i="1"/>
  <c r="FO190" i="1"/>
  <c r="FO186" i="1"/>
  <c r="FO151" i="1"/>
  <c r="FO96" i="1"/>
  <c r="FN112" i="1"/>
  <c r="FN108" i="1"/>
  <c r="FN104" i="1"/>
  <c r="FN100" i="1"/>
  <c r="FN15" i="1"/>
  <c r="FN145" i="1"/>
  <c r="FN141" i="1"/>
  <c r="FN137" i="1"/>
  <c r="FN133" i="1"/>
  <c r="FN130" i="1"/>
  <c r="FN126" i="1"/>
  <c r="FN122" i="1"/>
  <c r="FN60" i="1"/>
  <c r="FN173" i="1"/>
  <c r="FN171" i="1"/>
  <c r="FN167" i="1"/>
  <c r="FN163" i="1"/>
  <c r="FN202" i="1"/>
  <c r="FN117" i="1"/>
  <c r="FN197" i="1"/>
  <c r="FN155" i="1"/>
  <c r="FN190" i="1"/>
  <c r="FN186" i="1"/>
  <c r="FN151" i="1"/>
  <c r="FN96" i="1"/>
  <c r="FM112" i="1"/>
  <c r="FM108" i="1"/>
  <c r="FM104" i="1"/>
  <c r="FM100" i="1"/>
  <c r="FM15" i="1"/>
  <c r="FM145" i="1"/>
  <c r="FM141" i="1"/>
  <c r="FM137" i="1"/>
  <c r="FM133" i="1"/>
  <c r="FM130" i="1"/>
  <c r="FM126" i="1"/>
  <c r="FM122" i="1"/>
  <c r="FM60" i="1"/>
  <c r="FM173" i="1"/>
  <c r="FM171" i="1"/>
  <c r="FM167" i="1"/>
  <c r="FM163" i="1"/>
  <c r="FM202" i="1"/>
  <c r="FM117" i="1"/>
  <c r="FM197" i="1"/>
  <c r="FM155" i="1"/>
  <c r="FM190" i="1"/>
  <c r="FM186" i="1"/>
  <c r="FM151" i="1"/>
  <c r="FM96" i="1"/>
  <c r="FL112" i="1"/>
  <c r="FS170" i="1"/>
  <c r="FS162" i="1"/>
  <c r="FS196" i="1"/>
  <c r="FS198" i="1"/>
  <c r="FS158" i="1"/>
  <c r="FS189" i="1"/>
  <c r="FS178" i="1"/>
  <c r="FR107" i="1"/>
  <c r="FR99" i="1"/>
  <c r="FR144" i="1"/>
  <c r="FR136" i="1"/>
  <c r="FR129" i="1"/>
  <c r="FR63" i="1"/>
  <c r="FR175" i="1"/>
  <c r="FR166" i="1"/>
  <c r="FR176" i="1"/>
  <c r="FR185" i="1"/>
  <c r="FR70" i="1"/>
  <c r="FQ111" i="1"/>
  <c r="FQ103" i="1"/>
  <c r="FQ14" i="1"/>
  <c r="FQ140" i="1"/>
  <c r="FQ115" i="1"/>
  <c r="FQ125" i="1"/>
  <c r="FQ74" i="1"/>
  <c r="FQ170" i="1"/>
  <c r="FQ162" i="1"/>
  <c r="FQ196" i="1"/>
  <c r="FQ198" i="1"/>
  <c r="FQ158" i="1"/>
  <c r="FQ189" i="1"/>
  <c r="FQ185" i="1"/>
  <c r="FQ178" i="1"/>
  <c r="FQ70" i="1"/>
  <c r="FP111" i="1"/>
  <c r="FP107" i="1"/>
  <c r="FP103" i="1"/>
  <c r="FP99" i="1"/>
  <c r="FP14" i="1"/>
  <c r="FP144" i="1"/>
  <c r="FP140" i="1"/>
  <c r="FP136" i="1"/>
  <c r="FP115" i="1"/>
  <c r="FP129" i="1"/>
  <c r="FP125" i="1"/>
  <c r="FP63" i="1"/>
  <c r="FP74" i="1"/>
  <c r="FP175" i="1"/>
  <c r="FP170" i="1"/>
  <c r="FP166" i="1"/>
  <c r="FP162" i="1"/>
  <c r="FP196" i="1"/>
  <c r="FP198" i="1"/>
  <c r="FP158" i="1"/>
  <c r="FP176" i="1"/>
  <c r="FP189" i="1"/>
  <c r="FP185" i="1"/>
  <c r="FP178" i="1"/>
  <c r="FP70" i="1"/>
  <c r="FO111" i="1"/>
  <c r="FO107" i="1"/>
  <c r="FO103" i="1"/>
  <c r="FO99" i="1"/>
  <c r="FO14" i="1"/>
  <c r="FO144" i="1"/>
  <c r="FO140" i="1"/>
  <c r="FO136" i="1"/>
  <c r="FO115" i="1"/>
  <c r="FO129" i="1"/>
  <c r="FO125" i="1"/>
  <c r="FO63" i="1"/>
  <c r="FO74" i="1"/>
  <c r="FO175" i="1"/>
  <c r="FO170" i="1"/>
  <c r="FO166" i="1"/>
  <c r="FO162" i="1"/>
  <c r="FS168" i="1"/>
  <c r="FS160" i="1"/>
  <c r="FS199" i="1"/>
  <c r="FS156" i="1"/>
  <c r="FS187" i="1"/>
  <c r="FS148" i="1"/>
  <c r="FR113" i="1"/>
  <c r="FR105" i="1"/>
  <c r="FR16" i="1"/>
  <c r="FR142" i="1"/>
  <c r="FR134" i="1"/>
  <c r="FR127" i="1"/>
  <c r="FR61" i="1"/>
  <c r="FR172" i="1"/>
  <c r="FR164" i="1"/>
  <c r="FR194" i="1"/>
  <c r="FR191" i="1"/>
  <c r="FQ109" i="1"/>
  <c r="FQ101" i="1"/>
  <c r="FQ146" i="1"/>
  <c r="FQ138" i="1"/>
  <c r="FQ131" i="1"/>
  <c r="FQ123" i="1"/>
  <c r="FQ174" i="1"/>
  <c r="FQ168" i="1"/>
  <c r="FQ160" i="1"/>
  <c r="FQ199" i="1"/>
  <c r="FQ156" i="1"/>
  <c r="FQ188" i="1"/>
  <c r="FQ184" i="1"/>
  <c r="FQ149" i="1"/>
  <c r="FQ69" i="1"/>
  <c r="FP114" i="1"/>
  <c r="FP110" i="1"/>
  <c r="FP106" i="1"/>
  <c r="FP102" i="1"/>
  <c r="FP98" i="1"/>
  <c r="FP147" i="1"/>
  <c r="FP143" i="1"/>
  <c r="FP139" i="1"/>
  <c r="FP135" i="1"/>
  <c r="FP132" i="1"/>
  <c r="FP128" i="1"/>
  <c r="FP124" i="1"/>
  <c r="FP62" i="1"/>
  <c r="FP72" i="1"/>
  <c r="FP73" i="1"/>
  <c r="FP169" i="1"/>
  <c r="FP165" i="1"/>
  <c r="FP161" i="1"/>
  <c r="FP193" i="1"/>
  <c r="FP200" i="1"/>
  <c r="FP195" i="1"/>
  <c r="FP157" i="1"/>
  <c r="FP192" i="1"/>
  <c r="FP188" i="1"/>
  <c r="FP184" i="1"/>
  <c r="FP149" i="1"/>
  <c r="FP69" i="1"/>
  <c r="FO114" i="1"/>
  <c r="FO110" i="1"/>
  <c r="FO106" i="1"/>
  <c r="FO102" i="1"/>
  <c r="FO98" i="1"/>
  <c r="FO147" i="1"/>
  <c r="FO143" i="1"/>
  <c r="FO139" i="1"/>
  <c r="FO135" i="1"/>
  <c r="FO132" i="1"/>
  <c r="FO128" i="1"/>
  <c r="FO124" i="1"/>
  <c r="FO62" i="1"/>
  <c r="FO72" i="1"/>
  <c r="FO73" i="1"/>
  <c r="FO169" i="1"/>
  <c r="FO165" i="1"/>
  <c r="FO161" i="1"/>
  <c r="FO193" i="1"/>
  <c r="FO200" i="1"/>
  <c r="FO195" i="1"/>
  <c r="FO157" i="1"/>
  <c r="FO192" i="1"/>
  <c r="FO188" i="1"/>
  <c r="FO184" i="1"/>
  <c r="FO149" i="1"/>
  <c r="FO69" i="1"/>
  <c r="FN114" i="1"/>
  <c r="FN110" i="1"/>
  <c r="FN106" i="1"/>
  <c r="FN102" i="1"/>
  <c r="FN98" i="1"/>
  <c r="FN147" i="1"/>
  <c r="FN143" i="1"/>
  <c r="FN139" i="1"/>
  <c r="FN135" i="1"/>
  <c r="FN132" i="1"/>
  <c r="FN128" i="1"/>
  <c r="FN124" i="1"/>
  <c r="FN62" i="1"/>
  <c r="FN72" i="1"/>
  <c r="FN73" i="1"/>
  <c r="FN169" i="1"/>
  <c r="FN165" i="1"/>
  <c r="FN161" i="1"/>
  <c r="FN193" i="1"/>
  <c r="FN200" i="1"/>
  <c r="FN195" i="1"/>
  <c r="FN157" i="1"/>
  <c r="FN192" i="1"/>
  <c r="FN188" i="1"/>
  <c r="FN184" i="1"/>
  <c r="FN149" i="1"/>
  <c r="FN69" i="1"/>
  <c r="FM114" i="1"/>
  <c r="FM110" i="1"/>
  <c r="FM106" i="1"/>
  <c r="FM102" i="1"/>
  <c r="FM98" i="1"/>
  <c r="FM147" i="1"/>
  <c r="FM143" i="1"/>
  <c r="FM139" i="1"/>
  <c r="FM135" i="1"/>
  <c r="FM132" i="1"/>
  <c r="FM128" i="1"/>
  <c r="FM124" i="1"/>
  <c r="FM62" i="1"/>
  <c r="FM72" i="1"/>
  <c r="FM73" i="1"/>
  <c r="FM169" i="1"/>
  <c r="FM165" i="1"/>
  <c r="FM161" i="1"/>
  <c r="FM193" i="1"/>
  <c r="FM200" i="1"/>
  <c r="FM195" i="1"/>
  <c r="FM157" i="1"/>
  <c r="FM192" i="1"/>
  <c r="FM188" i="1"/>
  <c r="FM184" i="1"/>
  <c r="FM149" i="1"/>
  <c r="FM69" i="1"/>
  <c r="FL114" i="1"/>
  <c r="FO194" i="1"/>
  <c r="FO191" i="1"/>
  <c r="FN109" i="1"/>
  <c r="FN101" i="1"/>
  <c r="FN146" i="1"/>
  <c r="FN138" i="1"/>
  <c r="FN131" i="1"/>
  <c r="FN123" i="1"/>
  <c r="FN174" i="1"/>
  <c r="FN168" i="1"/>
  <c r="FN160" i="1"/>
  <c r="FN199" i="1"/>
  <c r="FN156" i="1"/>
  <c r="FN187" i="1"/>
  <c r="FN148" i="1"/>
  <c r="FM113" i="1"/>
  <c r="FM105" i="1"/>
  <c r="FM16" i="1"/>
  <c r="FM142" i="1"/>
  <c r="FM134" i="1"/>
  <c r="FM127" i="1"/>
  <c r="FM61" i="1"/>
  <c r="FM172" i="1"/>
  <c r="FM164" i="1"/>
  <c r="FM194" i="1"/>
  <c r="FM191" i="1"/>
  <c r="FL110" i="1"/>
  <c r="FL106" i="1"/>
  <c r="FL102" i="1"/>
  <c r="FL98" i="1"/>
  <c r="FL147" i="1"/>
  <c r="FL143" i="1"/>
  <c r="FL139" i="1"/>
  <c r="FL135" i="1"/>
  <c r="FL132" i="1"/>
  <c r="FL128" i="1"/>
  <c r="FL124" i="1"/>
  <c r="FL62" i="1"/>
  <c r="FL72" i="1"/>
  <c r="FL73" i="1"/>
  <c r="FL169" i="1"/>
  <c r="FL165" i="1"/>
  <c r="FL161" i="1"/>
  <c r="FL193" i="1"/>
  <c r="FL200" i="1"/>
  <c r="FL195" i="1"/>
  <c r="FL157" i="1"/>
  <c r="FL192" i="1"/>
  <c r="FL188" i="1"/>
  <c r="FL184" i="1"/>
  <c r="FL149" i="1"/>
  <c r="FL69" i="1"/>
  <c r="FK114" i="1"/>
  <c r="FK110" i="1"/>
  <c r="FK106" i="1"/>
  <c r="FK102" i="1"/>
  <c r="FK98" i="1"/>
  <c r="FK147" i="1"/>
  <c r="FK143" i="1"/>
  <c r="FK139" i="1"/>
  <c r="FK135" i="1"/>
  <c r="FK132" i="1"/>
  <c r="FK128" i="1"/>
  <c r="FK124" i="1"/>
  <c r="FK62" i="1"/>
  <c r="FK72" i="1"/>
  <c r="FK73" i="1"/>
  <c r="FK169" i="1"/>
  <c r="FK165" i="1"/>
  <c r="FK161" i="1"/>
  <c r="FO196" i="1"/>
  <c r="FO198" i="1"/>
  <c r="FO158" i="1"/>
  <c r="FO189" i="1"/>
  <c r="FO178" i="1"/>
  <c r="FN107" i="1"/>
  <c r="FN99" i="1"/>
  <c r="FN144" i="1"/>
  <c r="FN136" i="1"/>
  <c r="FN129" i="1"/>
  <c r="FN63" i="1"/>
  <c r="FN175" i="1"/>
  <c r="FN166" i="1"/>
  <c r="FN176" i="1"/>
  <c r="FN185" i="1"/>
  <c r="FN70" i="1"/>
  <c r="FM111" i="1"/>
  <c r="FM103" i="1"/>
  <c r="FM14" i="1"/>
  <c r="FM140" i="1"/>
  <c r="FM115" i="1"/>
  <c r="FM125" i="1"/>
  <c r="FM74" i="1"/>
  <c r="FM170" i="1"/>
  <c r="FM162" i="1"/>
  <c r="FM196" i="1"/>
  <c r="FM198" i="1"/>
  <c r="FM158" i="1"/>
  <c r="FM189" i="1"/>
  <c r="FM178" i="1"/>
  <c r="FL109" i="1"/>
  <c r="FL105" i="1"/>
  <c r="FL101" i="1"/>
  <c r="FL16" i="1"/>
  <c r="FL146" i="1"/>
  <c r="FL142" i="1"/>
  <c r="FL138" i="1"/>
  <c r="FL134" i="1"/>
  <c r="FL131" i="1"/>
  <c r="FL127" i="1"/>
  <c r="FL123" i="1"/>
  <c r="FL61" i="1"/>
  <c r="FL174" i="1"/>
  <c r="FL172" i="1"/>
  <c r="FL168" i="1"/>
  <c r="FL164" i="1"/>
  <c r="FL160" i="1"/>
  <c r="FL199" i="1"/>
  <c r="FL194" i="1"/>
  <c r="FL156" i="1"/>
  <c r="FL191" i="1"/>
  <c r="FL187" i="1"/>
  <c r="FL148" i="1"/>
  <c r="FK113" i="1"/>
  <c r="FK109" i="1"/>
  <c r="FK105" i="1"/>
  <c r="FK101" i="1"/>
  <c r="FK16" i="1"/>
  <c r="FK146" i="1"/>
  <c r="FK142" i="1"/>
  <c r="FK138" i="1"/>
  <c r="FK134" i="1"/>
  <c r="FK131" i="1"/>
  <c r="FK127" i="1"/>
  <c r="FK123" i="1"/>
  <c r="FK61" i="1"/>
  <c r="FK174" i="1"/>
  <c r="FK172" i="1"/>
  <c r="FK168" i="1"/>
  <c r="FK164" i="1"/>
  <c r="FK160" i="1"/>
  <c r="FK199" i="1"/>
  <c r="FK194" i="1"/>
  <c r="FK156" i="1"/>
  <c r="FK191" i="1"/>
  <c r="FK187" i="1"/>
  <c r="FK148" i="1"/>
  <c r="FJ113" i="1"/>
  <c r="FJ109" i="1"/>
  <c r="FJ105" i="1"/>
  <c r="FJ101" i="1"/>
  <c r="FJ16" i="1"/>
  <c r="FJ146" i="1"/>
  <c r="FJ142" i="1"/>
  <c r="FJ138" i="1"/>
  <c r="FJ134" i="1"/>
  <c r="FJ131" i="1"/>
  <c r="FJ127" i="1"/>
  <c r="FJ123" i="1"/>
  <c r="FJ61" i="1"/>
  <c r="FJ174" i="1"/>
  <c r="FJ172" i="1"/>
  <c r="FJ168" i="1"/>
  <c r="FJ164" i="1"/>
  <c r="FJ160" i="1"/>
  <c r="FJ199" i="1"/>
  <c r="FJ194" i="1"/>
  <c r="FJ156" i="1"/>
  <c r="FJ191" i="1"/>
  <c r="FJ187" i="1"/>
  <c r="FJ148" i="1"/>
  <c r="FI113" i="1"/>
  <c r="FI109" i="1"/>
  <c r="FI105" i="1"/>
  <c r="FI101" i="1"/>
  <c r="FI16" i="1"/>
  <c r="FI146" i="1"/>
  <c r="FI142" i="1"/>
  <c r="FI138" i="1"/>
  <c r="FI134" i="1"/>
  <c r="FI131" i="1"/>
  <c r="FI127" i="1"/>
  <c r="FI123" i="1"/>
  <c r="FI61" i="1"/>
  <c r="FI174" i="1"/>
  <c r="FI172" i="1"/>
  <c r="FI168" i="1"/>
  <c r="FI164" i="1"/>
  <c r="FI160" i="1"/>
  <c r="FI199" i="1"/>
  <c r="FI194" i="1"/>
  <c r="FI156" i="1"/>
  <c r="FI191" i="1"/>
  <c r="FI187" i="1"/>
  <c r="FI148" i="1"/>
  <c r="FH113" i="1"/>
  <c r="FH109" i="1"/>
  <c r="FH105" i="1"/>
  <c r="FH101" i="1"/>
  <c r="FH16" i="1"/>
  <c r="FH146" i="1"/>
  <c r="FH142" i="1"/>
  <c r="FH138" i="1"/>
  <c r="FH134" i="1"/>
  <c r="FH131" i="1"/>
  <c r="FH127" i="1"/>
  <c r="FH123" i="1"/>
  <c r="FH61" i="1"/>
  <c r="FO199" i="1"/>
  <c r="FO156" i="1"/>
  <c r="FO187" i="1"/>
  <c r="FO148" i="1"/>
  <c r="FN113" i="1"/>
  <c r="FN105" i="1"/>
  <c r="FN16" i="1"/>
  <c r="FN142" i="1"/>
  <c r="FN134" i="1"/>
  <c r="FN127" i="1"/>
  <c r="FN61" i="1"/>
  <c r="FN172" i="1"/>
  <c r="FN164" i="1"/>
  <c r="FN194" i="1"/>
  <c r="FN191" i="1"/>
  <c r="FM109" i="1"/>
  <c r="FM101" i="1"/>
  <c r="FM146" i="1"/>
  <c r="FM138" i="1"/>
  <c r="FM131" i="1"/>
  <c r="FM123" i="1"/>
  <c r="FM174" i="1"/>
  <c r="FM168" i="1"/>
  <c r="FM160" i="1"/>
  <c r="FM199" i="1"/>
  <c r="FM156" i="1"/>
  <c r="FM187" i="1"/>
  <c r="FM148" i="1"/>
  <c r="FL113" i="1"/>
  <c r="FL108" i="1"/>
  <c r="FL104" i="1"/>
  <c r="FL100" i="1"/>
  <c r="FL15" i="1"/>
  <c r="FL145" i="1"/>
  <c r="FL141" i="1"/>
  <c r="FL137" i="1"/>
  <c r="FL133" i="1"/>
  <c r="FL130" i="1"/>
  <c r="FL126" i="1"/>
  <c r="FL122" i="1"/>
  <c r="FL60" i="1"/>
  <c r="FL173" i="1"/>
  <c r="FL171" i="1"/>
  <c r="FL167" i="1"/>
  <c r="FL163" i="1"/>
  <c r="FL202" i="1"/>
  <c r="FL117" i="1"/>
  <c r="FL197" i="1"/>
  <c r="FL155" i="1"/>
  <c r="FL190" i="1"/>
  <c r="FL186" i="1"/>
  <c r="FL151" i="1"/>
  <c r="FL96" i="1"/>
  <c r="FK112" i="1"/>
  <c r="FK108" i="1"/>
  <c r="FK104" i="1"/>
  <c r="FK100" i="1"/>
  <c r="FK15" i="1"/>
  <c r="FK145" i="1"/>
  <c r="FK141" i="1"/>
  <c r="FK137" i="1"/>
  <c r="FK133" i="1"/>
  <c r="FK130" i="1"/>
  <c r="FK126" i="1"/>
  <c r="FK122" i="1"/>
  <c r="FK60" i="1"/>
  <c r="FK173" i="1"/>
  <c r="FK171" i="1"/>
  <c r="FK167" i="1"/>
  <c r="FK163" i="1"/>
  <c r="FK202" i="1"/>
  <c r="FK117" i="1"/>
  <c r="FO176" i="1"/>
  <c r="FO185" i="1"/>
  <c r="FO70" i="1"/>
  <c r="FN111" i="1"/>
  <c r="FN103" i="1"/>
  <c r="FN14" i="1"/>
  <c r="FN140" i="1"/>
  <c r="FN115" i="1"/>
  <c r="FN125" i="1"/>
  <c r="FN74" i="1"/>
  <c r="FN170" i="1"/>
  <c r="FN162" i="1"/>
  <c r="FN196" i="1"/>
  <c r="FN198" i="1"/>
  <c r="FN158" i="1"/>
  <c r="FN189" i="1"/>
  <c r="FN178" i="1"/>
  <c r="FM107" i="1"/>
  <c r="FM99" i="1"/>
  <c r="FM144" i="1"/>
  <c r="FM136" i="1"/>
  <c r="FM129" i="1"/>
  <c r="FM63" i="1"/>
  <c r="FM175" i="1"/>
  <c r="FM166" i="1"/>
  <c r="FM176" i="1"/>
  <c r="FM185" i="1"/>
  <c r="FM70" i="1"/>
  <c r="FL111" i="1"/>
  <c r="FL107" i="1"/>
  <c r="FL103" i="1"/>
  <c r="FL99" i="1"/>
  <c r="FL14" i="1"/>
  <c r="FL144" i="1"/>
  <c r="FL140" i="1"/>
  <c r="FL136" i="1"/>
  <c r="FL115" i="1"/>
  <c r="FL129" i="1"/>
  <c r="FL125" i="1"/>
  <c r="FL63" i="1"/>
  <c r="FL74" i="1"/>
  <c r="FL175" i="1"/>
  <c r="FL170" i="1"/>
  <c r="FL166" i="1"/>
  <c r="FL162" i="1"/>
  <c r="FL196" i="1"/>
  <c r="FL198" i="1"/>
  <c r="FL158" i="1"/>
  <c r="FL176" i="1"/>
  <c r="FL189" i="1"/>
  <c r="FL185" i="1"/>
  <c r="FL178" i="1"/>
  <c r="FL70" i="1"/>
  <c r="FK111" i="1"/>
  <c r="FK107" i="1"/>
  <c r="FK103" i="1"/>
  <c r="FK99" i="1"/>
  <c r="FK14" i="1"/>
  <c r="FK144" i="1"/>
  <c r="FK140" i="1"/>
  <c r="FK136" i="1"/>
  <c r="FK115" i="1"/>
  <c r="FK129" i="1"/>
  <c r="FK125" i="1"/>
  <c r="FK63" i="1"/>
  <c r="FK74" i="1"/>
  <c r="FK175" i="1"/>
  <c r="FK170" i="1"/>
  <c r="FK166" i="1"/>
  <c r="FK162" i="1"/>
  <c r="FK196" i="1"/>
  <c r="FK198" i="1"/>
  <c r="FK158" i="1"/>
  <c r="FK176" i="1"/>
  <c r="FK189" i="1"/>
  <c r="FK185" i="1"/>
  <c r="FK178" i="1"/>
  <c r="FK70" i="1"/>
  <c r="FJ111" i="1"/>
  <c r="FJ107" i="1"/>
  <c r="FJ103" i="1"/>
  <c r="FJ99" i="1"/>
  <c r="FJ14" i="1"/>
  <c r="FJ144" i="1"/>
  <c r="FJ140" i="1"/>
  <c r="FJ136" i="1"/>
  <c r="FJ115" i="1"/>
  <c r="FJ129" i="1"/>
  <c r="FJ125" i="1"/>
  <c r="FJ63" i="1"/>
  <c r="FJ74" i="1"/>
  <c r="FJ175" i="1"/>
  <c r="FJ170" i="1"/>
  <c r="FJ166" i="1"/>
  <c r="FJ162" i="1"/>
  <c r="FJ196" i="1"/>
  <c r="FJ198" i="1"/>
  <c r="FJ158" i="1"/>
  <c r="FJ176" i="1"/>
  <c r="FJ189" i="1"/>
  <c r="FJ185" i="1"/>
  <c r="FJ178" i="1"/>
  <c r="FJ70" i="1"/>
  <c r="FI111" i="1"/>
  <c r="FI107" i="1"/>
  <c r="FI103" i="1"/>
  <c r="FI99" i="1"/>
  <c r="FI14" i="1"/>
  <c r="FI144" i="1"/>
  <c r="FI140" i="1"/>
  <c r="FI136" i="1"/>
  <c r="FI115" i="1"/>
  <c r="FI129" i="1"/>
  <c r="FI125" i="1"/>
  <c r="FI63" i="1"/>
  <c r="FI74" i="1"/>
  <c r="FI175" i="1"/>
  <c r="FI170" i="1"/>
  <c r="FI166" i="1"/>
  <c r="FI162" i="1"/>
  <c r="FI196" i="1"/>
  <c r="FI198" i="1"/>
  <c r="FI158" i="1"/>
  <c r="FI176" i="1"/>
  <c r="FI189" i="1"/>
  <c r="FI185" i="1"/>
  <c r="FI178" i="1"/>
  <c r="FI70" i="1"/>
  <c r="FH111" i="1"/>
  <c r="FH107" i="1"/>
  <c r="FH103" i="1"/>
  <c r="FH99" i="1"/>
  <c r="FH14" i="1"/>
  <c r="FH144" i="1"/>
  <c r="FH140" i="1"/>
  <c r="FH136" i="1"/>
  <c r="FH115" i="1"/>
  <c r="FH129" i="1"/>
  <c r="FH125" i="1"/>
  <c r="FH63" i="1"/>
  <c r="FK197" i="1"/>
  <c r="FK190" i="1"/>
  <c r="FK96" i="1"/>
  <c r="FJ108" i="1"/>
  <c r="FJ100" i="1"/>
  <c r="FJ145" i="1"/>
  <c r="FJ137" i="1"/>
  <c r="FJ130" i="1"/>
  <c r="FJ122" i="1"/>
  <c r="FJ173" i="1"/>
  <c r="FJ167" i="1"/>
  <c r="FJ117" i="1"/>
  <c r="FJ155" i="1"/>
  <c r="FJ186" i="1"/>
  <c r="FJ151" i="1"/>
  <c r="FI112" i="1"/>
  <c r="FI104" i="1"/>
  <c r="FI15" i="1"/>
  <c r="FI141" i="1"/>
  <c r="FI133" i="1"/>
  <c r="FI126" i="1"/>
  <c r="FI60" i="1"/>
  <c r="FI171" i="1"/>
  <c r="FI163" i="1"/>
  <c r="FI202" i="1"/>
  <c r="FI197" i="1"/>
  <c r="FI190" i="1"/>
  <c r="FI96" i="1"/>
  <c r="FH108" i="1"/>
  <c r="FH100" i="1"/>
  <c r="FH145" i="1"/>
  <c r="FH137" i="1"/>
  <c r="FH130" i="1"/>
  <c r="FH122" i="1"/>
  <c r="FH72" i="1"/>
  <c r="FH73" i="1"/>
  <c r="FH169" i="1"/>
  <c r="FH165" i="1"/>
  <c r="FH161" i="1"/>
  <c r="FH193" i="1"/>
  <c r="FH200" i="1"/>
  <c r="FH195" i="1"/>
  <c r="FH157" i="1"/>
  <c r="FH192" i="1"/>
  <c r="FH188" i="1"/>
  <c r="FH184" i="1"/>
  <c r="FH149" i="1"/>
  <c r="FH69" i="1"/>
  <c r="FG114" i="1"/>
  <c r="FG110" i="1"/>
  <c r="FG106" i="1"/>
  <c r="FG102" i="1"/>
  <c r="FG98" i="1"/>
  <c r="FG147" i="1"/>
  <c r="FG143" i="1"/>
  <c r="FG139" i="1"/>
  <c r="FG135" i="1"/>
  <c r="FG132" i="1"/>
  <c r="FG128" i="1"/>
  <c r="FG124" i="1"/>
  <c r="FG62" i="1"/>
  <c r="FG72" i="1"/>
  <c r="FG73" i="1"/>
  <c r="FG169" i="1"/>
  <c r="FG165" i="1"/>
  <c r="FG161" i="1"/>
  <c r="FG193" i="1"/>
  <c r="FG200" i="1"/>
  <c r="FG195" i="1"/>
  <c r="FG157" i="1"/>
  <c r="FG192" i="1"/>
  <c r="FG188" i="1"/>
  <c r="FG184" i="1"/>
  <c r="FG149" i="1"/>
  <c r="FG69" i="1"/>
  <c r="FF114" i="1"/>
  <c r="FF110" i="1"/>
  <c r="FF106" i="1"/>
  <c r="FF102" i="1"/>
  <c r="FF98" i="1"/>
  <c r="FF147" i="1"/>
  <c r="FF143" i="1"/>
  <c r="FF139" i="1"/>
  <c r="FF135" i="1"/>
  <c r="FF132" i="1"/>
  <c r="FF128" i="1"/>
  <c r="FF124" i="1"/>
  <c r="FF62" i="1"/>
  <c r="FF72" i="1"/>
  <c r="FF73" i="1"/>
  <c r="FF169" i="1"/>
  <c r="FF165" i="1"/>
  <c r="FF161" i="1"/>
  <c r="FK157" i="1"/>
  <c r="FK188" i="1"/>
  <c r="FK149" i="1"/>
  <c r="FJ114" i="1"/>
  <c r="FJ106" i="1"/>
  <c r="FJ98" i="1"/>
  <c r="FJ143" i="1"/>
  <c r="FJ135" i="1"/>
  <c r="FJ128" i="1"/>
  <c r="FJ62" i="1"/>
  <c r="FJ73" i="1"/>
  <c r="FJ165" i="1"/>
  <c r="FJ193" i="1"/>
  <c r="FJ200" i="1"/>
  <c r="FJ195" i="1"/>
  <c r="FJ192" i="1"/>
  <c r="FJ184" i="1"/>
  <c r="FJ69" i="1"/>
  <c r="FI110" i="1"/>
  <c r="FI102" i="1"/>
  <c r="FI147" i="1"/>
  <c r="FI139" i="1"/>
  <c r="FI132" i="1"/>
  <c r="FI124" i="1"/>
  <c r="FI72" i="1"/>
  <c r="FI169" i="1"/>
  <c r="FI161" i="1"/>
  <c r="FI157" i="1"/>
  <c r="FI188" i="1"/>
  <c r="FI149" i="1"/>
  <c r="FH114" i="1"/>
  <c r="FH106" i="1"/>
  <c r="FH98" i="1"/>
  <c r="FH143" i="1"/>
  <c r="FH135" i="1"/>
  <c r="FH128" i="1"/>
  <c r="FH62" i="1"/>
  <c r="FH174" i="1"/>
  <c r="FH172" i="1"/>
  <c r="FH168" i="1"/>
  <c r="FH164" i="1"/>
  <c r="FH160" i="1"/>
  <c r="FH199" i="1"/>
  <c r="FH194" i="1"/>
  <c r="FH156" i="1"/>
  <c r="FH191" i="1"/>
  <c r="FH187" i="1"/>
  <c r="FH148" i="1"/>
  <c r="FG113" i="1"/>
  <c r="FG109" i="1"/>
  <c r="FG105" i="1"/>
  <c r="FG101" i="1"/>
  <c r="FG16" i="1"/>
  <c r="FG146" i="1"/>
  <c r="FG142" i="1"/>
  <c r="FG138" i="1"/>
  <c r="FG134" i="1"/>
  <c r="FG131" i="1"/>
  <c r="FG127" i="1"/>
  <c r="FG123" i="1"/>
  <c r="FG61" i="1"/>
  <c r="FG174" i="1"/>
  <c r="FG172" i="1"/>
  <c r="FG168" i="1"/>
  <c r="FG164" i="1"/>
  <c r="FG160" i="1"/>
  <c r="FG199" i="1"/>
  <c r="FG194" i="1"/>
  <c r="FG156" i="1"/>
  <c r="FG191" i="1"/>
  <c r="FG187" i="1"/>
  <c r="FG148" i="1"/>
  <c r="FF113" i="1"/>
  <c r="FF109" i="1"/>
  <c r="FF105" i="1"/>
  <c r="FF101" i="1"/>
  <c r="FF16" i="1"/>
  <c r="FF146" i="1"/>
  <c r="FF142" i="1"/>
  <c r="FF138" i="1"/>
  <c r="FF134" i="1"/>
  <c r="FF131" i="1"/>
  <c r="FF127" i="1"/>
  <c r="FF123" i="1"/>
  <c r="FF61" i="1"/>
  <c r="FF174" i="1"/>
  <c r="FF172" i="1"/>
  <c r="FF168" i="1"/>
  <c r="FF164" i="1"/>
  <c r="FF160" i="1"/>
  <c r="FF199" i="1"/>
  <c r="FF194" i="1"/>
  <c r="FF156" i="1"/>
  <c r="FF191" i="1"/>
  <c r="FF187" i="1"/>
  <c r="FF148" i="1"/>
  <c r="FE113" i="1"/>
  <c r="FE109" i="1"/>
  <c r="FE105" i="1"/>
  <c r="FE101" i="1"/>
  <c r="FE16" i="1"/>
  <c r="FE146" i="1"/>
  <c r="FE142" i="1"/>
  <c r="FE138" i="1"/>
  <c r="FE134" i="1"/>
  <c r="FE131" i="1"/>
  <c r="FE127" i="1"/>
  <c r="FE123" i="1"/>
  <c r="FE61" i="1"/>
  <c r="FE174" i="1"/>
  <c r="FE172" i="1"/>
  <c r="FE168" i="1"/>
  <c r="FE164" i="1"/>
  <c r="FE160" i="1"/>
  <c r="FE199" i="1"/>
  <c r="FE194" i="1"/>
  <c r="FE156" i="1"/>
  <c r="FE191" i="1"/>
  <c r="FE187" i="1"/>
  <c r="FE148" i="1"/>
  <c r="FD113" i="1"/>
  <c r="FD109" i="1"/>
  <c r="FD105" i="1"/>
  <c r="FD101" i="1"/>
  <c r="FD16" i="1"/>
  <c r="FD146" i="1"/>
  <c r="FD142" i="1"/>
  <c r="FD138" i="1"/>
  <c r="FD134" i="1"/>
  <c r="FD131" i="1"/>
  <c r="FD127" i="1"/>
  <c r="FD123" i="1"/>
  <c r="FD61" i="1"/>
  <c r="FD174" i="1"/>
  <c r="FD172" i="1"/>
  <c r="FD168" i="1"/>
  <c r="FD164" i="1"/>
  <c r="FD160" i="1"/>
  <c r="FD199" i="1"/>
  <c r="FD194" i="1"/>
  <c r="FD156" i="1"/>
  <c r="FD191" i="1"/>
  <c r="FD187" i="1"/>
  <c r="FD148" i="1"/>
  <c r="FK155" i="1"/>
  <c r="FK186" i="1"/>
  <c r="FK151" i="1"/>
  <c r="FJ112" i="1"/>
  <c r="FJ104" i="1"/>
  <c r="FJ15" i="1"/>
  <c r="FJ141" i="1"/>
  <c r="FJ133" i="1"/>
  <c r="FJ126" i="1"/>
  <c r="FJ60" i="1"/>
  <c r="FJ171" i="1"/>
  <c r="FJ163" i="1"/>
  <c r="FJ202" i="1"/>
  <c r="FJ197" i="1"/>
  <c r="FJ190" i="1"/>
  <c r="FJ96" i="1"/>
  <c r="FI108" i="1"/>
  <c r="FI100" i="1"/>
  <c r="FI145" i="1"/>
  <c r="FI137" i="1"/>
  <c r="FI130" i="1"/>
  <c r="FI122" i="1"/>
  <c r="FI173" i="1"/>
  <c r="FI167" i="1"/>
  <c r="FI117" i="1"/>
  <c r="FI155" i="1"/>
  <c r="FI186" i="1"/>
  <c r="FI151" i="1"/>
  <c r="FH112" i="1"/>
  <c r="FH104" i="1"/>
  <c r="FH15" i="1"/>
  <c r="FH141" i="1"/>
  <c r="FH133" i="1"/>
  <c r="FH126" i="1"/>
  <c r="FH60" i="1"/>
  <c r="FH173" i="1"/>
  <c r="FH171" i="1"/>
  <c r="FH167" i="1"/>
  <c r="FH163" i="1"/>
  <c r="FH202" i="1"/>
  <c r="FH117" i="1"/>
  <c r="FH197" i="1"/>
  <c r="FH155" i="1"/>
  <c r="FH190" i="1"/>
  <c r="FH186" i="1"/>
  <c r="FH151" i="1"/>
  <c r="FH96" i="1"/>
  <c r="FG112" i="1"/>
  <c r="FG108" i="1"/>
  <c r="FG104" i="1"/>
  <c r="FG100" i="1"/>
  <c r="FG15" i="1"/>
  <c r="FG145" i="1"/>
  <c r="FG141" i="1"/>
  <c r="FG137" i="1"/>
  <c r="FG133" i="1"/>
  <c r="FG130" i="1"/>
  <c r="FG126" i="1"/>
  <c r="FG122" i="1"/>
  <c r="FG60" i="1"/>
  <c r="FG173" i="1"/>
  <c r="FG171" i="1"/>
  <c r="FG167" i="1"/>
  <c r="FG163" i="1"/>
  <c r="FG202" i="1"/>
  <c r="FG117" i="1"/>
  <c r="FG197" i="1"/>
  <c r="FG155" i="1"/>
  <c r="FG190" i="1"/>
  <c r="FG186" i="1"/>
  <c r="FG151" i="1"/>
  <c r="FG96" i="1"/>
  <c r="FF112" i="1"/>
  <c r="FF108" i="1"/>
  <c r="FF104" i="1"/>
  <c r="FF100" i="1"/>
  <c r="FF15" i="1"/>
  <c r="FF145" i="1"/>
  <c r="FF141" i="1"/>
  <c r="FF137" i="1"/>
  <c r="FF133" i="1"/>
  <c r="FF130" i="1"/>
  <c r="FF126" i="1"/>
  <c r="FF122" i="1"/>
  <c r="FF60" i="1"/>
  <c r="FF173" i="1"/>
  <c r="FF171" i="1"/>
  <c r="FF167" i="1"/>
  <c r="FF163" i="1"/>
  <c r="FK193" i="1"/>
  <c r="FK200" i="1"/>
  <c r="FK195" i="1"/>
  <c r="FK192" i="1"/>
  <c r="FK184" i="1"/>
  <c r="FK69" i="1"/>
  <c r="FJ110" i="1"/>
  <c r="FJ102" i="1"/>
  <c r="FJ147" i="1"/>
  <c r="FJ139" i="1"/>
  <c r="FJ132" i="1"/>
  <c r="FJ124" i="1"/>
  <c r="FJ72" i="1"/>
  <c r="FJ169" i="1"/>
  <c r="FJ161" i="1"/>
  <c r="FJ157" i="1"/>
  <c r="FJ188" i="1"/>
  <c r="FJ149" i="1"/>
  <c r="FI114" i="1"/>
  <c r="FI106" i="1"/>
  <c r="FI98" i="1"/>
  <c r="FI143" i="1"/>
  <c r="FI135" i="1"/>
  <c r="FI128" i="1"/>
  <c r="FI62" i="1"/>
  <c r="FI73" i="1"/>
  <c r="FI165" i="1"/>
  <c r="FI193" i="1"/>
  <c r="FI200" i="1"/>
  <c r="FI195" i="1"/>
  <c r="FI192" i="1"/>
  <c r="FI184" i="1"/>
  <c r="FI69" i="1"/>
  <c r="FH110" i="1"/>
  <c r="FH102" i="1"/>
  <c r="FH147" i="1"/>
  <c r="FH139" i="1"/>
  <c r="FH132" i="1"/>
  <c r="FH124" i="1"/>
  <c r="FH74" i="1"/>
  <c r="FH175" i="1"/>
  <c r="FH170" i="1"/>
  <c r="FH166" i="1"/>
  <c r="FH162" i="1"/>
  <c r="FH196" i="1"/>
  <c r="FH198" i="1"/>
  <c r="FH158" i="1"/>
  <c r="FH176" i="1"/>
  <c r="FH189" i="1"/>
  <c r="FH185" i="1"/>
  <c r="FH178" i="1"/>
  <c r="FH70" i="1"/>
  <c r="FG111" i="1"/>
  <c r="FG107" i="1"/>
  <c r="FG103" i="1"/>
  <c r="FG99" i="1"/>
  <c r="FG14" i="1"/>
  <c r="FG144" i="1"/>
  <c r="FG140" i="1"/>
  <c r="FG136" i="1"/>
  <c r="FG115" i="1"/>
  <c r="FG129" i="1"/>
  <c r="FG125" i="1"/>
  <c r="FG63" i="1"/>
  <c r="FG74" i="1"/>
  <c r="FG175" i="1"/>
  <c r="FG170" i="1"/>
  <c r="FG166" i="1"/>
  <c r="FG162" i="1"/>
  <c r="FG196" i="1"/>
  <c r="FG198" i="1"/>
  <c r="FG158" i="1"/>
  <c r="FG176" i="1"/>
  <c r="FG189" i="1"/>
  <c r="FG185" i="1"/>
  <c r="FG178" i="1"/>
  <c r="FG70" i="1"/>
  <c r="FF111" i="1"/>
  <c r="FF107" i="1"/>
  <c r="FF103" i="1"/>
  <c r="FF99" i="1"/>
  <c r="FF14" i="1"/>
  <c r="FF144" i="1"/>
  <c r="FF140" i="1"/>
  <c r="FF136" i="1"/>
  <c r="FF115" i="1"/>
  <c r="FF129" i="1"/>
  <c r="FF125" i="1"/>
  <c r="FF63" i="1"/>
  <c r="FF74" i="1"/>
  <c r="FF175" i="1"/>
  <c r="FF170" i="1"/>
  <c r="FF166" i="1"/>
  <c r="FF162" i="1"/>
  <c r="FF196" i="1"/>
  <c r="FF198" i="1"/>
  <c r="FF158" i="1"/>
  <c r="FF176" i="1"/>
  <c r="FF189" i="1"/>
  <c r="FF185" i="1"/>
  <c r="FF178" i="1"/>
  <c r="FF70" i="1"/>
  <c r="FE111" i="1"/>
  <c r="FE107" i="1"/>
  <c r="FE103" i="1"/>
  <c r="FE99" i="1"/>
  <c r="FE14" i="1"/>
  <c r="FE144" i="1"/>
  <c r="FE140" i="1"/>
  <c r="FE136" i="1"/>
  <c r="FE115" i="1"/>
  <c r="FE129" i="1"/>
  <c r="FE125" i="1"/>
  <c r="FE63" i="1"/>
  <c r="FE74" i="1"/>
  <c r="FE175" i="1"/>
  <c r="FE170" i="1"/>
  <c r="FE166" i="1"/>
  <c r="FE162" i="1"/>
  <c r="FE196" i="1"/>
  <c r="FE198" i="1"/>
  <c r="FE158" i="1"/>
  <c r="FE176" i="1"/>
  <c r="FE189" i="1"/>
  <c r="FE185" i="1"/>
  <c r="FE178" i="1"/>
  <c r="FE70" i="1"/>
  <c r="FD111" i="1"/>
  <c r="FD107" i="1"/>
  <c r="FD103" i="1"/>
  <c r="FD99" i="1"/>
  <c r="FD14" i="1"/>
  <c r="FD144" i="1"/>
  <c r="FD140" i="1"/>
  <c r="FD136" i="1"/>
  <c r="FD115" i="1"/>
  <c r="FD129" i="1"/>
  <c r="FD125" i="1"/>
  <c r="FD63" i="1"/>
  <c r="FD74" i="1"/>
  <c r="FD175" i="1"/>
  <c r="FD170" i="1"/>
  <c r="FD166" i="1"/>
  <c r="FD162" i="1"/>
  <c r="FD196" i="1"/>
  <c r="FD198" i="1"/>
  <c r="FD158" i="1"/>
  <c r="FD176" i="1"/>
  <c r="FD189" i="1"/>
  <c r="FD185" i="1"/>
  <c r="FD178" i="1"/>
  <c r="FD70" i="1"/>
  <c r="FF193" i="1"/>
  <c r="FF200" i="1"/>
  <c r="FF195" i="1"/>
  <c r="FF192" i="1"/>
  <c r="FF184" i="1"/>
  <c r="FF69" i="1"/>
  <c r="FE110" i="1"/>
  <c r="FE102" i="1"/>
  <c r="FE147" i="1"/>
  <c r="FE139" i="1"/>
  <c r="FE132" i="1"/>
  <c r="FE124" i="1"/>
  <c r="FE72" i="1"/>
  <c r="FE169" i="1"/>
  <c r="FE161" i="1"/>
  <c r="FE157" i="1"/>
  <c r="FE188" i="1"/>
  <c r="FE149" i="1"/>
  <c r="FD114" i="1"/>
  <c r="FD106" i="1"/>
  <c r="FD98" i="1"/>
  <c r="FD143" i="1"/>
  <c r="FD135" i="1"/>
  <c r="FD128" i="1"/>
  <c r="FD62" i="1"/>
  <c r="FD73" i="1"/>
  <c r="FD165" i="1"/>
  <c r="FD193" i="1"/>
  <c r="FD200" i="1"/>
  <c r="FD195" i="1"/>
  <c r="FD192" i="1"/>
  <c r="FD184" i="1"/>
  <c r="FD69" i="1"/>
  <c r="FC114" i="1"/>
  <c r="FC110" i="1"/>
  <c r="FC106" i="1"/>
  <c r="FC102" i="1"/>
  <c r="FC98" i="1"/>
  <c r="FC147" i="1"/>
  <c r="FC143" i="1"/>
  <c r="FC139" i="1"/>
  <c r="FC135" i="1"/>
  <c r="FC132" i="1"/>
  <c r="FC128" i="1"/>
  <c r="FC124" i="1"/>
  <c r="FC62" i="1"/>
  <c r="FC72" i="1"/>
  <c r="FC73" i="1"/>
  <c r="FC169" i="1"/>
  <c r="FC165" i="1"/>
  <c r="FC161" i="1"/>
  <c r="FC193" i="1"/>
  <c r="FC200" i="1"/>
  <c r="FC195" i="1"/>
  <c r="FC157" i="1"/>
  <c r="FC192" i="1"/>
  <c r="FC188" i="1"/>
  <c r="FC184" i="1"/>
  <c r="FC149" i="1"/>
  <c r="FC69" i="1"/>
  <c r="FB114" i="1"/>
  <c r="FB110" i="1"/>
  <c r="FB106" i="1"/>
  <c r="FB102" i="1"/>
  <c r="FB98" i="1"/>
  <c r="FB147" i="1"/>
  <c r="FB143" i="1"/>
  <c r="FB139" i="1"/>
  <c r="FB135" i="1"/>
  <c r="FB132" i="1"/>
  <c r="FB128" i="1"/>
  <c r="FB124" i="1"/>
  <c r="FB62" i="1"/>
  <c r="FB72" i="1"/>
  <c r="FB73" i="1"/>
  <c r="FB169" i="1"/>
  <c r="FB165" i="1"/>
  <c r="FB161" i="1"/>
  <c r="FB193" i="1"/>
  <c r="FB200" i="1"/>
  <c r="FB195" i="1"/>
  <c r="FB192" i="1"/>
  <c r="FB184" i="1"/>
  <c r="FA114" i="1"/>
  <c r="FA106" i="1"/>
  <c r="FA147" i="1"/>
  <c r="FA135" i="1"/>
  <c r="FA124" i="1"/>
  <c r="FA73" i="1"/>
  <c r="FA165" i="1"/>
  <c r="FA200" i="1"/>
  <c r="FA157" i="1"/>
  <c r="FF202" i="1"/>
  <c r="FF197" i="1"/>
  <c r="FF190" i="1"/>
  <c r="FF96" i="1"/>
  <c r="FE108" i="1"/>
  <c r="FE100" i="1"/>
  <c r="FE145" i="1"/>
  <c r="FE137" i="1"/>
  <c r="FE130" i="1"/>
  <c r="FE122" i="1"/>
  <c r="FE173" i="1"/>
  <c r="FE167" i="1"/>
  <c r="FE117" i="1"/>
  <c r="FE155" i="1"/>
  <c r="FE186" i="1"/>
  <c r="FE151" i="1"/>
  <c r="FD112" i="1"/>
  <c r="FD104" i="1"/>
  <c r="FD15" i="1"/>
  <c r="FD141" i="1"/>
  <c r="FD133" i="1"/>
  <c r="FD126" i="1"/>
  <c r="FD60" i="1"/>
  <c r="FD171" i="1"/>
  <c r="FD163" i="1"/>
  <c r="FD202" i="1"/>
  <c r="FD197" i="1"/>
  <c r="FD190" i="1"/>
  <c r="FC113" i="1"/>
  <c r="FC109" i="1"/>
  <c r="FC105" i="1"/>
  <c r="FC101" i="1"/>
  <c r="FC16" i="1"/>
  <c r="FC146" i="1"/>
  <c r="FC142" i="1"/>
  <c r="FC138" i="1"/>
  <c r="FC134" i="1"/>
  <c r="FC131" i="1"/>
  <c r="FC127" i="1"/>
  <c r="FC123" i="1"/>
  <c r="FC61" i="1"/>
  <c r="FC174" i="1"/>
  <c r="FC172" i="1"/>
  <c r="FC168" i="1"/>
  <c r="FC164" i="1"/>
  <c r="FC160" i="1"/>
  <c r="FC199" i="1"/>
  <c r="FC194" i="1"/>
  <c r="FC156" i="1"/>
  <c r="FC191" i="1"/>
  <c r="FC187" i="1"/>
  <c r="FC148" i="1"/>
  <c r="FB113" i="1"/>
  <c r="FB109" i="1"/>
  <c r="FB105" i="1"/>
  <c r="FB101" i="1"/>
  <c r="FB16" i="1"/>
  <c r="FB146" i="1"/>
  <c r="FB142" i="1"/>
  <c r="FB138" i="1"/>
  <c r="FB134" i="1"/>
  <c r="FB131" i="1"/>
  <c r="FB127" i="1"/>
  <c r="FB123" i="1"/>
  <c r="FB61" i="1"/>
  <c r="FB174" i="1"/>
  <c r="FB172" i="1"/>
  <c r="FB168" i="1"/>
  <c r="FB164" i="1"/>
  <c r="FB160" i="1"/>
  <c r="FB199" i="1"/>
  <c r="FB194" i="1"/>
  <c r="FB156" i="1"/>
  <c r="FB191" i="1"/>
  <c r="FB187" i="1"/>
  <c r="FB148" i="1"/>
  <c r="FA113" i="1"/>
  <c r="FA109" i="1"/>
  <c r="FA105" i="1"/>
  <c r="FA101" i="1"/>
  <c r="FA16" i="1"/>
  <c r="FA146" i="1"/>
  <c r="FA142" i="1"/>
  <c r="FA138" i="1"/>
  <c r="FA134" i="1"/>
  <c r="FA131" i="1"/>
  <c r="FA127" i="1"/>
  <c r="FA123" i="1"/>
  <c r="FA61" i="1"/>
  <c r="FA174" i="1"/>
  <c r="FA172" i="1"/>
  <c r="FA168" i="1"/>
  <c r="FA164" i="1"/>
  <c r="FA160" i="1"/>
  <c r="FA199" i="1"/>
  <c r="FA194" i="1"/>
  <c r="FA156" i="1"/>
  <c r="FA191" i="1"/>
  <c r="FA187" i="1"/>
  <c r="FA148" i="1"/>
  <c r="EZ113" i="1"/>
  <c r="EZ109" i="1"/>
  <c r="EZ105" i="1"/>
  <c r="EZ101" i="1"/>
  <c r="EZ16" i="1"/>
  <c r="EZ146" i="1"/>
  <c r="EZ142" i="1"/>
  <c r="EZ138" i="1"/>
  <c r="EZ134" i="1"/>
  <c r="EZ131" i="1"/>
  <c r="EZ127" i="1"/>
  <c r="EZ123" i="1"/>
  <c r="EZ61" i="1"/>
  <c r="EZ174" i="1"/>
  <c r="EZ172" i="1"/>
  <c r="EZ168" i="1"/>
  <c r="EZ164" i="1"/>
  <c r="EZ160" i="1"/>
  <c r="EZ199" i="1"/>
  <c r="EZ194" i="1"/>
  <c r="EZ156" i="1"/>
  <c r="EZ191" i="1"/>
  <c r="EZ187" i="1"/>
  <c r="EZ148" i="1"/>
  <c r="FB155" i="1"/>
  <c r="FB186" i="1"/>
  <c r="FB96" i="1"/>
  <c r="FA112" i="1"/>
  <c r="FA104" i="1"/>
  <c r="FA100" i="1"/>
  <c r="FA145" i="1"/>
  <c r="FA141" i="1"/>
  <c r="FA133" i="1"/>
  <c r="FA130" i="1"/>
  <c r="FA122" i="1"/>
  <c r="FA60" i="1"/>
  <c r="FA171" i="1"/>
  <c r="FA167" i="1"/>
  <c r="FA202" i="1"/>
  <c r="FA117" i="1"/>
  <c r="FA197" i="1"/>
  <c r="FA155" i="1"/>
  <c r="FA186" i="1"/>
  <c r="FF157" i="1"/>
  <c r="FF188" i="1"/>
  <c r="FF149" i="1"/>
  <c r="FE114" i="1"/>
  <c r="FE106" i="1"/>
  <c r="FE98" i="1"/>
  <c r="FE143" i="1"/>
  <c r="FE135" i="1"/>
  <c r="FE128" i="1"/>
  <c r="FE62" i="1"/>
  <c r="FE73" i="1"/>
  <c r="FE165" i="1"/>
  <c r="FE193" i="1"/>
  <c r="FE200" i="1"/>
  <c r="FE195" i="1"/>
  <c r="FE192" i="1"/>
  <c r="FE184" i="1"/>
  <c r="FE69" i="1"/>
  <c r="FD110" i="1"/>
  <c r="FD102" i="1"/>
  <c r="FD147" i="1"/>
  <c r="FD139" i="1"/>
  <c r="FD132" i="1"/>
  <c r="FD124" i="1"/>
  <c r="FD72" i="1"/>
  <c r="FD169" i="1"/>
  <c r="FD161" i="1"/>
  <c r="FD157" i="1"/>
  <c r="FD188" i="1"/>
  <c r="FD149" i="1"/>
  <c r="FD96" i="1"/>
  <c r="FC112" i="1"/>
  <c r="FC108" i="1"/>
  <c r="FC104" i="1"/>
  <c r="FC100" i="1"/>
  <c r="FC15" i="1"/>
  <c r="FC145" i="1"/>
  <c r="FC141" i="1"/>
  <c r="FC137" i="1"/>
  <c r="FC133" i="1"/>
  <c r="FC130" i="1"/>
  <c r="FC126" i="1"/>
  <c r="FC122" i="1"/>
  <c r="FC60" i="1"/>
  <c r="FC173" i="1"/>
  <c r="FC171" i="1"/>
  <c r="FC167" i="1"/>
  <c r="FC163" i="1"/>
  <c r="FC202" i="1"/>
  <c r="FC117" i="1"/>
  <c r="FC197" i="1"/>
  <c r="FC155" i="1"/>
  <c r="FC190" i="1"/>
  <c r="FC186" i="1"/>
  <c r="FC151" i="1"/>
  <c r="FC96" i="1"/>
  <c r="FB112" i="1"/>
  <c r="FB108" i="1"/>
  <c r="FB104" i="1"/>
  <c r="FB100" i="1"/>
  <c r="FB15" i="1"/>
  <c r="FB145" i="1"/>
  <c r="FB141" i="1"/>
  <c r="FB137" i="1"/>
  <c r="FB133" i="1"/>
  <c r="FB130" i="1"/>
  <c r="FB126" i="1"/>
  <c r="FB122" i="1"/>
  <c r="FB60" i="1"/>
  <c r="FB173" i="1"/>
  <c r="FB171" i="1"/>
  <c r="FB167" i="1"/>
  <c r="FB163" i="1"/>
  <c r="FB202" i="1"/>
  <c r="FB117" i="1"/>
  <c r="FB197" i="1"/>
  <c r="FB190" i="1"/>
  <c r="FB151" i="1"/>
  <c r="FA108" i="1"/>
  <c r="FA15" i="1"/>
  <c r="FA137" i="1"/>
  <c r="FA126" i="1"/>
  <c r="FA173" i="1"/>
  <c r="FA163" i="1"/>
  <c r="FA190" i="1"/>
  <c r="FF117" i="1"/>
  <c r="FF155" i="1"/>
  <c r="FF186" i="1"/>
  <c r="FF151" i="1"/>
  <c r="FE112" i="1"/>
  <c r="FE104" i="1"/>
  <c r="FE15" i="1"/>
  <c r="FE141" i="1"/>
  <c r="FE133" i="1"/>
  <c r="FE126" i="1"/>
  <c r="FE60" i="1"/>
  <c r="FE171" i="1"/>
  <c r="FE163" i="1"/>
  <c r="FE202" i="1"/>
  <c r="FE197" i="1"/>
  <c r="FE190" i="1"/>
  <c r="FE96" i="1"/>
  <c r="FD108" i="1"/>
  <c r="FD100" i="1"/>
  <c r="FD145" i="1"/>
  <c r="FD137" i="1"/>
  <c r="FD130" i="1"/>
  <c r="FD122" i="1"/>
  <c r="FD173" i="1"/>
  <c r="FD167" i="1"/>
  <c r="FD117" i="1"/>
  <c r="FD155" i="1"/>
  <c r="FD186" i="1"/>
  <c r="FD151" i="1"/>
  <c r="FC111" i="1"/>
  <c r="FC107" i="1"/>
  <c r="FC103" i="1"/>
  <c r="FC99" i="1"/>
  <c r="FC14" i="1"/>
  <c r="FC144" i="1"/>
  <c r="FC140" i="1"/>
  <c r="FC136" i="1"/>
  <c r="FC115" i="1"/>
  <c r="FC129" i="1"/>
  <c r="FC125" i="1"/>
  <c r="FC63" i="1"/>
  <c r="FC74" i="1"/>
  <c r="FC175" i="1"/>
  <c r="FC170" i="1"/>
  <c r="FC166" i="1"/>
  <c r="FC162" i="1"/>
  <c r="FC196" i="1"/>
  <c r="FC198" i="1"/>
  <c r="FC158" i="1"/>
  <c r="FC176" i="1"/>
  <c r="FC189" i="1"/>
  <c r="FC185" i="1"/>
  <c r="FC178" i="1"/>
  <c r="FC70" i="1"/>
  <c r="FB111" i="1"/>
  <c r="FB107" i="1"/>
  <c r="FB103" i="1"/>
  <c r="FB99" i="1"/>
  <c r="FB14" i="1"/>
  <c r="FB144" i="1"/>
  <c r="FB140" i="1"/>
  <c r="FB136" i="1"/>
  <c r="FB115" i="1"/>
  <c r="FB129" i="1"/>
  <c r="FB125" i="1"/>
  <c r="FB63" i="1"/>
  <c r="FB74" i="1"/>
  <c r="FB175" i="1"/>
  <c r="FB170" i="1"/>
  <c r="FB166" i="1"/>
  <c r="FB162" i="1"/>
  <c r="FB196" i="1"/>
  <c r="FB198" i="1"/>
  <c r="FB158" i="1"/>
  <c r="FB176" i="1"/>
  <c r="FB189" i="1"/>
  <c r="FB185" i="1"/>
  <c r="FB178" i="1"/>
  <c r="FB70" i="1"/>
  <c r="FA111" i="1"/>
  <c r="FA107" i="1"/>
  <c r="FA103" i="1"/>
  <c r="FA99" i="1"/>
  <c r="FA14" i="1"/>
  <c r="FA144" i="1"/>
  <c r="FA140" i="1"/>
  <c r="FA136" i="1"/>
  <c r="FA115" i="1"/>
  <c r="FA129" i="1"/>
  <c r="FA125" i="1"/>
  <c r="FA63" i="1"/>
  <c r="FA74" i="1"/>
  <c r="FA175" i="1"/>
  <c r="FA170" i="1"/>
  <c r="FA166" i="1"/>
  <c r="FA162" i="1"/>
  <c r="FA196" i="1"/>
  <c r="FA198" i="1"/>
  <c r="FA158" i="1"/>
  <c r="FA176" i="1"/>
  <c r="FA189" i="1"/>
  <c r="FA185" i="1"/>
  <c r="FA178" i="1"/>
  <c r="FA70" i="1"/>
  <c r="EZ111" i="1"/>
  <c r="EZ107" i="1"/>
  <c r="EZ103" i="1"/>
  <c r="EZ99" i="1"/>
  <c r="EZ14" i="1"/>
  <c r="EZ144" i="1"/>
  <c r="EZ140" i="1"/>
  <c r="EZ136" i="1"/>
  <c r="EZ115" i="1"/>
  <c r="EZ129" i="1"/>
  <c r="EZ125" i="1"/>
  <c r="EZ63" i="1"/>
  <c r="EZ74" i="1"/>
  <c r="EZ175" i="1"/>
  <c r="EZ170" i="1"/>
  <c r="EZ166" i="1"/>
  <c r="EZ162" i="1"/>
  <c r="EZ196" i="1"/>
  <c r="EZ198" i="1"/>
  <c r="EZ158" i="1"/>
  <c r="EZ176" i="1"/>
  <c r="EZ189" i="1"/>
  <c r="EZ185" i="1"/>
  <c r="EZ178" i="1"/>
  <c r="EZ70" i="1"/>
  <c r="FB157" i="1"/>
  <c r="FB188" i="1"/>
  <c r="FB149" i="1"/>
  <c r="FB69" i="1"/>
  <c r="FA110" i="1"/>
  <c r="FA102" i="1"/>
  <c r="FA98" i="1"/>
  <c r="FA143" i="1"/>
  <c r="FA139" i="1"/>
  <c r="FA132" i="1"/>
  <c r="FA128" i="1"/>
  <c r="FA62" i="1"/>
  <c r="FA72" i="1"/>
  <c r="FA169" i="1"/>
  <c r="FA161" i="1"/>
  <c r="FA193" i="1"/>
  <c r="FA195" i="1"/>
  <c r="FA192" i="1"/>
  <c r="FA188" i="1"/>
  <c r="FA151" i="1"/>
  <c r="EZ112" i="1"/>
  <c r="EZ15" i="1"/>
  <c r="EZ141" i="1"/>
  <c r="EZ133" i="1"/>
  <c r="EZ126" i="1"/>
  <c r="EZ60" i="1"/>
  <c r="EZ171" i="1"/>
  <c r="EZ163" i="1"/>
  <c r="EZ202" i="1"/>
  <c r="EZ197" i="1"/>
  <c r="EZ190" i="1"/>
  <c r="EZ96" i="1"/>
  <c r="FA184" i="1"/>
  <c r="FA69" i="1"/>
  <c r="EZ110" i="1"/>
  <c r="EZ102" i="1"/>
  <c r="EZ147" i="1"/>
  <c r="EZ139" i="1"/>
  <c r="EZ132" i="1"/>
  <c r="EZ124" i="1"/>
  <c r="EZ72" i="1"/>
  <c r="EZ169" i="1"/>
  <c r="EZ161" i="1"/>
  <c r="EZ157" i="1"/>
  <c r="EZ188" i="1"/>
  <c r="EZ149" i="1"/>
  <c r="EZ100" i="1"/>
  <c r="FA96" i="1"/>
  <c r="EZ108" i="1"/>
  <c r="EZ145" i="1"/>
  <c r="EZ137" i="1"/>
  <c r="EZ130" i="1"/>
  <c r="EZ122" i="1"/>
  <c r="EZ173" i="1"/>
  <c r="EZ167" i="1"/>
  <c r="EZ117" i="1"/>
  <c r="EZ155" i="1"/>
  <c r="EZ186" i="1"/>
  <c r="EZ151" i="1"/>
  <c r="FA149" i="1"/>
  <c r="EZ114" i="1"/>
  <c r="EZ106" i="1"/>
  <c r="EZ98" i="1"/>
  <c r="EZ143" i="1"/>
  <c r="EZ135" i="1"/>
  <c r="EZ128" i="1"/>
  <c r="EZ62" i="1"/>
  <c r="EZ73" i="1"/>
  <c r="EZ165" i="1"/>
  <c r="EZ193" i="1"/>
  <c r="EZ200" i="1"/>
  <c r="EZ195" i="1"/>
  <c r="EZ192" i="1"/>
  <c r="EZ184" i="1"/>
  <c r="EZ69" i="1"/>
  <c r="EZ104" i="1"/>
  <c r="ES114" i="1"/>
  <c r="ES110" i="1"/>
  <c r="ES106" i="1"/>
  <c r="ES102" i="1"/>
  <c r="ES98" i="1"/>
  <c r="ES147" i="1"/>
  <c r="ES143" i="1"/>
  <c r="ES139" i="1"/>
  <c r="ES135" i="1"/>
  <c r="ES132" i="1"/>
  <c r="ES128" i="1"/>
  <c r="ES124" i="1"/>
  <c r="ES62" i="1"/>
  <c r="ES72" i="1"/>
  <c r="ES73" i="1"/>
  <c r="ES169" i="1"/>
  <c r="ES165" i="1"/>
  <c r="ES161" i="1"/>
  <c r="ES193" i="1"/>
  <c r="ES200" i="1"/>
  <c r="ES195" i="1"/>
  <c r="ES157" i="1"/>
  <c r="ES192" i="1"/>
  <c r="ES188" i="1"/>
  <c r="ES184" i="1"/>
  <c r="ES149" i="1"/>
  <c r="ES69" i="1"/>
  <c r="ER114" i="1"/>
  <c r="ER110" i="1"/>
  <c r="ER106" i="1"/>
  <c r="ER102" i="1"/>
  <c r="ER98" i="1"/>
  <c r="ER147" i="1"/>
  <c r="ER143" i="1"/>
  <c r="ER139" i="1"/>
  <c r="ER135" i="1"/>
  <c r="ER132" i="1"/>
  <c r="ER128" i="1"/>
  <c r="ER124" i="1"/>
  <c r="ER62" i="1"/>
  <c r="ER72" i="1"/>
  <c r="ER73" i="1"/>
  <c r="ER169" i="1"/>
  <c r="ER165" i="1"/>
  <c r="ER161" i="1"/>
  <c r="ES113" i="1"/>
  <c r="ES109" i="1"/>
  <c r="ES105" i="1"/>
  <c r="ES101" i="1"/>
  <c r="ES16" i="1"/>
  <c r="ES146" i="1"/>
  <c r="ES142" i="1"/>
  <c r="ES138" i="1"/>
  <c r="ES134" i="1"/>
  <c r="ES131" i="1"/>
  <c r="ES127" i="1"/>
  <c r="ES123" i="1"/>
  <c r="ES61" i="1"/>
  <c r="ES174" i="1"/>
  <c r="ES172" i="1"/>
  <c r="ES168" i="1"/>
  <c r="ES164" i="1"/>
  <c r="ES160" i="1"/>
  <c r="ES199" i="1"/>
  <c r="ES194" i="1"/>
  <c r="ES156" i="1"/>
  <c r="ES191" i="1"/>
  <c r="ES187" i="1"/>
  <c r="ES148" i="1"/>
  <c r="ER113" i="1"/>
  <c r="ER109" i="1"/>
  <c r="ER105" i="1"/>
  <c r="ER101" i="1"/>
  <c r="ER16" i="1"/>
  <c r="ER146" i="1"/>
  <c r="ER142" i="1"/>
  <c r="ER138" i="1"/>
  <c r="ER134" i="1"/>
  <c r="ER131" i="1"/>
  <c r="ER127" i="1"/>
  <c r="ER123" i="1"/>
  <c r="ER61" i="1"/>
  <c r="ER174" i="1"/>
  <c r="ER172" i="1"/>
  <c r="ER168" i="1"/>
  <c r="ER164" i="1"/>
  <c r="ER160" i="1"/>
  <c r="ES112" i="1"/>
  <c r="ES108" i="1"/>
  <c r="ES104" i="1"/>
  <c r="ES100" i="1"/>
  <c r="ES15" i="1"/>
  <c r="ES145" i="1"/>
  <c r="ES141" i="1"/>
  <c r="ES137" i="1"/>
  <c r="ES133" i="1"/>
  <c r="ES130" i="1"/>
  <c r="ES126" i="1"/>
  <c r="ES122" i="1"/>
  <c r="ES60" i="1"/>
  <c r="ES173" i="1"/>
  <c r="ES171" i="1"/>
  <c r="ES167" i="1"/>
  <c r="ES163" i="1"/>
  <c r="ES202" i="1"/>
  <c r="ES117" i="1"/>
  <c r="ES197" i="1"/>
  <c r="ES155" i="1"/>
  <c r="ES190" i="1"/>
  <c r="ES186" i="1"/>
  <c r="ES151" i="1"/>
  <c r="ES96" i="1"/>
  <c r="ER112" i="1"/>
  <c r="ER108" i="1"/>
  <c r="ER104" i="1"/>
  <c r="ER100" i="1"/>
  <c r="ER15" i="1"/>
  <c r="ER145" i="1"/>
  <c r="ER141" i="1"/>
  <c r="ER137" i="1"/>
  <c r="ER133" i="1"/>
  <c r="ER130" i="1"/>
  <c r="ER126" i="1"/>
  <c r="ER122" i="1"/>
  <c r="ER60" i="1"/>
  <c r="ER173" i="1"/>
  <c r="ER171" i="1"/>
  <c r="ER167" i="1"/>
  <c r="ER163" i="1"/>
  <c r="ES111" i="1"/>
  <c r="ES107" i="1"/>
  <c r="ES103" i="1"/>
  <c r="ES99" i="1"/>
  <c r="ES14" i="1"/>
  <c r="ES144" i="1"/>
  <c r="ES140" i="1"/>
  <c r="ES136" i="1"/>
  <c r="ES115" i="1"/>
  <c r="ES129" i="1"/>
  <c r="ES125" i="1"/>
  <c r="ES63" i="1"/>
  <c r="ES74" i="1"/>
  <c r="ES175" i="1"/>
  <c r="ES170" i="1"/>
  <c r="ES166" i="1"/>
  <c r="ES162" i="1"/>
  <c r="ES196" i="1"/>
  <c r="ES198" i="1"/>
  <c r="ES158" i="1"/>
  <c r="ES176" i="1"/>
  <c r="ES189" i="1"/>
  <c r="ES185" i="1"/>
  <c r="ES178" i="1"/>
  <c r="ES70" i="1"/>
  <c r="ER111" i="1"/>
  <c r="ER107" i="1"/>
  <c r="ER103" i="1"/>
  <c r="ER99" i="1"/>
  <c r="ER14" i="1"/>
  <c r="ER144" i="1"/>
  <c r="ER140" i="1"/>
  <c r="ER136" i="1"/>
  <c r="ER115" i="1"/>
  <c r="ER129" i="1"/>
  <c r="ER125" i="1"/>
  <c r="ER63" i="1"/>
  <c r="ER74" i="1"/>
  <c r="ER175" i="1"/>
  <c r="ER170" i="1"/>
  <c r="ER166" i="1"/>
  <c r="ER162" i="1"/>
  <c r="ER193" i="1"/>
  <c r="ER200" i="1"/>
  <c r="ER195" i="1"/>
  <c r="ER157" i="1"/>
  <c r="ER192" i="1"/>
  <c r="ER188" i="1"/>
  <c r="ER184" i="1"/>
  <c r="ER149" i="1"/>
  <c r="ER69" i="1"/>
  <c r="EQ114" i="1"/>
  <c r="EQ110" i="1"/>
  <c r="EQ106" i="1"/>
  <c r="EQ102" i="1"/>
  <c r="EQ98" i="1"/>
  <c r="EQ147" i="1"/>
  <c r="EQ143" i="1"/>
  <c r="EQ139" i="1"/>
  <c r="EQ135" i="1"/>
  <c r="EQ132" i="1"/>
  <c r="EQ128" i="1"/>
  <c r="EQ124" i="1"/>
  <c r="EQ62" i="1"/>
  <c r="EQ72" i="1"/>
  <c r="EQ73" i="1"/>
  <c r="EQ169" i="1"/>
  <c r="EQ165" i="1"/>
  <c r="EQ161" i="1"/>
  <c r="EQ193" i="1"/>
  <c r="EQ200" i="1"/>
  <c r="EQ195" i="1"/>
  <c r="EQ157" i="1"/>
  <c r="EQ192" i="1"/>
  <c r="EQ188" i="1"/>
  <c r="EQ184" i="1"/>
  <c r="EQ149" i="1"/>
  <c r="EQ69" i="1"/>
  <c r="ER199" i="1"/>
  <c r="ER194" i="1"/>
  <c r="ER156" i="1"/>
  <c r="ER191" i="1"/>
  <c r="ER187" i="1"/>
  <c r="ER148" i="1"/>
  <c r="EQ113" i="1"/>
  <c r="EQ109" i="1"/>
  <c r="EQ105" i="1"/>
  <c r="EQ101" i="1"/>
  <c r="EQ16" i="1"/>
  <c r="EQ146" i="1"/>
  <c r="EQ142" i="1"/>
  <c r="EQ138" i="1"/>
  <c r="EQ134" i="1"/>
  <c r="EQ131" i="1"/>
  <c r="EQ127" i="1"/>
  <c r="EQ123" i="1"/>
  <c r="EQ61" i="1"/>
  <c r="EQ174" i="1"/>
  <c r="EQ172" i="1"/>
  <c r="EQ168" i="1"/>
  <c r="EQ164" i="1"/>
  <c r="EQ160" i="1"/>
  <c r="EQ199" i="1"/>
  <c r="EQ194" i="1"/>
  <c r="EQ156" i="1"/>
  <c r="EQ191" i="1"/>
  <c r="EQ187" i="1"/>
  <c r="EQ148" i="1"/>
  <c r="ER202" i="1"/>
  <c r="ER117" i="1"/>
  <c r="ER197" i="1"/>
  <c r="ER155" i="1"/>
  <c r="ER190" i="1"/>
  <c r="ER186" i="1"/>
  <c r="ER151" i="1"/>
  <c r="ER96" i="1"/>
  <c r="EQ112" i="1"/>
  <c r="EQ108" i="1"/>
  <c r="EQ104" i="1"/>
  <c r="EQ100" i="1"/>
  <c r="EQ15" i="1"/>
  <c r="EQ145" i="1"/>
  <c r="EQ141" i="1"/>
  <c r="EQ137" i="1"/>
  <c r="EQ133" i="1"/>
  <c r="EQ130" i="1"/>
  <c r="EQ126" i="1"/>
  <c r="EQ122" i="1"/>
  <c r="EQ60" i="1"/>
  <c r="EQ173" i="1"/>
  <c r="EQ171" i="1"/>
  <c r="EQ167" i="1"/>
  <c r="EQ163" i="1"/>
  <c r="EQ202" i="1"/>
  <c r="EQ117" i="1"/>
  <c r="EQ197" i="1"/>
  <c r="EQ155" i="1"/>
  <c r="EQ190" i="1"/>
  <c r="EQ186" i="1"/>
  <c r="EQ151" i="1"/>
  <c r="ER196" i="1"/>
  <c r="ER198" i="1"/>
  <c r="ER158" i="1"/>
  <c r="ER176" i="1"/>
  <c r="ER189" i="1"/>
  <c r="ER185" i="1"/>
  <c r="ER178" i="1"/>
  <c r="ER70" i="1"/>
  <c r="EQ111" i="1"/>
  <c r="EQ107" i="1"/>
  <c r="EQ103" i="1"/>
  <c r="EQ99" i="1"/>
  <c r="EQ14" i="1"/>
  <c r="EQ144" i="1"/>
  <c r="EQ140" i="1"/>
  <c r="EQ136" i="1"/>
  <c r="EQ115" i="1"/>
  <c r="EQ129" i="1"/>
  <c r="EQ125" i="1"/>
  <c r="EQ63" i="1"/>
  <c r="EQ74" i="1"/>
  <c r="EQ175" i="1"/>
  <c r="EQ170" i="1"/>
  <c r="EQ166" i="1"/>
  <c r="EQ162" i="1"/>
  <c r="EQ196" i="1"/>
  <c r="EQ198" i="1"/>
  <c r="EQ158" i="1"/>
  <c r="EQ176" i="1"/>
  <c r="EQ189" i="1"/>
  <c r="EQ185" i="1"/>
  <c r="EQ178" i="1"/>
  <c r="EQ70" i="1"/>
  <c r="EP113" i="1"/>
  <c r="EP109" i="1"/>
  <c r="EP105" i="1"/>
  <c r="EP101" i="1"/>
  <c r="EP16" i="1"/>
  <c r="EP146" i="1"/>
  <c r="EP142" i="1"/>
  <c r="EP138" i="1"/>
  <c r="EP134" i="1"/>
  <c r="EP131" i="1"/>
  <c r="EP127" i="1"/>
  <c r="EP123" i="1"/>
  <c r="EP61" i="1"/>
  <c r="EP174" i="1"/>
  <c r="EP172" i="1"/>
  <c r="EP168" i="1"/>
  <c r="EP164" i="1"/>
  <c r="EP160" i="1"/>
  <c r="EP199" i="1"/>
  <c r="EP194" i="1"/>
  <c r="EP156" i="1"/>
  <c r="EP191" i="1"/>
  <c r="EP187" i="1"/>
  <c r="EP148" i="1"/>
  <c r="EO113" i="1"/>
  <c r="EO109" i="1"/>
  <c r="EO105" i="1"/>
  <c r="EO101" i="1"/>
  <c r="EO16" i="1"/>
  <c r="EO146" i="1"/>
  <c r="EO142" i="1"/>
  <c r="EO138" i="1"/>
  <c r="EO134" i="1"/>
  <c r="EO131" i="1"/>
  <c r="EO127" i="1"/>
  <c r="EO123" i="1"/>
  <c r="EO61" i="1"/>
  <c r="EO174" i="1"/>
  <c r="EO172" i="1"/>
  <c r="EO168" i="1"/>
  <c r="EO164" i="1"/>
  <c r="EO160" i="1"/>
  <c r="EO199" i="1"/>
  <c r="EO194" i="1"/>
  <c r="EO156" i="1"/>
  <c r="EO191" i="1"/>
  <c r="EO187" i="1"/>
  <c r="EO148" i="1"/>
  <c r="EN113" i="1"/>
  <c r="EN109" i="1"/>
  <c r="EN105" i="1"/>
  <c r="EN101" i="1"/>
  <c r="EN16" i="1"/>
  <c r="EN146" i="1"/>
  <c r="EN142" i="1"/>
  <c r="EN138" i="1"/>
  <c r="EN134" i="1"/>
  <c r="EN131" i="1"/>
  <c r="EN127" i="1"/>
  <c r="EN123" i="1"/>
  <c r="EN61" i="1"/>
  <c r="EN174" i="1"/>
  <c r="EN172" i="1"/>
  <c r="EN168" i="1"/>
  <c r="EN164" i="1"/>
  <c r="EN160" i="1"/>
  <c r="EN199" i="1"/>
  <c r="EN194" i="1"/>
  <c r="EN156" i="1"/>
  <c r="EN191" i="1"/>
  <c r="EN187" i="1"/>
  <c r="EQ96" i="1"/>
  <c r="EP112" i="1"/>
  <c r="EP108" i="1"/>
  <c r="EP104" i="1"/>
  <c r="EP100" i="1"/>
  <c r="EP15" i="1"/>
  <c r="EP145" i="1"/>
  <c r="EP141" i="1"/>
  <c r="EP137" i="1"/>
  <c r="EP133" i="1"/>
  <c r="EP130" i="1"/>
  <c r="EP126" i="1"/>
  <c r="EP122" i="1"/>
  <c r="EP60" i="1"/>
  <c r="EP173" i="1"/>
  <c r="EP171" i="1"/>
  <c r="EP167" i="1"/>
  <c r="EP163" i="1"/>
  <c r="EP202" i="1"/>
  <c r="EP117" i="1"/>
  <c r="EP197" i="1"/>
  <c r="EP155" i="1"/>
  <c r="EP190" i="1"/>
  <c r="EP186" i="1"/>
  <c r="EP151" i="1"/>
  <c r="EP96" i="1"/>
  <c r="EO112" i="1"/>
  <c r="EO108" i="1"/>
  <c r="EO104" i="1"/>
  <c r="EO100" i="1"/>
  <c r="EO15" i="1"/>
  <c r="EO145" i="1"/>
  <c r="EO141" i="1"/>
  <c r="EO137" i="1"/>
  <c r="EO133" i="1"/>
  <c r="EO130" i="1"/>
  <c r="EO126" i="1"/>
  <c r="EO122" i="1"/>
  <c r="EO60" i="1"/>
  <c r="EO173" i="1"/>
  <c r="EO171" i="1"/>
  <c r="EO167" i="1"/>
  <c r="EO163" i="1"/>
  <c r="EO202" i="1"/>
  <c r="EO117" i="1"/>
  <c r="EO197" i="1"/>
  <c r="EO155" i="1"/>
  <c r="EO190" i="1"/>
  <c r="EO186" i="1"/>
  <c r="EO151" i="1"/>
  <c r="EO96" i="1"/>
  <c r="EN112" i="1"/>
  <c r="EN108" i="1"/>
  <c r="EN104" i="1"/>
  <c r="EN100" i="1"/>
  <c r="EN15" i="1"/>
  <c r="EN145" i="1"/>
  <c r="EN141" i="1"/>
  <c r="EN137" i="1"/>
  <c r="EN133" i="1"/>
  <c r="EN130" i="1"/>
  <c r="EN126" i="1"/>
  <c r="EN122" i="1"/>
  <c r="EN60" i="1"/>
  <c r="EN173" i="1"/>
  <c r="EN171" i="1"/>
  <c r="EN167" i="1"/>
  <c r="EN163" i="1"/>
  <c r="EN202" i="1"/>
  <c r="EN117" i="1"/>
  <c r="EN197" i="1"/>
  <c r="EN155" i="1"/>
  <c r="EN190" i="1"/>
  <c r="EN186" i="1"/>
  <c r="EP111" i="1"/>
  <c r="EP107" i="1"/>
  <c r="EP103" i="1"/>
  <c r="EP99" i="1"/>
  <c r="EP14" i="1"/>
  <c r="EP144" i="1"/>
  <c r="EP140" i="1"/>
  <c r="EP136" i="1"/>
  <c r="EP115" i="1"/>
  <c r="EP129" i="1"/>
  <c r="EP125" i="1"/>
  <c r="EP63" i="1"/>
  <c r="EP74" i="1"/>
  <c r="EP175" i="1"/>
  <c r="EP170" i="1"/>
  <c r="EP166" i="1"/>
  <c r="EP162" i="1"/>
  <c r="EP196" i="1"/>
  <c r="EP198" i="1"/>
  <c r="EP158" i="1"/>
  <c r="EP176" i="1"/>
  <c r="EP189" i="1"/>
  <c r="EP185" i="1"/>
  <c r="EP178" i="1"/>
  <c r="EP70" i="1"/>
  <c r="EO111" i="1"/>
  <c r="EO107" i="1"/>
  <c r="EO103" i="1"/>
  <c r="EO99" i="1"/>
  <c r="EO14" i="1"/>
  <c r="EO144" i="1"/>
  <c r="EO140" i="1"/>
  <c r="EO136" i="1"/>
  <c r="EO115" i="1"/>
  <c r="EO129" i="1"/>
  <c r="EO125" i="1"/>
  <c r="EO63" i="1"/>
  <c r="EO74" i="1"/>
  <c r="EO175" i="1"/>
  <c r="EO170" i="1"/>
  <c r="EO166" i="1"/>
  <c r="EO162" i="1"/>
  <c r="EO196" i="1"/>
  <c r="EO198" i="1"/>
  <c r="EO158" i="1"/>
  <c r="EO176" i="1"/>
  <c r="EO189" i="1"/>
  <c r="EO185" i="1"/>
  <c r="EO178" i="1"/>
  <c r="EO70" i="1"/>
  <c r="EN111" i="1"/>
  <c r="EN107" i="1"/>
  <c r="EN103" i="1"/>
  <c r="EN99" i="1"/>
  <c r="EN14" i="1"/>
  <c r="EN144" i="1"/>
  <c r="EN140" i="1"/>
  <c r="EN136" i="1"/>
  <c r="EN115" i="1"/>
  <c r="EN129" i="1"/>
  <c r="EN125" i="1"/>
  <c r="EN63" i="1"/>
  <c r="EN74" i="1"/>
  <c r="EN175" i="1"/>
  <c r="EN170" i="1"/>
  <c r="EN166" i="1"/>
  <c r="EN162" i="1"/>
  <c r="EN196" i="1"/>
  <c r="EN198" i="1"/>
  <c r="EN158" i="1"/>
  <c r="EN176" i="1"/>
  <c r="EN189" i="1"/>
  <c r="EN185" i="1"/>
  <c r="EN178" i="1"/>
  <c r="EP114" i="1"/>
  <c r="EP110" i="1"/>
  <c r="EP106" i="1"/>
  <c r="EP102" i="1"/>
  <c r="EP98" i="1"/>
  <c r="EP147" i="1"/>
  <c r="EP143" i="1"/>
  <c r="EP139" i="1"/>
  <c r="EP135" i="1"/>
  <c r="EP132" i="1"/>
  <c r="EP128" i="1"/>
  <c r="EP124" i="1"/>
  <c r="EP62" i="1"/>
  <c r="EP72" i="1"/>
  <c r="EP73" i="1"/>
  <c r="EP169" i="1"/>
  <c r="EP165" i="1"/>
  <c r="EP161" i="1"/>
  <c r="EP193" i="1"/>
  <c r="EP200" i="1"/>
  <c r="EP195" i="1"/>
  <c r="EP157" i="1"/>
  <c r="EP192" i="1"/>
  <c r="EP188" i="1"/>
  <c r="EP184" i="1"/>
  <c r="EP149" i="1"/>
  <c r="EP69" i="1"/>
  <c r="EO114" i="1"/>
  <c r="EO110" i="1"/>
  <c r="EO106" i="1"/>
  <c r="EO102" i="1"/>
  <c r="EO98" i="1"/>
  <c r="EO147" i="1"/>
  <c r="EO143" i="1"/>
  <c r="EO139" i="1"/>
  <c r="EO135" i="1"/>
  <c r="EO132" i="1"/>
  <c r="EO128" i="1"/>
  <c r="EO124" i="1"/>
  <c r="EO62" i="1"/>
  <c r="EO72" i="1"/>
  <c r="EO73" i="1"/>
  <c r="EO169" i="1"/>
  <c r="EO165" i="1"/>
  <c r="EO161" i="1"/>
  <c r="EO193" i="1"/>
  <c r="EO200" i="1"/>
  <c r="EO195" i="1"/>
  <c r="EO157" i="1"/>
  <c r="EO192" i="1"/>
  <c r="EO188" i="1"/>
  <c r="EO184" i="1"/>
  <c r="EO149" i="1"/>
  <c r="EO69" i="1"/>
  <c r="EN114" i="1"/>
  <c r="EN110" i="1"/>
  <c r="EN106" i="1"/>
  <c r="EN102" i="1"/>
  <c r="EN98" i="1"/>
  <c r="EN147" i="1"/>
  <c r="EN143" i="1"/>
  <c r="EN139" i="1"/>
  <c r="EN135" i="1"/>
  <c r="EN132" i="1"/>
  <c r="EN128" i="1"/>
  <c r="EN124" i="1"/>
  <c r="EN62" i="1"/>
  <c r="EN72" i="1"/>
  <c r="EN73" i="1"/>
  <c r="EN169" i="1"/>
  <c r="EN165" i="1"/>
  <c r="EN161" i="1"/>
  <c r="EN193" i="1"/>
  <c r="EN200" i="1"/>
  <c r="EN195" i="1"/>
  <c r="EN157" i="1"/>
  <c r="EN192" i="1"/>
  <c r="EN188" i="1"/>
  <c r="EN184" i="1"/>
  <c r="EN149" i="1"/>
  <c r="EN148" i="1"/>
  <c r="EM113" i="1"/>
  <c r="EM109" i="1"/>
  <c r="EM105" i="1"/>
  <c r="EM101" i="1"/>
  <c r="EM16" i="1"/>
  <c r="EM146" i="1"/>
  <c r="EM142" i="1"/>
  <c r="EM138" i="1"/>
  <c r="EM134" i="1"/>
  <c r="EM131" i="1"/>
  <c r="EM127" i="1"/>
  <c r="EM123" i="1"/>
  <c r="EM61" i="1"/>
  <c r="EM174" i="1"/>
  <c r="EM172" i="1"/>
  <c r="EM168" i="1"/>
  <c r="EM164" i="1"/>
  <c r="EM160" i="1"/>
  <c r="EN151" i="1"/>
  <c r="EN96" i="1"/>
  <c r="EM112" i="1"/>
  <c r="EM108" i="1"/>
  <c r="EM104" i="1"/>
  <c r="EM100" i="1"/>
  <c r="EM15" i="1"/>
  <c r="EM145" i="1"/>
  <c r="EM141" i="1"/>
  <c r="EM137" i="1"/>
  <c r="EM133" i="1"/>
  <c r="EM130" i="1"/>
  <c r="EM126" i="1"/>
  <c r="EM122" i="1"/>
  <c r="EM60" i="1"/>
  <c r="EM173" i="1"/>
  <c r="EM171" i="1"/>
  <c r="EM167" i="1"/>
  <c r="EM163" i="1"/>
  <c r="EN70" i="1"/>
  <c r="EM111" i="1"/>
  <c r="EM107" i="1"/>
  <c r="EM103" i="1"/>
  <c r="EM99" i="1"/>
  <c r="EM14" i="1"/>
  <c r="EM144" i="1"/>
  <c r="EM140" i="1"/>
  <c r="EM136" i="1"/>
  <c r="EM115" i="1"/>
  <c r="EM129" i="1"/>
  <c r="EM125" i="1"/>
  <c r="EM63" i="1"/>
  <c r="EM74" i="1"/>
  <c r="EM175" i="1"/>
  <c r="EM170" i="1"/>
  <c r="EM166" i="1"/>
  <c r="EM162" i="1"/>
  <c r="EM196" i="1"/>
  <c r="EM198" i="1"/>
  <c r="EM158" i="1"/>
  <c r="EM176" i="1"/>
  <c r="EM189" i="1"/>
  <c r="EM185" i="1"/>
  <c r="EM178" i="1"/>
  <c r="EM70" i="1"/>
  <c r="EL111" i="1"/>
  <c r="EL107" i="1"/>
  <c r="EL103" i="1"/>
  <c r="EL99" i="1"/>
  <c r="EL14" i="1"/>
  <c r="EL144" i="1"/>
  <c r="EL140" i="1"/>
  <c r="EL136" i="1"/>
  <c r="EL115" i="1"/>
  <c r="EL129" i="1"/>
  <c r="EL125" i="1"/>
  <c r="EL63" i="1"/>
  <c r="EL74" i="1"/>
  <c r="EL175" i="1"/>
  <c r="EL170" i="1"/>
  <c r="EL166" i="1"/>
  <c r="EL162" i="1"/>
  <c r="EL196" i="1"/>
  <c r="EL198" i="1"/>
  <c r="EL158" i="1"/>
  <c r="EL176" i="1"/>
  <c r="EL189" i="1"/>
  <c r="EL185" i="1"/>
  <c r="EL178" i="1"/>
  <c r="EL70" i="1"/>
  <c r="EK111" i="1"/>
  <c r="EK107" i="1"/>
  <c r="EK103" i="1"/>
  <c r="EK99" i="1"/>
  <c r="EK14" i="1"/>
  <c r="EK144" i="1"/>
  <c r="EK140" i="1"/>
  <c r="EK136" i="1"/>
  <c r="EK115" i="1"/>
  <c r="EK129" i="1"/>
  <c r="EK125" i="1"/>
  <c r="EK63" i="1"/>
  <c r="EK74" i="1"/>
  <c r="EK175" i="1"/>
  <c r="EK170" i="1"/>
  <c r="EK166" i="1"/>
  <c r="EK162" i="1"/>
  <c r="EK196" i="1"/>
  <c r="EK198" i="1"/>
  <c r="EK158" i="1"/>
  <c r="EK176" i="1"/>
  <c r="EK189" i="1"/>
  <c r="EK185" i="1"/>
  <c r="EN69" i="1"/>
  <c r="EM114" i="1"/>
  <c r="EM110" i="1"/>
  <c r="EM106" i="1"/>
  <c r="EM102" i="1"/>
  <c r="EM98" i="1"/>
  <c r="EM147" i="1"/>
  <c r="EM143" i="1"/>
  <c r="EM139" i="1"/>
  <c r="EM135" i="1"/>
  <c r="EM132" i="1"/>
  <c r="EM128" i="1"/>
  <c r="EM124" i="1"/>
  <c r="EM62" i="1"/>
  <c r="EM72" i="1"/>
  <c r="EM73" i="1"/>
  <c r="EM169" i="1"/>
  <c r="EM165" i="1"/>
  <c r="EM161" i="1"/>
  <c r="EM193" i="1"/>
  <c r="EM200" i="1"/>
  <c r="EM195" i="1"/>
  <c r="EM157" i="1"/>
  <c r="EM192" i="1"/>
  <c r="EM188" i="1"/>
  <c r="EM184" i="1"/>
  <c r="EM149" i="1"/>
  <c r="EM69" i="1"/>
  <c r="EL114" i="1"/>
  <c r="EL110" i="1"/>
  <c r="EL106" i="1"/>
  <c r="EL102" i="1"/>
  <c r="EL98" i="1"/>
  <c r="EL147" i="1"/>
  <c r="EL143" i="1"/>
  <c r="EL139" i="1"/>
  <c r="EL135" i="1"/>
  <c r="EL132" i="1"/>
  <c r="EL128" i="1"/>
  <c r="EL124" i="1"/>
  <c r="EL62" i="1"/>
  <c r="EL72" i="1"/>
  <c r="EL73" i="1"/>
  <c r="EL169" i="1"/>
  <c r="EL165" i="1"/>
  <c r="EL161" i="1"/>
  <c r="EL193" i="1"/>
  <c r="EL200" i="1"/>
  <c r="EL195" i="1"/>
  <c r="EL157" i="1"/>
  <c r="EL192" i="1"/>
  <c r="EL188" i="1"/>
  <c r="EL184" i="1"/>
  <c r="EL149" i="1"/>
  <c r="EL69" i="1"/>
  <c r="EK114" i="1"/>
  <c r="EK110" i="1"/>
  <c r="EK106" i="1"/>
  <c r="EK102" i="1"/>
  <c r="EK98" i="1"/>
  <c r="EK147" i="1"/>
  <c r="EK143" i="1"/>
  <c r="EK139" i="1"/>
  <c r="EK135" i="1"/>
  <c r="EK132" i="1"/>
  <c r="EK128" i="1"/>
  <c r="EK124" i="1"/>
  <c r="EK62" i="1"/>
  <c r="EK72" i="1"/>
  <c r="EK73" i="1"/>
  <c r="EK169" i="1"/>
  <c r="EK165" i="1"/>
  <c r="EK161" i="1"/>
  <c r="EK193" i="1"/>
  <c r="EK200" i="1"/>
  <c r="EK195" i="1"/>
  <c r="EK157" i="1"/>
  <c r="EK192" i="1"/>
  <c r="EK188" i="1"/>
  <c r="EK184" i="1"/>
  <c r="EM199" i="1"/>
  <c r="EM156" i="1"/>
  <c r="EM187" i="1"/>
  <c r="EM148" i="1"/>
  <c r="EL113" i="1"/>
  <c r="EL105" i="1"/>
  <c r="EL16" i="1"/>
  <c r="EL142" i="1"/>
  <c r="EL134" i="1"/>
  <c r="EL127" i="1"/>
  <c r="EL61" i="1"/>
  <c r="EL172" i="1"/>
  <c r="EL164" i="1"/>
  <c r="EL194" i="1"/>
  <c r="EL191" i="1"/>
  <c r="EK109" i="1"/>
  <c r="EK101" i="1"/>
  <c r="EK146" i="1"/>
  <c r="EK138" i="1"/>
  <c r="EK131" i="1"/>
  <c r="EK123" i="1"/>
  <c r="EK174" i="1"/>
  <c r="EK168" i="1"/>
  <c r="EK160" i="1"/>
  <c r="EK199" i="1"/>
  <c r="EK156" i="1"/>
  <c r="EK187" i="1"/>
  <c r="EK178" i="1"/>
  <c r="EK70" i="1"/>
  <c r="EJ111" i="1"/>
  <c r="EJ107" i="1"/>
  <c r="EJ103" i="1"/>
  <c r="EJ99" i="1"/>
  <c r="EJ14" i="1"/>
  <c r="EJ144" i="1"/>
  <c r="EJ140" i="1"/>
  <c r="EJ136" i="1"/>
  <c r="EJ115" i="1"/>
  <c r="EJ129" i="1"/>
  <c r="EJ125" i="1"/>
  <c r="EJ63" i="1"/>
  <c r="EJ74" i="1"/>
  <c r="EJ175" i="1"/>
  <c r="EJ170" i="1"/>
  <c r="EJ166" i="1"/>
  <c r="EJ162" i="1"/>
  <c r="EJ196" i="1"/>
  <c r="EJ198" i="1"/>
  <c r="EJ158" i="1"/>
  <c r="EJ176" i="1"/>
  <c r="EJ189" i="1"/>
  <c r="EJ185" i="1"/>
  <c r="EJ178" i="1"/>
  <c r="EJ70" i="1"/>
  <c r="EI111" i="1"/>
  <c r="EI107" i="1"/>
  <c r="EI103" i="1"/>
  <c r="EI99" i="1"/>
  <c r="EI14" i="1"/>
  <c r="EI144" i="1"/>
  <c r="EI140" i="1"/>
  <c r="EI136" i="1"/>
  <c r="EI115" i="1"/>
  <c r="EI129" i="1"/>
  <c r="EI125" i="1"/>
  <c r="EI63" i="1"/>
  <c r="EI74" i="1"/>
  <c r="EI175" i="1"/>
  <c r="EI170" i="1"/>
  <c r="EI166" i="1"/>
  <c r="EI162" i="1"/>
  <c r="EM117" i="1"/>
  <c r="EM155" i="1"/>
  <c r="EM186" i="1"/>
  <c r="EM151" i="1"/>
  <c r="EL112" i="1"/>
  <c r="EL104" i="1"/>
  <c r="EL15" i="1"/>
  <c r="EL141" i="1"/>
  <c r="EL133" i="1"/>
  <c r="EL126" i="1"/>
  <c r="EL60" i="1"/>
  <c r="EL171" i="1"/>
  <c r="EL163" i="1"/>
  <c r="EL202" i="1"/>
  <c r="EL197" i="1"/>
  <c r="EL190" i="1"/>
  <c r="EL96" i="1"/>
  <c r="EK108" i="1"/>
  <c r="EK100" i="1"/>
  <c r="EK145" i="1"/>
  <c r="EK137" i="1"/>
  <c r="EK130" i="1"/>
  <c r="EK122" i="1"/>
  <c r="EK173" i="1"/>
  <c r="EK167" i="1"/>
  <c r="EK117" i="1"/>
  <c r="EK155" i="1"/>
  <c r="EK186" i="1"/>
  <c r="EK149" i="1"/>
  <c r="EK69" i="1"/>
  <c r="EJ114" i="1"/>
  <c r="EJ110" i="1"/>
  <c r="EJ106" i="1"/>
  <c r="EJ102" i="1"/>
  <c r="EJ98" i="1"/>
  <c r="EJ147" i="1"/>
  <c r="EJ143" i="1"/>
  <c r="EJ139" i="1"/>
  <c r="EJ135" i="1"/>
  <c r="EJ132" i="1"/>
  <c r="EJ128" i="1"/>
  <c r="EJ124" i="1"/>
  <c r="EJ62" i="1"/>
  <c r="EJ72" i="1"/>
  <c r="EJ73" i="1"/>
  <c r="EJ169" i="1"/>
  <c r="EJ165" i="1"/>
  <c r="EJ161" i="1"/>
  <c r="EJ193" i="1"/>
  <c r="EJ200" i="1"/>
  <c r="EJ195" i="1"/>
  <c r="EJ157" i="1"/>
  <c r="EJ192" i="1"/>
  <c r="EJ188" i="1"/>
  <c r="EJ184" i="1"/>
  <c r="EJ149" i="1"/>
  <c r="EJ69" i="1"/>
  <c r="EI114" i="1"/>
  <c r="EI110" i="1"/>
  <c r="EI106" i="1"/>
  <c r="EI102" i="1"/>
  <c r="EI98" i="1"/>
  <c r="EI147" i="1"/>
  <c r="EI143" i="1"/>
  <c r="EI139" i="1"/>
  <c r="EI135" i="1"/>
  <c r="EI132" i="1"/>
  <c r="EI128" i="1"/>
  <c r="EI124" i="1"/>
  <c r="EI62" i="1"/>
  <c r="EI72" i="1"/>
  <c r="EI73" i="1"/>
  <c r="EI169" i="1"/>
  <c r="EI165" i="1"/>
  <c r="EI161" i="1"/>
  <c r="EM194" i="1"/>
  <c r="EM191" i="1"/>
  <c r="EL109" i="1"/>
  <c r="EL101" i="1"/>
  <c r="EL146" i="1"/>
  <c r="EL138" i="1"/>
  <c r="EL131" i="1"/>
  <c r="EL123" i="1"/>
  <c r="EL174" i="1"/>
  <c r="EL168" i="1"/>
  <c r="EL160" i="1"/>
  <c r="EL199" i="1"/>
  <c r="EL156" i="1"/>
  <c r="EL187" i="1"/>
  <c r="EL148" i="1"/>
  <c r="EK113" i="1"/>
  <c r="EK105" i="1"/>
  <c r="EK16" i="1"/>
  <c r="EK142" i="1"/>
  <c r="EK134" i="1"/>
  <c r="EK127" i="1"/>
  <c r="EK61" i="1"/>
  <c r="EK172" i="1"/>
  <c r="EK164" i="1"/>
  <c r="EK194" i="1"/>
  <c r="EK191" i="1"/>
  <c r="EK148" i="1"/>
  <c r="EJ113" i="1"/>
  <c r="EJ109" i="1"/>
  <c r="EJ105" i="1"/>
  <c r="EJ101" i="1"/>
  <c r="EJ16" i="1"/>
  <c r="EJ146" i="1"/>
  <c r="EJ142" i="1"/>
  <c r="EJ138" i="1"/>
  <c r="EJ134" i="1"/>
  <c r="EJ131" i="1"/>
  <c r="EJ127" i="1"/>
  <c r="EJ123" i="1"/>
  <c r="EJ61" i="1"/>
  <c r="EJ174" i="1"/>
  <c r="EJ172" i="1"/>
  <c r="EJ168" i="1"/>
  <c r="EJ164" i="1"/>
  <c r="EJ160" i="1"/>
  <c r="EJ199" i="1"/>
  <c r="EJ194" i="1"/>
  <c r="EJ156" i="1"/>
  <c r="EJ191" i="1"/>
  <c r="EJ187" i="1"/>
  <c r="EJ148" i="1"/>
  <c r="EI113" i="1"/>
  <c r="EI109" i="1"/>
  <c r="EI105" i="1"/>
  <c r="EI101" i="1"/>
  <c r="EI16" i="1"/>
  <c r="EI146" i="1"/>
  <c r="EI142" i="1"/>
  <c r="EI138" i="1"/>
  <c r="EI134" i="1"/>
  <c r="EI131" i="1"/>
  <c r="EI127" i="1"/>
  <c r="EI123" i="1"/>
  <c r="EI61" i="1"/>
  <c r="EI174" i="1"/>
  <c r="EI172" i="1"/>
  <c r="EI168" i="1"/>
  <c r="EI164" i="1"/>
  <c r="EI160" i="1"/>
  <c r="EM202" i="1"/>
  <c r="EM197" i="1"/>
  <c r="EM190" i="1"/>
  <c r="EM96" i="1"/>
  <c r="EL108" i="1"/>
  <c r="EL100" i="1"/>
  <c r="EL145" i="1"/>
  <c r="EL137" i="1"/>
  <c r="EL130" i="1"/>
  <c r="EL122" i="1"/>
  <c r="EL173" i="1"/>
  <c r="EL167" i="1"/>
  <c r="EL117" i="1"/>
  <c r="EL155" i="1"/>
  <c r="EL186" i="1"/>
  <c r="EL151" i="1"/>
  <c r="EK112" i="1"/>
  <c r="EK104" i="1"/>
  <c r="EK15" i="1"/>
  <c r="EK141" i="1"/>
  <c r="EK133" i="1"/>
  <c r="EK126" i="1"/>
  <c r="EK60" i="1"/>
  <c r="EK171" i="1"/>
  <c r="EK163" i="1"/>
  <c r="EK202" i="1"/>
  <c r="EK197" i="1"/>
  <c r="EK190" i="1"/>
  <c r="EK151" i="1"/>
  <c r="EK96" i="1"/>
  <c r="EJ112" i="1"/>
  <c r="EJ108" i="1"/>
  <c r="EJ104" i="1"/>
  <c r="EJ100" i="1"/>
  <c r="EJ15" i="1"/>
  <c r="EJ145" i="1"/>
  <c r="EJ141" i="1"/>
  <c r="EJ137" i="1"/>
  <c r="EJ133" i="1"/>
  <c r="EJ130" i="1"/>
  <c r="EJ126" i="1"/>
  <c r="EJ122" i="1"/>
  <c r="EJ60" i="1"/>
  <c r="EJ173" i="1"/>
  <c r="EJ171" i="1"/>
  <c r="EJ167" i="1"/>
  <c r="EJ163" i="1"/>
  <c r="EJ202" i="1"/>
  <c r="EJ117" i="1"/>
  <c r="EJ197" i="1"/>
  <c r="EJ155" i="1"/>
  <c r="EJ190" i="1"/>
  <c r="EJ186" i="1"/>
  <c r="EJ151" i="1"/>
  <c r="EJ96" i="1"/>
  <c r="EI112" i="1"/>
  <c r="EI108" i="1"/>
  <c r="EI104" i="1"/>
  <c r="EI100" i="1"/>
  <c r="EI15" i="1"/>
  <c r="EI145" i="1"/>
  <c r="EI141" i="1"/>
  <c r="EI137" i="1"/>
  <c r="EI133" i="1"/>
  <c r="EI130" i="1"/>
  <c r="EI126" i="1"/>
  <c r="EI122" i="1"/>
  <c r="EI60" i="1"/>
  <c r="EI173" i="1"/>
  <c r="EI171" i="1"/>
  <c r="EI167" i="1"/>
  <c r="EI163" i="1"/>
  <c r="EI202" i="1"/>
  <c r="EI117" i="1"/>
  <c r="EI193" i="1"/>
  <c r="EI200" i="1"/>
  <c r="EI195" i="1"/>
  <c r="EI157" i="1"/>
  <c r="EI192" i="1"/>
  <c r="EI188" i="1"/>
  <c r="EI184" i="1"/>
  <c r="EI149" i="1"/>
  <c r="EI69" i="1"/>
  <c r="EH114" i="1"/>
  <c r="EH110" i="1"/>
  <c r="EH106" i="1"/>
  <c r="EH102" i="1"/>
  <c r="EH98" i="1"/>
  <c r="EH147" i="1"/>
  <c r="EH143" i="1"/>
  <c r="EH139" i="1"/>
  <c r="EH135" i="1"/>
  <c r="EH132" i="1"/>
  <c r="EH128" i="1"/>
  <c r="EH124" i="1"/>
  <c r="EH62" i="1"/>
  <c r="EH72" i="1"/>
  <c r="EH73" i="1"/>
  <c r="EH169" i="1"/>
  <c r="EH165" i="1"/>
  <c r="EH161" i="1"/>
  <c r="EI199" i="1"/>
  <c r="EI194" i="1"/>
  <c r="EI156" i="1"/>
  <c r="EI191" i="1"/>
  <c r="EI187" i="1"/>
  <c r="EI148" i="1"/>
  <c r="EH113" i="1"/>
  <c r="EH109" i="1"/>
  <c r="EH105" i="1"/>
  <c r="EH101" i="1"/>
  <c r="EH16" i="1"/>
  <c r="EH146" i="1"/>
  <c r="EH142" i="1"/>
  <c r="EH138" i="1"/>
  <c r="EH134" i="1"/>
  <c r="EH131" i="1"/>
  <c r="EH127" i="1"/>
  <c r="EH123" i="1"/>
  <c r="EH61" i="1"/>
  <c r="EH174" i="1"/>
  <c r="EH172" i="1"/>
  <c r="EH168" i="1"/>
  <c r="EH164" i="1"/>
  <c r="EH160" i="1"/>
  <c r="EI197" i="1"/>
  <c r="EI155" i="1"/>
  <c r="EI190" i="1"/>
  <c r="EI186" i="1"/>
  <c r="EI151" i="1"/>
  <c r="EI96" i="1"/>
  <c r="EH112" i="1"/>
  <c r="EH108" i="1"/>
  <c r="EH104" i="1"/>
  <c r="EH100" i="1"/>
  <c r="EH15" i="1"/>
  <c r="EH145" i="1"/>
  <c r="EH141" i="1"/>
  <c r="EH137" i="1"/>
  <c r="EH133" i="1"/>
  <c r="EH130" i="1"/>
  <c r="EH126" i="1"/>
  <c r="EH122" i="1"/>
  <c r="EH60" i="1"/>
  <c r="EH173" i="1"/>
  <c r="EH171" i="1"/>
  <c r="EH167" i="1"/>
  <c r="EH163" i="1"/>
  <c r="EH202" i="1"/>
  <c r="EH117" i="1"/>
  <c r="EH197" i="1"/>
  <c r="EH155" i="1"/>
  <c r="EH190" i="1"/>
  <c r="EH186" i="1"/>
  <c r="EH151" i="1"/>
  <c r="EH96" i="1"/>
  <c r="EG112" i="1"/>
  <c r="EG108" i="1"/>
  <c r="EG104" i="1"/>
  <c r="EG100" i="1"/>
  <c r="EG15" i="1"/>
  <c r="EG145" i="1"/>
  <c r="EG141" i="1"/>
  <c r="EG137" i="1"/>
  <c r="EG133" i="1"/>
  <c r="EG130" i="1"/>
  <c r="EG126" i="1"/>
  <c r="EG122" i="1"/>
  <c r="EG60" i="1"/>
  <c r="EG173" i="1"/>
  <c r="EG171" i="1"/>
  <c r="EG167" i="1"/>
  <c r="EG163" i="1"/>
  <c r="EG202" i="1"/>
  <c r="EG117" i="1"/>
  <c r="EG197" i="1"/>
  <c r="EG155" i="1"/>
  <c r="EG190" i="1"/>
  <c r="EG186" i="1"/>
  <c r="EG151" i="1"/>
  <c r="EG96" i="1"/>
  <c r="EF112" i="1"/>
  <c r="EF108" i="1"/>
  <c r="EF104" i="1"/>
  <c r="EF100" i="1"/>
  <c r="EF15" i="1"/>
  <c r="EF145" i="1"/>
  <c r="EF141" i="1"/>
  <c r="EF137" i="1"/>
  <c r="EF133" i="1"/>
  <c r="EF130" i="1"/>
  <c r="EF126" i="1"/>
  <c r="EF122" i="1"/>
  <c r="EF60" i="1"/>
  <c r="EF173" i="1"/>
  <c r="EF171" i="1"/>
  <c r="EF167" i="1"/>
  <c r="EF163" i="1"/>
  <c r="EF202" i="1"/>
  <c r="EF117" i="1"/>
  <c r="EI196" i="1"/>
  <c r="EI198" i="1"/>
  <c r="EI158" i="1"/>
  <c r="EI176" i="1"/>
  <c r="EI189" i="1"/>
  <c r="EI185" i="1"/>
  <c r="EI178" i="1"/>
  <c r="EI70" i="1"/>
  <c r="EH111" i="1"/>
  <c r="EH107" i="1"/>
  <c r="EH103" i="1"/>
  <c r="EH99" i="1"/>
  <c r="EH14" i="1"/>
  <c r="EH144" i="1"/>
  <c r="EH140" i="1"/>
  <c r="EH136" i="1"/>
  <c r="EH115" i="1"/>
  <c r="EH129" i="1"/>
  <c r="EH125" i="1"/>
  <c r="EH63" i="1"/>
  <c r="EH74" i="1"/>
  <c r="EH175" i="1"/>
  <c r="EH170" i="1"/>
  <c r="EH166" i="1"/>
  <c r="EH162" i="1"/>
  <c r="EH196" i="1"/>
  <c r="EH198" i="1"/>
  <c r="EH158" i="1"/>
  <c r="EH176" i="1"/>
  <c r="EH189" i="1"/>
  <c r="EH185" i="1"/>
  <c r="EH178" i="1"/>
  <c r="EH70" i="1"/>
  <c r="EG111" i="1"/>
  <c r="EG107" i="1"/>
  <c r="EG103" i="1"/>
  <c r="EG99" i="1"/>
  <c r="EG14" i="1"/>
  <c r="EG144" i="1"/>
  <c r="EG140" i="1"/>
  <c r="EG136" i="1"/>
  <c r="EG115" i="1"/>
  <c r="EG129" i="1"/>
  <c r="EG125" i="1"/>
  <c r="EG63" i="1"/>
  <c r="EG74" i="1"/>
  <c r="EG175" i="1"/>
  <c r="EG170" i="1"/>
  <c r="EG166" i="1"/>
  <c r="EG162" i="1"/>
  <c r="EG196" i="1"/>
  <c r="EG198" i="1"/>
  <c r="EG158" i="1"/>
  <c r="EG176" i="1"/>
  <c r="EG189" i="1"/>
  <c r="EG185" i="1"/>
  <c r="EG178" i="1"/>
  <c r="EG70" i="1"/>
  <c r="EF111" i="1"/>
  <c r="EF107" i="1"/>
  <c r="EF103" i="1"/>
  <c r="EF99" i="1"/>
  <c r="EF14" i="1"/>
  <c r="EF144" i="1"/>
  <c r="EF140" i="1"/>
  <c r="EF136" i="1"/>
  <c r="EF115" i="1"/>
  <c r="EF129" i="1"/>
  <c r="EF125" i="1"/>
  <c r="EF63" i="1"/>
  <c r="EF74" i="1"/>
  <c r="EF175" i="1"/>
  <c r="EF170" i="1"/>
  <c r="EF166" i="1"/>
  <c r="EF162" i="1"/>
  <c r="EH157" i="1"/>
  <c r="EH188" i="1"/>
  <c r="EH149" i="1"/>
  <c r="EG114" i="1"/>
  <c r="EG106" i="1"/>
  <c r="EG98" i="1"/>
  <c r="EG143" i="1"/>
  <c r="EG135" i="1"/>
  <c r="EG128" i="1"/>
  <c r="EG62" i="1"/>
  <c r="EG73" i="1"/>
  <c r="EG165" i="1"/>
  <c r="EG193" i="1"/>
  <c r="EG200" i="1"/>
  <c r="EG195" i="1"/>
  <c r="EG192" i="1"/>
  <c r="EG184" i="1"/>
  <c r="EG69" i="1"/>
  <c r="EF110" i="1"/>
  <c r="EF102" i="1"/>
  <c r="EF147" i="1"/>
  <c r="EF139" i="1"/>
  <c r="EF132" i="1"/>
  <c r="EF124" i="1"/>
  <c r="EF72" i="1"/>
  <c r="EF169" i="1"/>
  <c r="EF161" i="1"/>
  <c r="EF196" i="1"/>
  <c r="EF198" i="1"/>
  <c r="EF158" i="1"/>
  <c r="EF176" i="1"/>
  <c r="EF189" i="1"/>
  <c r="EF185" i="1"/>
  <c r="EF178" i="1"/>
  <c r="EF70" i="1"/>
  <c r="EE111" i="1"/>
  <c r="EE107" i="1"/>
  <c r="EE103" i="1"/>
  <c r="EE99" i="1"/>
  <c r="EE14" i="1"/>
  <c r="EE144" i="1"/>
  <c r="EE140" i="1"/>
  <c r="EE136" i="1"/>
  <c r="EE115" i="1"/>
  <c r="EE129" i="1"/>
  <c r="EE125" i="1"/>
  <c r="EE63" i="1"/>
  <c r="EE74" i="1"/>
  <c r="EE175" i="1"/>
  <c r="EE170" i="1"/>
  <c r="EE166" i="1"/>
  <c r="EE162" i="1"/>
  <c r="EE196" i="1"/>
  <c r="EE198" i="1"/>
  <c r="EE158" i="1"/>
  <c r="EE176" i="1"/>
  <c r="EE189" i="1"/>
  <c r="EE185" i="1"/>
  <c r="EE178" i="1"/>
  <c r="EE70" i="1"/>
  <c r="ED111" i="1"/>
  <c r="ED107" i="1"/>
  <c r="ED103" i="1"/>
  <c r="ED99" i="1"/>
  <c r="ED14" i="1"/>
  <c r="ED144" i="1"/>
  <c r="ED140" i="1"/>
  <c r="ED136" i="1"/>
  <c r="ED115" i="1"/>
  <c r="ED129" i="1"/>
  <c r="ED125" i="1"/>
  <c r="ED63" i="1"/>
  <c r="ED74" i="1"/>
  <c r="ED175" i="1"/>
  <c r="ED170" i="1"/>
  <c r="ED166" i="1"/>
  <c r="ED162" i="1"/>
  <c r="ED196" i="1"/>
  <c r="ED198" i="1"/>
  <c r="ED158" i="1"/>
  <c r="ED176" i="1"/>
  <c r="ED189" i="1"/>
  <c r="ED185" i="1"/>
  <c r="ED178" i="1"/>
  <c r="ED70" i="1"/>
  <c r="EC111" i="1"/>
  <c r="EC107" i="1"/>
  <c r="EH199" i="1"/>
  <c r="EH156" i="1"/>
  <c r="EH187" i="1"/>
  <c r="EH148" i="1"/>
  <c r="EG113" i="1"/>
  <c r="EG105" i="1"/>
  <c r="EG16" i="1"/>
  <c r="EG142" i="1"/>
  <c r="EG134" i="1"/>
  <c r="EG127" i="1"/>
  <c r="EG61" i="1"/>
  <c r="EG172" i="1"/>
  <c r="EG164" i="1"/>
  <c r="EG194" i="1"/>
  <c r="EG191" i="1"/>
  <c r="EF109" i="1"/>
  <c r="EF101" i="1"/>
  <c r="EF146" i="1"/>
  <c r="EF138" i="1"/>
  <c r="EF131" i="1"/>
  <c r="EF123" i="1"/>
  <c r="EF174" i="1"/>
  <c r="EF168" i="1"/>
  <c r="EF160" i="1"/>
  <c r="EF193" i="1"/>
  <c r="EF200" i="1"/>
  <c r="EF195" i="1"/>
  <c r="EF157" i="1"/>
  <c r="EF192" i="1"/>
  <c r="EF188" i="1"/>
  <c r="EF184" i="1"/>
  <c r="EF149" i="1"/>
  <c r="EF69" i="1"/>
  <c r="EE114" i="1"/>
  <c r="EE110" i="1"/>
  <c r="EE106" i="1"/>
  <c r="EE102" i="1"/>
  <c r="EE98" i="1"/>
  <c r="EE147" i="1"/>
  <c r="EE143" i="1"/>
  <c r="EE139" i="1"/>
  <c r="EE135" i="1"/>
  <c r="EE132" i="1"/>
  <c r="EE128" i="1"/>
  <c r="EE124" i="1"/>
  <c r="EE62" i="1"/>
  <c r="EE72" i="1"/>
  <c r="EE73" i="1"/>
  <c r="EE169" i="1"/>
  <c r="EE165" i="1"/>
  <c r="EE161" i="1"/>
  <c r="EE193" i="1"/>
  <c r="EE200" i="1"/>
  <c r="EE195" i="1"/>
  <c r="EE157" i="1"/>
  <c r="EE192" i="1"/>
  <c r="EE188" i="1"/>
  <c r="EE184" i="1"/>
  <c r="EE149" i="1"/>
  <c r="EE69" i="1"/>
  <c r="ED114" i="1"/>
  <c r="ED110" i="1"/>
  <c r="ED106" i="1"/>
  <c r="ED102" i="1"/>
  <c r="ED98" i="1"/>
  <c r="ED147" i="1"/>
  <c r="ED143" i="1"/>
  <c r="ED139" i="1"/>
  <c r="ED135" i="1"/>
  <c r="ED132" i="1"/>
  <c r="ED128" i="1"/>
  <c r="ED124" i="1"/>
  <c r="ED62" i="1"/>
  <c r="ED72" i="1"/>
  <c r="ED73" i="1"/>
  <c r="ED169" i="1"/>
  <c r="ED165" i="1"/>
  <c r="ED161" i="1"/>
  <c r="ED193" i="1"/>
  <c r="ED200" i="1"/>
  <c r="ED195" i="1"/>
  <c r="ED157" i="1"/>
  <c r="ED192" i="1"/>
  <c r="ED188" i="1"/>
  <c r="ED184" i="1"/>
  <c r="ED149" i="1"/>
  <c r="ED69" i="1"/>
  <c r="EC114" i="1"/>
  <c r="EC110" i="1"/>
  <c r="EH193" i="1"/>
  <c r="EH200" i="1"/>
  <c r="EH195" i="1"/>
  <c r="EH192" i="1"/>
  <c r="EH184" i="1"/>
  <c r="EH69" i="1"/>
  <c r="EG110" i="1"/>
  <c r="EG102" i="1"/>
  <c r="EG147" i="1"/>
  <c r="EG139" i="1"/>
  <c r="EG132" i="1"/>
  <c r="EG124" i="1"/>
  <c r="EG72" i="1"/>
  <c r="EG169" i="1"/>
  <c r="EG161" i="1"/>
  <c r="EG157" i="1"/>
  <c r="EG188" i="1"/>
  <c r="EG149" i="1"/>
  <c r="EF114" i="1"/>
  <c r="EF106" i="1"/>
  <c r="EF98" i="1"/>
  <c r="EF143" i="1"/>
  <c r="EF135" i="1"/>
  <c r="EF128" i="1"/>
  <c r="EF62" i="1"/>
  <c r="EF73" i="1"/>
  <c r="EF165" i="1"/>
  <c r="EF199" i="1"/>
  <c r="EF194" i="1"/>
  <c r="EF156" i="1"/>
  <c r="EF191" i="1"/>
  <c r="EF187" i="1"/>
  <c r="EF148" i="1"/>
  <c r="EE113" i="1"/>
  <c r="EE109" i="1"/>
  <c r="EE105" i="1"/>
  <c r="EE101" i="1"/>
  <c r="EE16" i="1"/>
  <c r="EE146" i="1"/>
  <c r="EE142" i="1"/>
  <c r="EE138" i="1"/>
  <c r="EE134" i="1"/>
  <c r="EE131" i="1"/>
  <c r="EE127" i="1"/>
  <c r="EE123" i="1"/>
  <c r="EE61" i="1"/>
  <c r="EE174" i="1"/>
  <c r="EE172" i="1"/>
  <c r="EE168" i="1"/>
  <c r="EE164" i="1"/>
  <c r="EE160" i="1"/>
  <c r="EE199" i="1"/>
  <c r="EE194" i="1"/>
  <c r="EE156" i="1"/>
  <c r="EE191" i="1"/>
  <c r="EE187" i="1"/>
  <c r="EE148" i="1"/>
  <c r="ED113" i="1"/>
  <c r="ED109" i="1"/>
  <c r="ED105" i="1"/>
  <c r="ED101" i="1"/>
  <c r="ED16" i="1"/>
  <c r="ED146" i="1"/>
  <c r="ED142" i="1"/>
  <c r="ED138" i="1"/>
  <c r="ED134" i="1"/>
  <c r="ED131" i="1"/>
  <c r="ED127" i="1"/>
  <c r="ED123" i="1"/>
  <c r="ED61" i="1"/>
  <c r="ED174" i="1"/>
  <c r="ED172" i="1"/>
  <c r="ED168" i="1"/>
  <c r="ED164" i="1"/>
  <c r="ED160" i="1"/>
  <c r="ED199" i="1"/>
  <c r="ED194" i="1"/>
  <c r="ED156" i="1"/>
  <c r="ED191" i="1"/>
  <c r="ED187" i="1"/>
  <c r="ED148" i="1"/>
  <c r="EC113" i="1"/>
  <c r="EC109" i="1"/>
  <c r="EC105" i="1"/>
  <c r="EC101" i="1"/>
  <c r="EC16" i="1"/>
  <c r="EC146" i="1"/>
  <c r="EC142" i="1"/>
  <c r="EC138" i="1"/>
  <c r="EC134" i="1"/>
  <c r="EC131" i="1"/>
  <c r="EC127" i="1"/>
  <c r="EC123" i="1"/>
  <c r="EC61" i="1"/>
  <c r="EC174" i="1"/>
  <c r="EC172" i="1"/>
  <c r="EC168" i="1"/>
  <c r="EC164" i="1"/>
  <c r="EC160" i="1"/>
  <c r="EC199" i="1"/>
  <c r="EC194" i="1"/>
  <c r="EC156" i="1"/>
  <c r="EC191" i="1"/>
  <c r="EC187" i="1"/>
  <c r="EC148" i="1"/>
  <c r="EB113" i="1"/>
  <c r="EB109" i="1"/>
  <c r="EB105" i="1"/>
  <c r="EB101" i="1"/>
  <c r="EB16" i="1"/>
  <c r="EB146" i="1"/>
  <c r="EB142" i="1"/>
  <c r="EB138" i="1"/>
  <c r="EB134" i="1"/>
  <c r="EB131" i="1"/>
  <c r="EB127" i="1"/>
  <c r="EB123" i="1"/>
  <c r="EB61" i="1"/>
  <c r="EB174" i="1"/>
  <c r="EB172" i="1"/>
  <c r="EB168" i="1"/>
  <c r="EB164" i="1"/>
  <c r="EB160" i="1"/>
  <c r="EB199" i="1"/>
  <c r="EB194" i="1"/>
  <c r="EB156" i="1"/>
  <c r="EB191" i="1"/>
  <c r="EB187" i="1"/>
  <c r="EB148" i="1"/>
  <c r="EA113" i="1"/>
  <c r="EA109" i="1"/>
  <c r="EA105" i="1"/>
  <c r="EA101" i="1"/>
  <c r="EA16" i="1"/>
  <c r="EA146" i="1"/>
  <c r="EA142" i="1"/>
  <c r="EA138" i="1"/>
  <c r="EA134" i="1"/>
  <c r="EA131" i="1"/>
  <c r="EA127" i="1"/>
  <c r="EA123" i="1"/>
  <c r="EA61" i="1"/>
  <c r="EA174" i="1"/>
  <c r="EA172" i="1"/>
  <c r="EA168" i="1"/>
  <c r="EA164" i="1"/>
  <c r="EA160" i="1"/>
  <c r="EH194" i="1"/>
  <c r="EH191" i="1"/>
  <c r="EG109" i="1"/>
  <c r="EG101" i="1"/>
  <c r="EG146" i="1"/>
  <c r="EG138" i="1"/>
  <c r="EG131" i="1"/>
  <c r="EG123" i="1"/>
  <c r="EG174" i="1"/>
  <c r="EG168" i="1"/>
  <c r="EG160" i="1"/>
  <c r="EG199" i="1"/>
  <c r="EG156" i="1"/>
  <c r="EG187" i="1"/>
  <c r="EG148" i="1"/>
  <c r="EF113" i="1"/>
  <c r="EF105" i="1"/>
  <c r="EF16" i="1"/>
  <c r="EF142" i="1"/>
  <c r="EF134" i="1"/>
  <c r="EF127" i="1"/>
  <c r="EF61" i="1"/>
  <c r="EF172" i="1"/>
  <c r="EF164" i="1"/>
  <c r="EF197" i="1"/>
  <c r="EF155" i="1"/>
  <c r="EF190" i="1"/>
  <c r="EF186" i="1"/>
  <c r="EF151" i="1"/>
  <c r="EF96" i="1"/>
  <c r="EE112" i="1"/>
  <c r="EE108" i="1"/>
  <c r="EE104" i="1"/>
  <c r="EE100" i="1"/>
  <c r="EE15" i="1"/>
  <c r="EE145" i="1"/>
  <c r="EE141" i="1"/>
  <c r="EE137" i="1"/>
  <c r="EE133" i="1"/>
  <c r="EE130" i="1"/>
  <c r="EE126" i="1"/>
  <c r="EE122" i="1"/>
  <c r="EE60" i="1"/>
  <c r="EE173" i="1"/>
  <c r="EE171" i="1"/>
  <c r="EE167" i="1"/>
  <c r="EE163" i="1"/>
  <c r="EE202" i="1"/>
  <c r="EE117" i="1"/>
  <c r="EE197" i="1"/>
  <c r="EE155" i="1"/>
  <c r="EE190" i="1"/>
  <c r="EE186" i="1"/>
  <c r="EE151" i="1"/>
  <c r="EE96" i="1"/>
  <c r="ED112" i="1"/>
  <c r="ED108" i="1"/>
  <c r="ED104" i="1"/>
  <c r="ED100" i="1"/>
  <c r="ED15" i="1"/>
  <c r="ED145" i="1"/>
  <c r="ED141" i="1"/>
  <c r="ED137" i="1"/>
  <c r="ED133" i="1"/>
  <c r="ED130" i="1"/>
  <c r="ED126" i="1"/>
  <c r="ED122" i="1"/>
  <c r="ED60" i="1"/>
  <c r="ED173" i="1"/>
  <c r="ED171" i="1"/>
  <c r="ED167" i="1"/>
  <c r="ED163" i="1"/>
  <c r="ED202" i="1"/>
  <c r="ED117" i="1"/>
  <c r="ED197" i="1"/>
  <c r="ED155" i="1"/>
  <c r="ED190" i="1"/>
  <c r="ED186" i="1"/>
  <c r="ED151" i="1"/>
  <c r="ED96" i="1"/>
  <c r="EC112" i="1"/>
  <c r="EC108" i="1"/>
  <c r="EC104" i="1"/>
  <c r="EC100" i="1"/>
  <c r="EC15" i="1"/>
  <c r="EC145" i="1"/>
  <c r="EC141" i="1"/>
  <c r="EC137" i="1"/>
  <c r="EC133" i="1"/>
  <c r="EC130" i="1"/>
  <c r="EC126" i="1"/>
  <c r="EC122" i="1"/>
  <c r="EC60" i="1"/>
  <c r="EC173" i="1"/>
  <c r="EC171" i="1"/>
  <c r="EC167" i="1"/>
  <c r="EC163" i="1"/>
  <c r="EC202" i="1"/>
  <c r="EC117" i="1"/>
  <c r="EC197" i="1"/>
  <c r="EC155" i="1"/>
  <c r="EC190" i="1"/>
  <c r="EC186" i="1"/>
  <c r="EC151" i="1"/>
  <c r="EC96" i="1"/>
  <c r="EB112" i="1"/>
  <c r="EB108" i="1"/>
  <c r="EB104" i="1"/>
  <c r="EB100" i="1"/>
  <c r="EB15" i="1"/>
  <c r="EB145" i="1"/>
  <c r="EB141" i="1"/>
  <c r="EB137" i="1"/>
  <c r="EB133" i="1"/>
  <c r="EB130" i="1"/>
  <c r="EB126" i="1"/>
  <c r="EB122" i="1"/>
  <c r="EB60" i="1"/>
  <c r="EB173" i="1"/>
  <c r="EB171" i="1"/>
  <c r="EB167" i="1"/>
  <c r="EB163" i="1"/>
  <c r="EB202" i="1"/>
  <c r="EB117" i="1"/>
  <c r="EB197" i="1"/>
  <c r="EB155" i="1"/>
  <c r="EB190" i="1"/>
  <c r="EB186" i="1"/>
  <c r="EB151" i="1"/>
  <c r="EB96" i="1"/>
  <c r="EA112" i="1"/>
  <c r="EA108" i="1"/>
  <c r="EA104" i="1"/>
  <c r="EA100" i="1"/>
  <c r="EA15" i="1"/>
  <c r="EA145" i="1"/>
  <c r="EA141" i="1"/>
  <c r="EA137" i="1"/>
  <c r="EA133" i="1"/>
  <c r="EA130" i="1"/>
  <c r="EA126" i="1"/>
  <c r="EA122" i="1"/>
  <c r="EA60" i="1"/>
  <c r="EA173" i="1"/>
  <c r="EA171" i="1"/>
  <c r="EA167" i="1"/>
  <c r="EA163" i="1"/>
  <c r="EC106" i="1"/>
  <c r="EC98" i="1"/>
  <c r="EC143" i="1"/>
  <c r="EC135" i="1"/>
  <c r="EC128" i="1"/>
  <c r="EC62" i="1"/>
  <c r="EC73" i="1"/>
  <c r="EC165" i="1"/>
  <c r="EC193" i="1"/>
  <c r="EC200" i="1"/>
  <c r="EC195" i="1"/>
  <c r="EC192" i="1"/>
  <c r="EC184" i="1"/>
  <c r="EC69" i="1"/>
  <c r="EB110" i="1"/>
  <c r="EB102" i="1"/>
  <c r="EB147" i="1"/>
  <c r="EB139" i="1"/>
  <c r="EB132" i="1"/>
  <c r="EB124" i="1"/>
  <c r="EB72" i="1"/>
  <c r="EB169" i="1"/>
  <c r="EB161" i="1"/>
  <c r="EB157" i="1"/>
  <c r="EB188" i="1"/>
  <c r="EB149" i="1"/>
  <c r="EA114" i="1"/>
  <c r="EA106" i="1"/>
  <c r="EA98" i="1"/>
  <c r="EA143" i="1"/>
  <c r="EA135" i="1"/>
  <c r="EA128" i="1"/>
  <c r="EA62" i="1"/>
  <c r="EA73" i="1"/>
  <c r="EA165" i="1"/>
  <c r="EA193" i="1"/>
  <c r="EA200" i="1"/>
  <c r="EA195" i="1"/>
  <c r="EA157" i="1"/>
  <c r="EA192" i="1"/>
  <c r="EA188" i="1"/>
  <c r="EA184" i="1"/>
  <c r="EA149" i="1"/>
  <c r="EA69" i="1"/>
  <c r="DZ114" i="1"/>
  <c r="DZ110" i="1"/>
  <c r="DZ106" i="1"/>
  <c r="DZ102" i="1"/>
  <c r="DZ98" i="1"/>
  <c r="DZ147" i="1"/>
  <c r="DZ143" i="1"/>
  <c r="DZ139" i="1"/>
  <c r="DZ135" i="1"/>
  <c r="DZ132" i="1"/>
  <c r="DZ128" i="1"/>
  <c r="DZ124" i="1"/>
  <c r="DZ62" i="1"/>
  <c r="DZ72" i="1"/>
  <c r="DZ73" i="1"/>
  <c r="DZ169" i="1"/>
  <c r="DZ165" i="1"/>
  <c r="DZ161" i="1"/>
  <c r="DZ193" i="1"/>
  <c r="DZ200" i="1"/>
  <c r="DZ195" i="1"/>
  <c r="DZ157" i="1"/>
  <c r="DZ192" i="1"/>
  <c r="DZ188" i="1"/>
  <c r="DZ184" i="1"/>
  <c r="DZ149" i="1"/>
  <c r="DZ69" i="1"/>
  <c r="DY114" i="1"/>
  <c r="DY110" i="1"/>
  <c r="DY106" i="1"/>
  <c r="DY102" i="1"/>
  <c r="DY98" i="1"/>
  <c r="DY147" i="1"/>
  <c r="DY143" i="1"/>
  <c r="DY139" i="1"/>
  <c r="DY135" i="1"/>
  <c r="DY132" i="1"/>
  <c r="DY128" i="1"/>
  <c r="DY124" i="1"/>
  <c r="DY62" i="1"/>
  <c r="DY72" i="1"/>
  <c r="DY73" i="1"/>
  <c r="DY169" i="1"/>
  <c r="DY165" i="1"/>
  <c r="DY161" i="1"/>
  <c r="DY193" i="1"/>
  <c r="DY200" i="1"/>
  <c r="DY195" i="1"/>
  <c r="DY157" i="1"/>
  <c r="DY192" i="1"/>
  <c r="DY188" i="1"/>
  <c r="DY184" i="1"/>
  <c r="DY149" i="1"/>
  <c r="DY69" i="1"/>
  <c r="DX114" i="1"/>
  <c r="DX110" i="1"/>
  <c r="DX106" i="1"/>
  <c r="DX102" i="1"/>
  <c r="DX98" i="1"/>
  <c r="DX147" i="1"/>
  <c r="DX143" i="1"/>
  <c r="DX139" i="1"/>
  <c r="DX135" i="1"/>
  <c r="DX132" i="1"/>
  <c r="DX128" i="1"/>
  <c r="DX124" i="1"/>
  <c r="DX62" i="1"/>
  <c r="DX72" i="1"/>
  <c r="DX73" i="1"/>
  <c r="DX169" i="1"/>
  <c r="DX165" i="1"/>
  <c r="DX161" i="1"/>
  <c r="DX193" i="1"/>
  <c r="DX200" i="1"/>
  <c r="DX195" i="1"/>
  <c r="DX157" i="1"/>
  <c r="DX192" i="1"/>
  <c r="DX188" i="1"/>
  <c r="DX184" i="1"/>
  <c r="DX149" i="1"/>
  <c r="DX69" i="1"/>
  <c r="DW114" i="1"/>
  <c r="DW110" i="1"/>
  <c r="DW106" i="1"/>
  <c r="DW102" i="1"/>
  <c r="DW98" i="1"/>
  <c r="DW147" i="1"/>
  <c r="DW143" i="1"/>
  <c r="DW139" i="1"/>
  <c r="DW135" i="1"/>
  <c r="DW132" i="1"/>
  <c r="DW128" i="1"/>
  <c r="DW124" i="1"/>
  <c r="DW62" i="1"/>
  <c r="DW72" i="1"/>
  <c r="DW73" i="1"/>
  <c r="DW169" i="1"/>
  <c r="DW165" i="1"/>
  <c r="DW161" i="1"/>
  <c r="DW193" i="1"/>
  <c r="DW200" i="1"/>
  <c r="DW195" i="1"/>
  <c r="DW157" i="1"/>
  <c r="DW192" i="1"/>
  <c r="DW188" i="1"/>
  <c r="DW184" i="1"/>
  <c r="DW149" i="1"/>
  <c r="DW69" i="1"/>
  <c r="DV114" i="1"/>
  <c r="DV110" i="1"/>
  <c r="DV106" i="1"/>
  <c r="DV102" i="1"/>
  <c r="DV98" i="1"/>
  <c r="DV147" i="1"/>
  <c r="DV143" i="1"/>
  <c r="DV139" i="1"/>
  <c r="DV135" i="1"/>
  <c r="DV132" i="1"/>
  <c r="DV128" i="1"/>
  <c r="DV124" i="1"/>
  <c r="DV62" i="1"/>
  <c r="DV72" i="1"/>
  <c r="DV73" i="1"/>
  <c r="DV169" i="1"/>
  <c r="DV165" i="1"/>
  <c r="EC103" i="1"/>
  <c r="EC14" i="1"/>
  <c r="EC140" i="1"/>
  <c r="EC115" i="1"/>
  <c r="EC125" i="1"/>
  <c r="EC74" i="1"/>
  <c r="EC170" i="1"/>
  <c r="EC162" i="1"/>
  <c r="EC196" i="1"/>
  <c r="EC198" i="1"/>
  <c r="EC158" i="1"/>
  <c r="EC189" i="1"/>
  <c r="EC178" i="1"/>
  <c r="EB107" i="1"/>
  <c r="EB99" i="1"/>
  <c r="EB144" i="1"/>
  <c r="EB136" i="1"/>
  <c r="EB129" i="1"/>
  <c r="EB63" i="1"/>
  <c r="EB175" i="1"/>
  <c r="EB166" i="1"/>
  <c r="EB176" i="1"/>
  <c r="EB185" i="1"/>
  <c r="EB70" i="1"/>
  <c r="EA111" i="1"/>
  <c r="EA103" i="1"/>
  <c r="EA14" i="1"/>
  <c r="EA140" i="1"/>
  <c r="EA115" i="1"/>
  <c r="EA125" i="1"/>
  <c r="EA74" i="1"/>
  <c r="EA170" i="1"/>
  <c r="EA162" i="1"/>
  <c r="EA199" i="1"/>
  <c r="EA194" i="1"/>
  <c r="EA156" i="1"/>
  <c r="EA191" i="1"/>
  <c r="EA187" i="1"/>
  <c r="EA148" i="1"/>
  <c r="DZ113" i="1"/>
  <c r="DZ109" i="1"/>
  <c r="DZ105" i="1"/>
  <c r="DZ101" i="1"/>
  <c r="DZ16" i="1"/>
  <c r="DZ146" i="1"/>
  <c r="DZ142" i="1"/>
  <c r="DZ138" i="1"/>
  <c r="DZ134" i="1"/>
  <c r="DZ131" i="1"/>
  <c r="DZ127" i="1"/>
  <c r="DZ123" i="1"/>
  <c r="DZ61" i="1"/>
  <c r="DZ174" i="1"/>
  <c r="DZ172" i="1"/>
  <c r="DZ168" i="1"/>
  <c r="DZ164" i="1"/>
  <c r="DZ160" i="1"/>
  <c r="DZ199" i="1"/>
  <c r="DZ194" i="1"/>
  <c r="DZ156" i="1"/>
  <c r="DZ191" i="1"/>
  <c r="DZ187" i="1"/>
  <c r="DZ148" i="1"/>
  <c r="DY113" i="1"/>
  <c r="DY109" i="1"/>
  <c r="DY105" i="1"/>
  <c r="DY101" i="1"/>
  <c r="DY16" i="1"/>
  <c r="DY146" i="1"/>
  <c r="DY142" i="1"/>
  <c r="DY138" i="1"/>
  <c r="DY134" i="1"/>
  <c r="DY131" i="1"/>
  <c r="DY127" i="1"/>
  <c r="DY123" i="1"/>
  <c r="DY61" i="1"/>
  <c r="DY174" i="1"/>
  <c r="DY172" i="1"/>
  <c r="DY168" i="1"/>
  <c r="DY164" i="1"/>
  <c r="DY160" i="1"/>
  <c r="DY199" i="1"/>
  <c r="DY194" i="1"/>
  <c r="DY156" i="1"/>
  <c r="DY191" i="1"/>
  <c r="DY187" i="1"/>
  <c r="DY148" i="1"/>
  <c r="DX113" i="1"/>
  <c r="DX109" i="1"/>
  <c r="DX105" i="1"/>
  <c r="DX101" i="1"/>
  <c r="DX16" i="1"/>
  <c r="DX146" i="1"/>
  <c r="DX142" i="1"/>
  <c r="DX138" i="1"/>
  <c r="DX134" i="1"/>
  <c r="DX131" i="1"/>
  <c r="DX127" i="1"/>
  <c r="DX123" i="1"/>
  <c r="DX61" i="1"/>
  <c r="DX174" i="1"/>
  <c r="DX172" i="1"/>
  <c r="DX168" i="1"/>
  <c r="DX164" i="1"/>
  <c r="DX160" i="1"/>
  <c r="DX199" i="1"/>
  <c r="DX194" i="1"/>
  <c r="DX156" i="1"/>
  <c r="DX191" i="1"/>
  <c r="DX187" i="1"/>
  <c r="DX148" i="1"/>
  <c r="DW113" i="1"/>
  <c r="DW109" i="1"/>
  <c r="DW105" i="1"/>
  <c r="DW101" i="1"/>
  <c r="DW16" i="1"/>
  <c r="DW146" i="1"/>
  <c r="DW142" i="1"/>
  <c r="DW138" i="1"/>
  <c r="DW134" i="1"/>
  <c r="DW131" i="1"/>
  <c r="DW127" i="1"/>
  <c r="DW123" i="1"/>
  <c r="DW61" i="1"/>
  <c r="DW174" i="1"/>
  <c r="DW172" i="1"/>
  <c r="DW168" i="1"/>
  <c r="DW164" i="1"/>
  <c r="DW160" i="1"/>
  <c r="DW199" i="1"/>
  <c r="DW194" i="1"/>
  <c r="DW156" i="1"/>
  <c r="DW191" i="1"/>
  <c r="DW187" i="1"/>
  <c r="DW148" i="1"/>
  <c r="DV113" i="1"/>
  <c r="DV109" i="1"/>
  <c r="DV105" i="1"/>
  <c r="DV101" i="1"/>
  <c r="DV16" i="1"/>
  <c r="DV146" i="1"/>
  <c r="DV142" i="1"/>
  <c r="DV138" i="1"/>
  <c r="DV134" i="1"/>
  <c r="DV131" i="1"/>
  <c r="DV127" i="1"/>
  <c r="DV123" i="1"/>
  <c r="DV61" i="1"/>
  <c r="DV174" i="1"/>
  <c r="DV172" i="1"/>
  <c r="DV168" i="1"/>
  <c r="DV164" i="1"/>
  <c r="EC102" i="1"/>
  <c r="EC147" i="1"/>
  <c r="EC139" i="1"/>
  <c r="EC132" i="1"/>
  <c r="EC124" i="1"/>
  <c r="EC72" i="1"/>
  <c r="EC169" i="1"/>
  <c r="EC161" i="1"/>
  <c r="EC157" i="1"/>
  <c r="EC188" i="1"/>
  <c r="EC149" i="1"/>
  <c r="EB114" i="1"/>
  <c r="EB106" i="1"/>
  <c r="EB98" i="1"/>
  <c r="EB143" i="1"/>
  <c r="EB135" i="1"/>
  <c r="EB128" i="1"/>
  <c r="EB62" i="1"/>
  <c r="EB73" i="1"/>
  <c r="EB165" i="1"/>
  <c r="EB193" i="1"/>
  <c r="EB200" i="1"/>
  <c r="EB195" i="1"/>
  <c r="EB192" i="1"/>
  <c r="EB184" i="1"/>
  <c r="EB69" i="1"/>
  <c r="EA110" i="1"/>
  <c r="EA102" i="1"/>
  <c r="EA147" i="1"/>
  <c r="EA139" i="1"/>
  <c r="EA132" i="1"/>
  <c r="EA124" i="1"/>
  <c r="EA72" i="1"/>
  <c r="EA169" i="1"/>
  <c r="EA161" i="1"/>
  <c r="EA202" i="1"/>
  <c r="EA117" i="1"/>
  <c r="EA197" i="1"/>
  <c r="EA155" i="1"/>
  <c r="EA190" i="1"/>
  <c r="EA186" i="1"/>
  <c r="EA151" i="1"/>
  <c r="EA96" i="1"/>
  <c r="DZ112" i="1"/>
  <c r="DZ108" i="1"/>
  <c r="DZ104" i="1"/>
  <c r="DZ100" i="1"/>
  <c r="DZ15" i="1"/>
  <c r="DZ145" i="1"/>
  <c r="DZ141" i="1"/>
  <c r="DZ137" i="1"/>
  <c r="DZ133" i="1"/>
  <c r="DZ130" i="1"/>
  <c r="DZ126" i="1"/>
  <c r="DZ122" i="1"/>
  <c r="DZ60" i="1"/>
  <c r="DZ173" i="1"/>
  <c r="DZ171" i="1"/>
  <c r="DZ167" i="1"/>
  <c r="DZ163" i="1"/>
  <c r="DZ202" i="1"/>
  <c r="DZ117" i="1"/>
  <c r="DZ197" i="1"/>
  <c r="DZ155" i="1"/>
  <c r="DZ190" i="1"/>
  <c r="DZ186" i="1"/>
  <c r="DZ151" i="1"/>
  <c r="DZ96" i="1"/>
  <c r="DY112" i="1"/>
  <c r="DY108" i="1"/>
  <c r="DY104" i="1"/>
  <c r="DY100" i="1"/>
  <c r="DY15" i="1"/>
  <c r="DY145" i="1"/>
  <c r="DY141" i="1"/>
  <c r="DY137" i="1"/>
  <c r="DY133" i="1"/>
  <c r="DY130" i="1"/>
  <c r="DY126" i="1"/>
  <c r="DY122" i="1"/>
  <c r="DY60" i="1"/>
  <c r="DY173" i="1"/>
  <c r="DY171" i="1"/>
  <c r="DY167" i="1"/>
  <c r="DY163" i="1"/>
  <c r="DY202" i="1"/>
  <c r="DY117" i="1"/>
  <c r="DY197" i="1"/>
  <c r="DY155" i="1"/>
  <c r="DY190" i="1"/>
  <c r="DY186" i="1"/>
  <c r="DY151" i="1"/>
  <c r="DY96" i="1"/>
  <c r="DX112" i="1"/>
  <c r="DX108" i="1"/>
  <c r="DX104" i="1"/>
  <c r="DX100" i="1"/>
  <c r="DX15" i="1"/>
  <c r="DX145" i="1"/>
  <c r="DX141" i="1"/>
  <c r="DX137" i="1"/>
  <c r="DX133" i="1"/>
  <c r="DX130" i="1"/>
  <c r="DX126" i="1"/>
  <c r="DX122" i="1"/>
  <c r="DX60" i="1"/>
  <c r="DX173" i="1"/>
  <c r="DX171" i="1"/>
  <c r="DX167" i="1"/>
  <c r="DX163" i="1"/>
  <c r="DX202" i="1"/>
  <c r="DX117" i="1"/>
  <c r="DX197" i="1"/>
  <c r="DX155" i="1"/>
  <c r="DX190" i="1"/>
  <c r="DX186" i="1"/>
  <c r="DX151" i="1"/>
  <c r="DX96" i="1"/>
  <c r="DW112" i="1"/>
  <c r="DW108" i="1"/>
  <c r="DW104" i="1"/>
  <c r="DW100" i="1"/>
  <c r="DW15" i="1"/>
  <c r="DW145" i="1"/>
  <c r="DW141" i="1"/>
  <c r="DW137" i="1"/>
  <c r="DW133" i="1"/>
  <c r="DW130" i="1"/>
  <c r="DW126" i="1"/>
  <c r="DW122" i="1"/>
  <c r="DW60" i="1"/>
  <c r="DW173" i="1"/>
  <c r="DW171" i="1"/>
  <c r="DW167" i="1"/>
  <c r="DW163" i="1"/>
  <c r="DW202" i="1"/>
  <c r="DW117" i="1"/>
  <c r="DW197" i="1"/>
  <c r="DW155" i="1"/>
  <c r="DW190" i="1"/>
  <c r="DW186" i="1"/>
  <c r="DW151" i="1"/>
  <c r="DW96" i="1"/>
  <c r="DV112" i="1"/>
  <c r="DV108" i="1"/>
  <c r="DV104" i="1"/>
  <c r="DV100" i="1"/>
  <c r="DV15" i="1"/>
  <c r="DV145" i="1"/>
  <c r="DV141" i="1"/>
  <c r="DV137" i="1"/>
  <c r="DV133" i="1"/>
  <c r="DV130" i="1"/>
  <c r="DV126" i="1"/>
  <c r="DV122" i="1"/>
  <c r="DV60" i="1"/>
  <c r="DV173" i="1"/>
  <c r="DV171" i="1"/>
  <c r="DV167" i="1"/>
  <c r="DV163" i="1"/>
  <c r="EC99" i="1"/>
  <c r="EC144" i="1"/>
  <c r="EC136" i="1"/>
  <c r="EC129" i="1"/>
  <c r="EC63" i="1"/>
  <c r="EC175" i="1"/>
  <c r="EC166" i="1"/>
  <c r="EC176" i="1"/>
  <c r="EC185" i="1"/>
  <c r="EC70" i="1"/>
  <c r="EB111" i="1"/>
  <c r="EB103" i="1"/>
  <c r="EB14" i="1"/>
  <c r="EB140" i="1"/>
  <c r="EB115" i="1"/>
  <c r="EB125" i="1"/>
  <c r="EB74" i="1"/>
  <c r="EB170" i="1"/>
  <c r="EB162" i="1"/>
  <c r="EB196" i="1"/>
  <c r="EB198" i="1"/>
  <c r="EB158" i="1"/>
  <c r="EB189" i="1"/>
  <c r="EB178" i="1"/>
  <c r="EA107" i="1"/>
  <c r="EA99" i="1"/>
  <c r="EA144" i="1"/>
  <c r="EA136" i="1"/>
  <c r="EA129" i="1"/>
  <c r="EA63" i="1"/>
  <c r="EA175" i="1"/>
  <c r="EA166" i="1"/>
  <c r="EA196" i="1"/>
  <c r="EA198" i="1"/>
  <c r="EA158" i="1"/>
  <c r="EA176" i="1"/>
  <c r="EA189" i="1"/>
  <c r="EA185" i="1"/>
  <c r="EA178" i="1"/>
  <c r="EA70" i="1"/>
  <c r="DZ111" i="1"/>
  <c r="DZ107" i="1"/>
  <c r="DZ103" i="1"/>
  <c r="DZ99" i="1"/>
  <c r="DZ14" i="1"/>
  <c r="DZ144" i="1"/>
  <c r="DZ140" i="1"/>
  <c r="DZ136" i="1"/>
  <c r="DZ115" i="1"/>
  <c r="DZ129" i="1"/>
  <c r="DZ125" i="1"/>
  <c r="DZ63" i="1"/>
  <c r="DZ74" i="1"/>
  <c r="DZ175" i="1"/>
  <c r="DZ170" i="1"/>
  <c r="DZ166" i="1"/>
  <c r="DZ162" i="1"/>
  <c r="DZ196" i="1"/>
  <c r="DZ198" i="1"/>
  <c r="DZ158" i="1"/>
  <c r="DZ176" i="1"/>
  <c r="DZ189" i="1"/>
  <c r="DZ185" i="1"/>
  <c r="DZ178" i="1"/>
  <c r="DZ70" i="1"/>
  <c r="DY111" i="1"/>
  <c r="DY107" i="1"/>
  <c r="DY103" i="1"/>
  <c r="DY99" i="1"/>
  <c r="DY14" i="1"/>
  <c r="DY144" i="1"/>
  <c r="DY140" i="1"/>
  <c r="DY136" i="1"/>
  <c r="DY115" i="1"/>
  <c r="DY129" i="1"/>
  <c r="DY125" i="1"/>
  <c r="DY63" i="1"/>
  <c r="DY74" i="1"/>
  <c r="DY175" i="1"/>
  <c r="DY170" i="1"/>
  <c r="DY166" i="1"/>
  <c r="DY162" i="1"/>
  <c r="DY196" i="1"/>
  <c r="DY198" i="1"/>
  <c r="DY158" i="1"/>
  <c r="DY176" i="1"/>
  <c r="DY189" i="1"/>
  <c r="DY185" i="1"/>
  <c r="DY178" i="1"/>
  <c r="DY70" i="1"/>
  <c r="DX111" i="1"/>
  <c r="DX107" i="1"/>
  <c r="DX103" i="1"/>
  <c r="DX99" i="1"/>
  <c r="DX14" i="1"/>
  <c r="DX144" i="1"/>
  <c r="DX140" i="1"/>
  <c r="DX136" i="1"/>
  <c r="DX115" i="1"/>
  <c r="DX129" i="1"/>
  <c r="DX125" i="1"/>
  <c r="DX63" i="1"/>
  <c r="DX74" i="1"/>
  <c r="DX175" i="1"/>
  <c r="DX170" i="1"/>
  <c r="DX166" i="1"/>
  <c r="DX162" i="1"/>
  <c r="DX196" i="1"/>
  <c r="DX198" i="1"/>
  <c r="DX158" i="1"/>
  <c r="DX176" i="1"/>
  <c r="DX189" i="1"/>
  <c r="DX185" i="1"/>
  <c r="DX178" i="1"/>
  <c r="DX70" i="1"/>
  <c r="DW111" i="1"/>
  <c r="DW107" i="1"/>
  <c r="DW103" i="1"/>
  <c r="DW99" i="1"/>
  <c r="DW14" i="1"/>
  <c r="DW144" i="1"/>
  <c r="DW140" i="1"/>
  <c r="DW136" i="1"/>
  <c r="DW115" i="1"/>
  <c r="DW129" i="1"/>
  <c r="DW125" i="1"/>
  <c r="DW63" i="1"/>
  <c r="DW74" i="1"/>
  <c r="DW175" i="1"/>
  <c r="DW170" i="1"/>
  <c r="DW166" i="1"/>
  <c r="DW162" i="1"/>
  <c r="DW196" i="1"/>
  <c r="DW198" i="1"/>
  <c r="DW158" i="1"/>
  <c r="DW176" i="1"/>
  <c r="DW189" i="1"/>
  <c r="DW185" i="1"/>
  <c r="DW178" i="1"/>
  <c r="DW70" i="1"/>
  <c r="DV111" i="1"/>
  <c r="DV107" i="1"/>
  <c r="DV103" i="1"/>
  <c r="DV99" i="1"/>
  <c r="DV14" i="1"/>
  <c r="DV144" i="1"/>
  <c r="DV140" i="1"/>
  <c r="DV136" i="1"/>
  <c r="DV115" i="1"/>
  <c r="DV129" i="1"/>
  <c r="DV125" i="1"/>
  <c r="DV63" i="1"/>
  <c r="DV74" i="1"/>
  <c r="DV175" i="1"/>
  <c r="DV170" i="1"/>
  <c r="DV166" i="1"/>
  <c r="DV162" i="1"/>
  <c r="DV161" i="1"/>
  <c r="DV193" i="1"/>
  <c r="DV200" i="1"/>
  <c r="DV195" i="1"/>
  <c r="DV157" i="1"/>
  <c r="DV192" i="1"/>
  <c r="DV188" i="1"/>
  <c r="DV184" i="1"/>
  <c r="DV149" i="1"/>
  <c r="DV69" i="1"/>
  <c r="DU114" i="1"/>
  <c r="DU110" i="1"/>
  <c r="DU106" i="1"/>
  <c r="DU102" i="1"/>
  <c r="DU98" i="1"/>
  <c r="DU147" i="1"/>
  <c r="DU143" i="1"/>
  <c r="DU139" i="1"/>
  <c r="DU135" i="1"/>
  <c r="DU132" i="1"/>
  <c r="DU128" i="1"/>
  <c r="DU124" i="1"/>
  <c r="DU62" i="1"/>
  <c r="DU72" i="1"/>
  <c r="DU73" i="1"/>
  <c r="DU169" i="1"/>
  <c r="DU165" i="1"/>
  <c r="DU161" i="1"/>
  <c r="DU193" i="1"/>
  <c r="DU200" i="1"/>
  <c r="DU195" i="1"/>
  <c r="DU157" i="1"/>
  <c r="DU192" i="1"/>
  <c r="DU188" i="1"/>
  <c r="DU184" i="1"/>
  <c r="DU149" i="1"/>
  <c r="DU69" i="1"/>
  <c r="DT114" i="1"/>
  <c r="DT110" i="1"/>
  <c r="DT106" i="1"/>
  <c r="DT102" i="1"/>
  <c r="DT98" i="1"/>
  <c r="DT147" i="1"/>
  <c r="DT143" i="1"/>
  <c r="DT139" i="1"/>
  <c r="DT135" i="1"/>
  <c r="DT132" i="1"/>
  <c r="DT128" i="1"/>
  <c r="DT124" i="1"/>
  <c r="DT62" i="1"/>
  <c r="DT72" i="1"/>
  <c r="DT73" i="1"/>
  <c r="DT169" i="1"/>
  <c r="DT165" i="1"/>
  <c r="DT161" i="1"/>
  <c r="DT193" i="1"/>
  <c r="DT184" i="1"/>
  <c r="DS106" i="1"/>
  <c r="DS132" i="1"/>
  <c r="DS165" i="1"/>
  <c r="DS192" i="1"/>
  <c r="DV160" i="1"/>
  <c r="DV199" i="1"/>
  <c r="DV194" i="1"/>
  <c r="DV156" i="1"/>
  <c r="DV191" i="1"/>
  <c r="DV187" i="1"/>
  <c r="DV148" i="1"/>
  <c r="DU113" i="1"/>
  <c r="DU109" i="1"/>
  <c r="DU105" i="1"/>
  <c r="DU101" i="1"/>
  <c r="DU16" i="1"/>
  <c r="DU146" i="1"/>
  <c r="DU142" i="1"/>
  <c r="DU138" i="1"/>
  <c r="DU134" i="1"/>
  <c r="DU131" i="1"/>
  <c r="DU127" i="1"/>
  <c r="DU123" i="1"/>
  <c r="DU61" i="1"/>
  <c r="DU174" i="1"/>
  <c r="DU172" i="1"/>
  <c r="DU168" i="1"/>
  <c r="DU164" i="1"/>
  <c r="DU160" i="1"/>
  <c r="DU199" i="1"/>
  <c r="DU194" i="1"/>
  <c r="DU156" i="1"/>
  <c r="DU191" i="1"/>
  <c r="DU187" i="1"/>
  <c r="DU148" i="1"/>
  <c r="DT113" i="1"/>
  <c r="DT109" i="1"/>
  <c r="DT105" i="1"/>
  <c r="DT101" i="1"/>
  <c r="DT16" i="1"/>
  <c r="DT146" i="1"/>
  <c r="DT142" i="1"/>
  <c r="DT138" i="1"/>
  <c r="DT134" i="1"/>
  <c r="DT131" i="1"/>
  <c r="DT127" i="1"/>
  <c r="DT123" i="1"/>
  <c r="DT61" i="1"/>
  <c r="DT174" i="1"/>
  <c r="DT172" i="1"/>
  <c r="DT168" i="1"/>
  <c r="DT164" i="1"/>
  <c r="DT160" i="1"/>
  <c r="DT199" i="1"/>
  <c r="DT194" i="1"/>
  <c r="DT156" i="1"/>
  <c r="DT191" i="1"/>
  <c r="DT187" i="1"/>
  <c r="DT148" i="1"/>
  <c r="DS113" i="1"/>
  <c r="DS109" i="1"/>
  <c r="DS105" i="1"/>
  <c r="DS101" i="1"/>
  <c r="DS16" i="1"/>
  <c r="DS146" i="1"/>
  <c r="DS142" i="1"/>
  <c r="DS138" i="1"/>
  <c r="DS134" i="1"/>
  <c r="DS131" i="1"/>
  <c r="DS127" i="1"/>
  <c r="DS123" i="1"/>
  <c r="DS61" i="1"/>
  <c r="DS174" i="1"/>
  <c r="DS172" i="1"/>
  <c r="DS168" i="1"/>
  <c r="DS164" i="1"/>
  <c r="DS160" i="1"/>
  <c r="DS199" i="1"/>
  <c r="DS156" i="1"/>
  <c r="DV202" i="1"/>
  <c r="DV117" i="1"/>
  <c r="DV197" i="1"/>
  <c r="DV155" i="1"/>
  <c r="DV190" i="1"/>
  <c r="DV186" i="1"/>
  <c r="DV151" i="1"/>
  <c r="DV96" i="1"/>
  <c r="DU112" i="1"/>
  <c r="DU108" i="1"/>
  <c r="DU104" i="1"/>
  <c r="DU100" i="1"/>
  <c r="DU15" i="1"/>
  <c r="DU145" i="1"/>
  <c r="DU141" i="1"/>
  <c r="DU137" i="1"/>
  <c r="DU133" i="1"/>
  <c r="DU130" i="1"/>
  <c r="DU126" i="1"/>
  <c r="DU122" i="1"/>
  <c r="DU60" i="1"/>
  <c r="DU173" i="1"/>
  <c r="DU171" i="1"/>
  <c r="DU167" i="1"/>
  <c r="DU163" i="1"/>
  <c r="DU202" i="1"/>
  <c r="DU117" i="1"/>
  <c r="DU197" i="1"/>
  <c r="DU155" i="1"/>
  <c r="DU190" i="1"/>
  <c r="DU186" i="1"/>
  <c r="DU151" i="1"/>
  <c r="DU96" i="1"/>
  <c r="DT112" i="1"/>
  <c r="DT108" i="1"/>
  <c r="DT104" i="1"/>
  <c r="DT100" i="1"/>
  <c r="DT15" i="1"/>
  <c r="DT145" i="1"/>
  <c r="DT141" i="1"/>
  <c r="DT137" i="1"/>
  <c r="DT133" i="1"/>
  <c r="DT130" i="1"/>
  <c r="DT126" i="1"/>
  <c r="DT122" i="1"/>
  <c r="DT60" i="1"/>
  <c r="DT173" i="1"/>
  <c r="DT171" i="1"/>
  <c r="DT167" i="1"/>
  <c r="DT163" i="1"/>
  <c r="DT202" i="1"/>
  <c r="DT117" i="1"/>
  <c r="DT197" i="1"/>
  <c r="DT155" i="1"/>
  <c r="DT190" i="1"/>
  <c r="DT186" i="1"/>
  <c r="DT151" i="1"/>
  <c r="DT96" i="1"/>
  <c r="DS112" i="1"/>
  <c r="DS108" i="1"/>
  <c r="DS104" i="1"/>
  <c r="DS100" i="1"/>
  <c r="DS15" i="1"/>
  <c r="DS145" i="1"/>
  <c r="DS141" i="1"/>
  <c r="DS137" i="1"/>
  <c r="DS133" i="1"/>
  <c r="DS130" i="1"/>
  <c r="DS126" i="1"/>
  <c r="DS122" i="1"/>
  <c r="DS60" i="1"/>
  <c r="DS173" i="1"/>
  <c r="DS171" i="1"/>
  <c r="DS167" i="1"/>
  <c r="DS163" i="1"/>
  <c r="DS202" i="1"/>
  <c r="DS117" i="1"/>
  <c r="DS197" i="1"/>
  <c r="DS155" i="1"/>
  <c r="DS190" i="1"/>
  <c r="DS186" i="1"/>
  <c r="DS151" i="1"/>
  <c r="DS96" i="1"/>
  <c r="DT195" i="1"/>
  <c r="DT192" i="1"/>
  <c r="DT149" i="1"/>
  <c r="DS114" i="1"/>
  <c r="DS102" i="1"/>
  <c r="DS147" i="1"/>
  <c r="DS139" i="1"/>
  <c r="DS128" i="1"/>
  <c r="DS62" i="1"/>
  <c r="DS73" i="1"/>
  <c r="DS161" i="1"/>
  <c r="DS193" i="1"/>
  <c r="DS200" i="1"/>
  <c r="DS195" i="1"/>
  <c r="DS188" i="1"/>
  <c r="DS149" i="1"/>
  <c r="DS191" i="1"/>
  <c r="DV196" i="1"/>
  <c r="DV198" i="1"/>
  <c r="DV158" i="1"/>
  <c r="DV176" i="1"/>
  <c r="DV189" i="1"/>
  <c r="DV185" i="1"/>
  <c r="DV178" i="1"/>
  <c r="DV70" i="1"/>
  <c r="DU111" i="1"/>
  <c r="DU107" i="1"/>
  <c r="DU103" i="1"/>
  <c r="DU99" i="1"/>
  <c r="DU14" i="1"/>
  <c r="DU144" i="1"/>
  <c r="DU140" i="1"/>
  <c r="DU136" i="1"/>
  <c r="DU115" i="1"/>
  <c r="DU129" i="1"/>
  <c r="DU125" i="1"/>
  <c r="DU63" i="1"/>
  <c r="DU74" i="1"/>
  <c r="DU175" i="1"/>
  <c r="DU170" i="1"/>
  <c r="DU166" i="1"/>
  <c r="DU162" i="1"/>
  <c r="DU196" i="1"/>
  <c r="DU198" i="1"/>
  <c r="DU158" i="1"/>
  <c r="DU176" i="1"/>
  <c r="DU189" i="1"/>
  <c r="DU185" i="1"/>
  <c r="DU178" i="1"/>
  <c r="DU70" i="1"/>
  <c r="DT111" i="1"/>
  <c r="DT107" i="1"/>
  <c r="DT103" i="1"/>
  <c r="DT99" i="1"/>
  <c r="DT14" i="1"/>
  <c r="DT144" i="1"/>
  <c r="DT140" i="1"/>
  <c r="DT136" i="1"/>
  <c r="DT115" i="1"/>
  <c r="DT129" i="1"/>
  <c r="DT125" i="1"/>
  <c r="DT63" i="1"/>
  <c r="DT74" i="1"/>
  <c r="DT175" i="1"/>
  <c r="DT170" i="1"/>
  <c r="DT166" i="1"/>
  <c r="DT162" i="1"/>
  <c r="DT196" i="1"/>
  <c r="DT198" i="1"/>
  <c r="DT158" i="1"/>
  <c r="DT176" i="1"/>
  <c r="DT189" i="1"/>
  <c r="DT185" i="1"/>
  <c r="DT178" i="1"/>
  <c r="DT70" i="1"/>
  <c r="DS111" i="1"/>
  <c r="DS107" i="1"/>
  <c r="DS103" i="1"/>
  <c r="DS99" i="1"/>
  <c r="DS14" i="1"/>
  <c r="DS144" i="1"/>
  <c r="DS140" i="1"/>
  <c r="DS136" i="1"/>
  <c r="DS115" i="1"/>
  <c r="DS129" i="1"/>
  <c r="DS125" i="1"/>
  <c r="DS63" i="1"/>
  <c r="DS74" i="1"/>
  <c r="DS175" i="1"/>
  <c r="DS170" i="1"/>
  <c r="DS166" i="1"/>
  <c r="DS162" i="1"/>
  <c r="DS196" i="1"/>
  <c r="DS198" i="1"/>
  <c r="DS158" i="1"/>
  <c r="DS176" i="1"/>
  <c r="DS189" i="1"/>
  <c r="DS185" i="1"/>
  <c r="DS178" i="1"/>
  <c r="DS70" i="1"/>
  <c r="DT200" i="1"/>
  <c r="DT157" i="1"/>
  <c r="DT188" i="1"/>
  <c r="DT69" i="1"/>
  <c r="DS110" i="1"/>
  <c r="DS98" i="1"/>
  <c r="DS143" i="1"/>
  <c r="DS135" i="1"/>
  <c r="DS124" i="1"/>
  <c r="DS72" i="1"/>
  <c r="DS169" i="1"/>
  <c r="DS157" i="1"/>
  <c r="DS184" i="1"/>
  <c r="DS69" i="1"/>
  <c r="DS194" i="1"/>
  <c r="DS187" i="1"/>
  <c r="DS148" i="1"/>
  <c r="GC145" i="1"/>
  <c r="GE144" i="1"/>
  <c r="GC143" i="1"/>
  <c r="GF145" i="1"/>
  <c r="GB145" i="1"/>
  <c r="GD144" i="1"/>
  <c r="GF143" i="1"/>
  <c r="GB143" i="1"/>
  <c r="GE145" i="1"/>
  <c r="GC144" i="1"/>
  <c r="GE143" i="1"/>
  <c r="GC142" i="1"/>
  <c r="GB142" i="1"/>
  <c r="GC141" i="1"/>
  <c r="GE140" i="1"/>
  <c r="GF144" i="1"/>
  <c r="GD143" i="1"/>
  <c r="GF142" i="1"/>
  <c r="GF141" i="1"/>
  <c r="GB141" i="1"/>
  <c r="GD145" i="1"/>
  <c r="GB144" i="1"/>
  <c r="GE142" i="1"/>
  <c r="GE141" i="1"/>
  <c r="GD141" i="1"/>
  <c r="GB140" i="1"/>
  <c r="GE139" i="1"/>
  <c r="GC138" i="1"/>
  <c r="GE137" i="1"/>
  <c r="GC136" i="1"/>
  <c r="GF140" i="1"/>
  <c r="GD139" i="1"/>
  <c r="GF138" i="1"/>
  <c r="GB138" i="1"/>
  <c r="GD142" i="1"/>
  <c r="GD140" i="1"/>
  <c r="GC139" i="1"/>
  <c r="GE138" i="1"/>
  <c r="GC137" i="1"/>
  <c r="GF139" i="1"/>
  <c r="GD138" i="1"/>
  <c r="GD137" i="1"/>
  <c r="GF136" i="1"/>
  <c r="GF135" i="1"/>
  <c r="GB135" i="1"/>
  <c r="GD134" i="1"/>
  <c r="GF133" i="1"/>
  <c r="GB133" i="1"/>
  <c r="GD115" i="1"/>
  <c r="GF132" i="1"/>
  <c r="GB132" i="1"/>
  <c r="GC140" i="1"/>
  <c r="GB139" i="1"/>
  <c r="GB137" i="1"/>
  <c r="GE136" i="1"/>
  <c r="GE135" i="1"/>
  <c r="GC134" i="1"/>
  <c r="GD136" i="1"/>
  <c r="GD135" i="1"/>
  <c r="GF134" i="1"/>
  <c r="GB134" i="1"/>
  <c r="GD133" i="1"/>
  <c r="GF115" i="1"/>
  <c r="GB115" i="1"/>
  <c r="GD132" i="1"/>
  <c r="GB136" i="1"/>
  <c r="GE134" i="1"/>
  <c r="GC133" i="1"/>
  <c r="GF131" i="1"/>
  <c r="GB131" i="1"/>
  <c r="GE130" i="1"/>
  <c r="GC129" i="1"/>
  <c r="GE128" i="1"/>
  <c r="GD127" i="1"/>
  <c r="GC126" i="1"/>
  <c r="GC135" i="1"/>
  <c r="GE132" i="1"/>
  <c r="GE131" i="1"/>
  <c r="GD130" i="1"/>
  <c r="GF137" i="1"/>
  <c r="GE115" i="1"/>
  <c r="GC132" i="1"/>
  <c r="GD131" i="1"/>
  <c r="GC130" i="1"/>
  <c r="GE129" i="1"/>
  <c r="GC128" i="1"/>
  <c r="GF127" i="1"/>
  <c r="GB127" i="1"/>
  <c r="GE133" i="1"/>
  <c r="GC115" i="1"/>
  <c r="GF130" i="1"/>
  <c r="GD129" i="1"/>
  <c r="GB128" i="1"/>
  <c r="GF126" i="1"/>
  <c r="GC125" i="1"/>
  <c r="GE124" i="1"/>
  <c r="GC123" i="1"/>
  <c r="GE122" i="1"/>
  <c r="GC63" i="1"/>
  <c r="GC131" i="1"/>
  <c r="GB130" i="1"/>
  <c r="GB129" i="1"/>
  <c r="GE126" i="1"/>
  <c r="GF125" i="1"/>
  <c r="GB125" i="1"/>
  <c r="GD124" i="1"/>
  <c r="GF123" i="1"/>
  <c r="GB123" i="1"/>
  <c r="GD122" i="1"/>
  <c r="GF128" i="1"/>
  <c r="GE127" i="1"/>
  <c r="GD126" i="1"/>
  <c r="GE125" i="1"/>
  <c r="GC124" i="1"/>
  <c r="GC127" i="1"/>
  <c r="GF122" i="1"/>
  <c r="GD63" i="1"/>
  <c r="GE62" i="1"/>
  <c r="GF124" i="1"/>
  <c r="GB122" i="1"/>
  <c r="GF129" i="1"/>
  <c r="GB124" i="1"/>
  <c r="GB62" i="1"/>
  <c r="GB126" i="1"/>
  <c r="GE123" i="1"/>
  <c r="GC122" i="1"/>
  <c r="GB63" i="1"/>
  <c r="GD62" i="1"/>
  <c r="GD123" i="1"/>
  <c r="GC62" i="1"/>
  <c r="GD128" i="1"/>
  <c r="GD125" i="1"/>
  <c r="GE63" i="1"/>
  <c r="GF63" i="1"/>
  <c r="GF62" i="1"/>
  <c r="DQ145" i="1"/>
  <c r="DO144" i="1"/>
  <c r="DQ143" i="1"/>
  <c r="DP145" i="1"/>
  <c r="DR144" i="1"/>
  <c r="DN144" i="1"/>
  <c r="DP143" i="1"/>
  <c r="DO145" i="1"/>
  <c r="DQ144" i="1"/>
  <c r="DO143" i="1"/>
  <c r="DR143" i="1"/>
  <c r="DO142" i="1"/>
  <c r="DQ141" i="1"/>
  <c r="DR145" i="1"/>
  <c r="DP144" i="1"/>
  <c r="DN143" i="1"/>
  <c r="DR142" i="1"/>
  <c r="DN142" i="1"/>
  <c r="DN145" i="1"/>
  <c r="DQ142" i="1"/>
  <c r="DO141" i="1"/>
  <c r="DP142" i="1"/>
  <c r="DN141" i="1"/>
  <c r="DQ140" i="1"/>
  <c r="DO139" i="1"/>
  <c r="DQ138" i="1"/>
  <c r="DO137" i="1"/>
  <c r="DP140" i="1"/>
  <c r="DR139" i="1"/>
  <c r="DN139" i="1"/>
  <c r="DP138" i="1"/>
  <c r="DR141" i="1"/>
  <c r="DO140" i="1"/>
  <c r="DQ139" i="1"/>
  <c r="DO138" i="1"/>
  <c r="DQ137" i="1"/>
  <c r="DR140" i="1"/>
  <c r="DP139" i="1"/>
  <c r="DN138" i="1"/>
  <c r="DN137" i="1"/>
  <c r="DR136" i="1"/>
  <c r="DN136" i="1"/>
  <c r="DP135" i="1"/>
  <c r="DR134" i="1"/>
  <c r="DN134" i="1"/>
  <c r="DP133" i="1"/>
  <c r="DR115" i="1"/>
  <c r="DN115" i="1"/>
  <c r="DN140" i="1"/>
  <c r="DQ136" i="1"/>
  <c r="DO135" i="1"/>
  <c r="DR137" i="1"/>
  <c r="DP136" i="1"/>
  <c r="DR135" i="1"/>
  <c r="DN135" i="1"/>
  <c r="DP134" i="1"/>
  <c r="DR133" i="1"/>
  <c r="DN133" i="1"/>
  <c r="DP115" i="1"/>
  <c r="DQ135" i="1"/>
  <c r="DO134" i="1"/>
  <c r="DR132" i="1"/>
  <c r="DN132" i="1"/>
  <c r="DP131" i="1"/>
  <c r="DO130" i="1"/>
  <c r="DQ129" i="1"/>
  <c r="DO128" i="1"/>
  <c r="DR127" i="1"/>
  <c r="DN127" i="1"/>
  <c r="DO136" i="1"/>
  <c r="DQ115" i="1"/>
  <c r="DQ132" i="1"/>
  <c r="DO131" i="1"/>
  <c r="DP137" i="1"/>
  <c r="DQ133" i="1"/>
  <c r="DO115" i="1"/>
  <c r="DP132" i="1"/>
  <c r="DR131" i="1"/>
  <c r="DN131" i="1"/>
  <c r="DQ130" i="1"/>
  <c r="DO129" i="1"/>
  <c r="DQ128" i="1"/>
  <c r="DP141" i="1"/>
  <c r="DR138" i="1"/>
  <c r="DQ134" i="1"/>
  <c r="DO133" i="1"/>
  <c r="DQ131" i="1"/>
  <c r="DP130" i="1"/>
  <c r="DN129" i="1"/>
  <c r="DQ127" i="1"/>
  <c r="DO126" i="1"/>
  <c r="DQ125" i="1"/>
  <c r="DO124" i="1"/>
  <c r="DQ123" i="1"/>
  <c r="DO122" i="1"/>
  <c r="DQ63" i="1"/>
  <c r="DO132" i="1"/>
  <c r="DN130" i="1"/>
  <c r="DR128" i="1"/>
  <c r="DP127" i="1"/>
  <c r="DR126" i="1"/>
  <c r="DN126" i="1"/>
  <c r="DP125" i="1"/>
  <c r="DR124" i="1"/>
  <c r="DN124" i="1"/>
  <c r="DP123" i="1"/>
  <c r="DR129" i="1"/>
  <c r="DP128" i="1"/>
  <c r="DO127" i="1"/>
  <c r="DQ126" i="1"/>
  <c r="DO125" i="1"/>
  <c r="DQ124" i="1"/>
  <c r="DR123" i="1"/>
  <c r="DP122" i="1"/>
  <c r="DN63" i="1"/>
  <c r="DO62" i="1"/>
  <c r="DR122" i="1"/>
  <c r="DQ62" i="1"/>
  <c r="DN128" i="1"/>
  <c r="DP126" i="1"/>
  <c r="DN125" i="1"/>
  <c r="DO123" i="1"/>
  <c r="DN122" i="1"/>
  <c r="DR63" i="1"/>
  <c r="DR62" i="1"/>
  <c r="DN62" i="1"/>
  <c r="DR125" i="1"/>
  <c r="DP124" i="1"/>
  <c r="DN123" i="1"/>
  <c r="DR130" i="1"/>
  <c r="DP129" i="1"/>
  <c r="DP63" i="1"/>
  <c r="DO63" i="1"/>
  <c r="DQ122" i="1"/>
  <c r="DP62" i="1"/>
  <c r="EY145" i="1"/>
  <c r="EU145" i="1"/>
  <c r="EW144" i="1"/>
  <c r="EY143" i="1"/>
  <c r="EU143" i="1"/>
  <c r="EX145" i="1"/>
  <c r="EV144" i="1"/>
  <c r="EX143" i="1"/>
  <c r="EW145" i="1"/>
  <c r="EY144" i="1"/>
  <c r="EU144" i="1"/>
  <c r="EW143" i="1"/>
  <c r="EW142" i="1"/>
  <c r="EY141" i="1"/>
  <c r="EU141" i="1"/>
  <c r="EW140" i="1"/>
  <c r="EX144" i="1"/>
  <c r="EV143" i="1"/>
  <c r="EV142" i="1"/>
  <c r="EX141" i="1"/>
  <c r="EV145" i="1"/>
  <c r="EY142" i="1"/>
  <c r="EU142" i="1"/>
  <c r="EW141" i="1"/>
  <c r="EX142" i="1"/>
  <c r="EV141" i="1"/>
  <c r="EY140" i="1"/>
  <c r="EW139" i="1"/>
  <c r="EY138" i="1"/>
  <c r="EU138" i="1"/>
  <c r="EW137" i="1"/>
  <c r="EY136" i="1"/>
  <c r="EU136" i="1"/>
  <c r="EX140" i="1"/>
  <c r="EV139" i="1"/>
  <c r="EX138" i="1"/>
  <c r="EV140" i="1"/>
  <c r="EY139" i="1"/>
  <c r="EU139" i="1"/>
  <c r="EW138" i="1"/>
  <c r="EY137" i="1"/>
  <c r="EU137" i="1"/>
  <c r="EX139" i="1"/>
  <c r="EV138" i="1"/>
  <c r="EV137" i="1"/>
  <c r="EX136" i="1"/>
  <c r="EX135" i="1"/>
  <c r="EV134" i="1"/>
  <c r="EX133" i="1"/>
  <c r="EV115" i="1"/>
  <c r="EX132" i="1"/>
  <c r="EW136" i="1"/>
  <c r="EW135" i="1"/>
  <c r="EY134" i="1"/>
  <c r="EU134" i="1"/>
  <c r="EV136" i="1"/>
  <c r="EV135" i="1"/>
  <c r="EX134" i="1"/>
  <c r="EV133" i="1"/>
  <c r="EX115" i="1"/>
  <c r="EV132" i="1"/>
  <c r="EY135" i="1"/>
  <c r="EW134" i="1"/>
  <c r="EU133" i="1"/>
  <c r="EY132" i="1"/>
  <c r="EX131" i="1"/>
  <c r="EW130" i="1"/>
  <c r="EY129" i="1"/>
  <c r="EU129" i="1"/>
  <c r="EW128" i="1"/>
  <c r="EV127" i="1"/>
  <c r="EU135" i="1"/>
  <c r="EY115" i="1"/>
  <c r="EW132" i="1"/>
  <c r="EW131" i="1"/>
  <c r="EV130" i="1"/>
  <c r="EU140" i="1"/>
  <c r="EX137" i="1"/>
  <c r="EY133" i="1"/>
  <c r="EW115" i="1"/>
  <c r="EU132" i="1"/>
  <c r="EV131" i="1"/>
  <c r="EY130" i="1"/>
  <c r="EU130" i="1"/>
  <c r="EW129" i="1"/>
  <c r="EY128" i="1"/>
  <c r="EU128" i="1"/>
  <c r="EW133" i="1"/>
  <c r="EU115" i="1"/>
  <c r="EY131" i="1"/>
  <c r="EX130" i="1"/>
  <c r="EV129" i="1"/>
  <c r="EY127" i="1"/>
  <c r="EW126" i="1"/>
  <c r="EY125" i="1"/>
  <c r="EU125" i="1"/>
  <c r="EW124" i="1"/>
  <c r="EY123" i="1"/>
  <c r="EU123" i="1"/>
  <c r="EW122" i="1"/>
  <c r="EY63" i="1"/>
  <c r="EU63" i="1"/>
  <c r="EU131" i="1"/>
  <c r="EX127" i="1"/>
  <c r="EV126" i="1"/>
  <c r="EX125" i="1"/>
  <c r="EV124" i="1"/>
  <c r="EX123" i="1"/>
  <c r="EX128" i="1"/>
  <c r="EW127" i="1"/>
  <c r="EY126" i="1"/>
  <c r="EU126" i="1"/>
  <c r="EW125" i="1"/>
  <c r="EY124" i="1"/>
  <c r="EU124" i="1"/>
  <c r="EX122" i="1"/>
  <c r="EV63" i="1"/>
  <c r="EW62" i="1"/>
  <c r="EX124" i="1"/>
  <c r="EU62" i="1"/>
  <c r="EV125" i="1"/>
  <c r="EW63" i="1"/>
  <c r="EU127" i="1"/>
  <c r="EW123" i="1"/>
  <c r="EV122" i="1"/>
  <c r="EV62" i="1"/>
  <c r="EV123" i="1"/>
  <c r="EU122" i="1"/>
  <c r="EY122" i="1"/>
  <c r="EX62" i="1"/>
  <c r="EX63" i="1"/>
  <c r="EY62" i="1"/>
  <c r="EX129" i="1"/>
  <c r="EV128" i="1"/>
  <c r="EX126" i="1"/>
  <c r="DO173" i="1"/>
  <c r="DO174" i="1"/>
  <c r="DO72" i="1"/>
  <c r="DO61" i="1"/>
  <c r="DP173" i="1"/>
  <c r="DQ173" i="1"/>
  <c r="DN174" i="1"/>
  <c r="DN72" i="1"/>
  <c r="DN61" i="1"/>
  <c r="DO146" i="1"/>
  <c r="DO147" i="1"/>
  <c r="DO14" i="1"/>
  <c r="DO15" i="1"/>
  <c r="DP174" i="1"/>
  <c r="DP72" i="1"/>
  <c r="DP61" i="1"/>
  <c r="DP146" i="1"/>
  <c r="DN173" i="1"/>
  <c r="DQ174" i="1"/>
  <c r="DQ72" i="1"/>
  <c r="DQ61" i="1"/>
  <c r="DN146" i="1"/>
  <c r="DN147" i="1"/>
  <c r="DN14" i="1"/>
  <c r="DN15" i="1"/>
  <c r="DO16" i="1"/>
  <c r="DO98" i="1"/>
  <c r="DR174" i="1"/>
  <c r="DQ146" i="1"/>
  <c r="DP147" i="1"/>
  <c r="DP14" i="1"/>
  <c r="DP15" i="1"/>
  <c r="DP16" i="1"/>
  <c r="DR173" i="1"/>
  <c r="DR72" i="1"/>
  <c r="DR146" i="1"/>
  <c r="DQ147" i="1"/>
  <c r="DQ14" i="1"/>
  <c r="DQ15" i="1"/>
  <c r="DR14" i="1"/>
  <c r="DN16" i="1"/>
  <c r="DR98" i="1"/>
  <c r="DN99" i="1"/>
  <c r="DR99" i="1"/>
  <c r="DN100" i="1"/>
  <c r="DR100" i="1"/>
  <c r="DN101" i="1"/>
  <c r="DR101" i="1"/>
  <c r="DN102" i="1"/>
  <c r="DR102" i="1"/>
  <c r="DR15" i="1"/>
  <c r="DQ16" i="1"/>
  <c r="DN98" i="1"/>
  <c r="DO99" i="1"/>
  <c r="DO100" i="1"/>
  <c r="DO101" i="1"/>
  <c r="DO102" i="1"/>
  <c r="DR61" i="1"/>
  <c r="DR16" i="1"/>
  <c r="DP98" i="1"/>
  <c r="DP99" i="1"/>
  <c r="DP100" i="1"/>
  <c r="DP101" i="1"/>
  <c r="DP102" i="1"/>
  <c r="DP103" i="1"/>
  <c r="DN103" i="1"/>
  <c r="DP104" i="1"/>
  <c r="DP105" i="1"/>
  <c r="DP106" i="1"/>
  <c r="DP107" i="1"/>
  <c r="DQ98" i="1"/>
  <c r="DQ100" i="1"/>
  <c r="DQ102" i="1"/>
  <c r="DO103" i="1"/>
  <c r="DQ104" i="1"/>
  <c r="DQ105" i="1"/>
  <c r="DQ106" i="1"/>
  <c r="DQ107" i="1"/>
  <c r="DR147" i="1"/>
  <c r="DQ103" i="1"/>
  <c r="DN104" i="1"/>
  <c r="DR104" i="1"/>
  <c r="DN105" i="1"/>
  <c r="DR105" i="1"/>
  <c r="DN106" i="1"/>
  <c r="DR106" i="1"/>
  <c r="DN107" i="1"/>
  <c r="DR107" i="1"/>
  <c r="DN108" i="1"/>
  <c r="DR108" i="1"/>
  <c r="DR103" i="1"/>
  <c r="DQ108" i="1"/>
  <c r="DN109" i="1"/>
  <c r="DR109" i="1"/>
  <c r="DN110" i="1"/>
  <c r="DR110" i="1"/>
  <c r="DN111" i="1"/>
  <c r="DR111" i="1"/>
  <c r="DN112" i="1"/>
  <c r="DR112" i="1"/>
  <c r="DN113" i="1"/>
  <c r="DR113" i="1"/>
  <c r="DN114" i="1"/>
  <c r="DR114" i="1"/>
  <c r="DQ99" i="1"/>
  <c r="DO109" i="1"/>
  <c r="DO110" i="1"/>
  <c r="DO111" i="1"/>
  <c r="DO112" i="1"/>
  <c r="DO113" i="1"/>
  <c r="DO104" i="1"/>
  <c r="DO105" i="1"/>
  <c r="DO106" i="1"/>
  <c r="DO107" i="1"/>
  <c r="DO108" i="1"/>
  <c r="DP109" i="1"/>
  <c r="DP110" i="1"/>
  <c r="DP111" i="1"/>
  <c r="DP112" i="1"/>
  <c r="DP113" i="1"/>
  <c r="DP114" i="1"/>
  <c r="DQ109" i="1"/>
  <c r="DQ111" i="1"/>
  <c r="DQ113" i="1"/>
  <c r="DQ101" i="1"/>
  <c r="DQ110" i="1"/>
  <c r="DQ112" i="1"/>
  <c r="DO114" i="1"/>
  <c r="DP108" i="1"/>
  <c r="DQ114" i="1"/>
  <c r="EV173" i="1"/>
  <c r="EV174" i="1"/>
  <c r="EV72" i="1"/>
  <c r="EV61" i="1"/>
  <c r="EW173" i="1"/>
  <c r="EX173" i="1"/>
  <c r="EU174" i="1"/>
  <c r="EU72" i="1"/>
  <c r="EU61" i="1"/>
  <c r="EV146" i="1"/>
  <c r="EV147" i="1"/>
  <c r="EV14" i="1"/>
  <c r="EV15" i="1"/>
  <c r="EW174" i="1"/>
  <c r="EW72" i="1"/>
  <c r="EW61" i="1"/>
  <c r="EW146" i="1"/>
  <c r="EU173" i="1"/>
  <c r="EX174" i="1"/>
  <c r="EX72" i="1"/>
  <c r="EX61" i="1"/>
  <c r="EY173" i="1"/>
  <c r="EY72" i="1"/>
  <c r="EU146" i="1"/>
  <c r="EU147" i="1"/>
  <c r="EU14" i="1"/>
  <c r="EU15" i="1"/>
  <c r="EV16" i="1"/>
  <c r="EY61" i="1"/>
  <c r="EX146" i="1"/>
  <c r="EW147" i="1"/>
  <c r="EW14" i="1"/>
  <c r="EW15" i="1"/>
  <c r="EW16" i="1"/>
  <c r="EY146" i="1"/>
  <c r="EX147" i="1"/>
  <c r="EX14" i="1"/>
  <c r="EX15" i="1"/>
  <c r="EU16" i="1"/>
  <c r="EU98" i="1"/>
  <c r="EY98" i="1"/>
  <c r="EU99" i="1"/>
  <c r="EY99" i="1"/>
  <c r="EU100" i="1"/>
  <c r="EY100" i="1"/>
  <c r="EU101" i="1"/>
  <c r="EY101" i="1"/>
  <c r="EU102" i="1"/>
  <c r="EY102" i="1"/>
  <c r="EY147" i="1"/>
  <c r="EX16" i="1"/>
  <c r="EV98" i="1"/>
  <c r="EV99" i="1"/>
  <c r="EV100" i="1"/>
  <c r="EV101" i="1"/>
  <c r="EV102" i="1"/>
  <c r="EY174" i="1"/>
  <c r="EY14" i="1"/>
  <c r="EY16" i="1"/>
  <c r="EW98" i="1"/>
  <c r="EW99" i="1"/>
  <c r="EW100" i="1"/>
  <c r="EW101" i="1"/>
  <c r="EW102" i="1"/>
  <c r="EW103" i="1"/>
  <c r="EW104" i="1"/>
  <c r="EW105" i="1"/>
  <c r="EW106" i="1"/>
  <c r="EW107" i="1"/>
  <c r="EY15" i="1"/>
  <c r="EX98" i="1"/>
  <c r="EX100" i="1"/>
  <c r="EX102" i="1"/>
  <c r="EX103" i="1"/>
  <c r="EX104" i="1"/>
  <c r="EX105" i="1"/>
  <c r="EX106" i="1"/>
  <c r="EX107" i="1"/>
  <c r="EU103" i="1"/>
  <c r="EY103" i="1"/>
  <c r="EU104" i="1"/>
  <c r="EY104" i="1"/>
  <c r="EU105" i="1"/>
  <c r="EY105" i="1"/>
  <c r="EU106" i="1"/>
  <c r="EY106" i="1"/>
  <c r="EU107" i="1"/>
  <c r="EY107" i="1"/>
  <c r="EU108" i="1"/>
  <c r="EY108" i="1"/>
  <c r="EU109" i="1"/>
  <c r="EY109" i="1"/>
  <c r="EU110" i="1"/>
  <c r="EY110" i="1"/>
  <c r="EU111" i="1"/>
  <c r="EY111" i="1"/>
  <c r="EU112" i="1"/>
  <c r="EY112" i="1"/>
  <c r="EU113" i="1"/>
  <c r="EY113" i="1"/>
  <c r="EU114" i="1"/>
  <c r="EY114" i="1"/>
  <c r="EX101" i="1"/>
  <c r="EV108" i="1"/>
  <c r="EV109" i="1"/>
  <c r="EV110" i="1"/>
  <c r="EV111" i="1"/>
  <c r="EV112" i="1"/>
  <c r="EV103" i="1"/>
  <c r="EV104" i="1"/>
  <c r="EV105" i="1"/>
  <c r="EV106" i="1"/>
  <c r="EV107" i="1"/>
  <c r="EW108" i="1"/>
  <c r="EW109" i="1"/>
  <c r="EW110" i="1"/>
  <c r="EW111" i="1"/>
  <c r="EW112" i="1"/>
  <c r="EW113" i="1"/>
  <c r="EW114" i="1"/>
  <c r="EX109" i="1"/>
  <c r="EX111" i="1"/>
  <c r="EV113" i="1"/>
  <c r="EX99" i="1"/>
  <c r="EX113" i="1"/>
  <c r="EX108" i="1"/>
  <c r="EX110" i="1"/>
  <c r="EX112" i="1"/>
  <c r="EV114" i="1"/>
  <c r="EX114" i="1"/>
  <c r="GC173" i="1"/>
  <c r="GC174" i="1"/>
  <c r="GC72" i="1"/>
  <c r="GD173" i="1"/>
  <c r="GE173" i="1"/>
  <c r="GB174" i="1"/>
  <c r="GB72" i="1"/>
  <c r="GC61" i="1"/>
  <c r="GC146" i="1"/>
  <c r="GC147" i="1"/>
  <c r="GC14" i="1"/>
  <c r="GC15" i="1"/>
  <c r="GD174" i="1"/>
  <c r="GD72" i="1"/>
  <c r="GD61" i="1"/>
  <c r="GD146" i="1"/>
  <c r="GB173" i="1"/>
  <c r="GE174" i="1"/>
  <c r="GE72" i="1"/>
  <c r="GE61" i="1"/>
  <c r="GF61" i="1"/>
  <c r="GB146" i="1"/>
  <c r="GB147" i="1"/>
  <c r="GB14" i="1"/>
  <c r="GB15" i="1"/>
  <c r="GC16" i="1"/>
  <c r="GF174" i="1"/>
  <c r="GE146" i="1"/>
  <c r="GD147" i="1"/>
  <c r="GD14" i="1"/>
  <c r="GD15" i="1"/>
  <c r="GF173" i="1"/>
  <c r="GF72" i="1"/>
  <c r="GF146" i="1"/>
  <c r="GE147" i="1"/>
  <c r="GE14" i="1"/>
  <c r="GE15" i="1"/>
  <c r="GF14" i="1"/>
  <c r="GF16" i="1"/>
  <c r="GB98" i="1"/>
  <c r="GF98" i="1"/>
  <c r="GB99" i="1"/>
  <c r="GF99" i="1"/>
  <c r="GB100" i="1"/>
  <c r="GF100" i="1"/>
  <c r="GB101" i="1"/>
  <c r="GF101" i="1"/>
  <c r="GB61" i="1"/>
  <c r="GF15" i="1"/>
  <c r="GB16" i="1"/>
  <c r="GC98" i="1"/>
  <c r="GC99" i="1"/>
  <c r="GC100" i="1"/>
  <c r="GC101" i="1"/>
  <c r="GC102" i="1"/>
  <c r="GD16" i="1"/>
  <c r="GD98" i="1"/>
  <c r="GD99" i="1"/>
  <c r="GD100" i="1"/>
  <c r="GD101" i="1"/>
  <c r="GD102" i="1"/>
  <c r="GD103" i="1"/>
  <c r="GD104" i="1"/>
  <c r="GD105" i="1"/>
  <c r="GD106" i="1"/>
  <c r="GD107" i="1"/>
  <c r="GF147" i="1"/>
  <c r="GE98" i="1"/>
  <c r="GE100" i="1"/>
  <c r="GB102" i="1"/>
  <c r="GE103" i="1"/>
  <c r="GE104" i="1"/>
  <c r="GE105" i="1"/>
  <c r="GE106" i="1"/>
  <c r="GE107" i="1"/>
  <c r="GE16" i="1"/>
  <c r="GE102" i="1"/>
  <c r="GB103" i="1"/>
  <c r="GF103" i="1"/>
  <c r="GB104" i="1"/>
  <c r="GF104" i="1"/>
  <c r="GB105" i="1"/>
  <c r="GF105" i="1"/>
  <c r="GB106" i="1"/>
  <c r="GF106" i="1"/>
  <c r="GB107" i="1"/>
  <c r="GF107" i="1"/>
  <c r="GB108" i="1"/>
  <c r="GF108" i="1"/>
  <c r="GB109" i="1"/>
  <c r="GF109" i="1"/>
  <c r="GB110" i="1"/>
  <c r="GF110" i="1"/>
  <c r="GB111" i="1"/>
  <c r="GF111" i="1"/>
  <c r="GB112" i="1"/>
  <c r="GF112" i="1"/>
  <c r="GB113" i="1"/>
  <c r="GF113" i="1"/>
  <c r="GB114" i="1"/>
  <c r="GF114" i="1"/>
  <c r="GE99" i="1"/>
  <c r="GC108" i="1"/>
  <c r="GC109" i="1"/>
  <c r="GC110" i="1"/>
  <c r="GC111" i="1"/>
  <c r="GC112" i="1"/>
  <c r="GF102" i="1"/>
  <c r="GC103" i="1"/>
  <c r="GC104" i="1"/>
  <c r="GC105" i="1"/>
  <c r="GC106" i="1"/>
  <c r="GC107" i="1"/>
  <c r="GD108" i="1"/>
  <c r="GD109" i="1"/>
  <c r="GD110" i="1"/>
  <c r="GD111" i="1"/>
  <c r="GD112" i="1"/>
  <c r="GD113" i="1"/>
  <c r="GD114" i="1"/>
  <c r="GE109" i="1"/>
  <c r="GE111" i="1"/>
  <c r="GC113" i="1"/>
  <c r="GE113" i="1"/>
  <c r="GE101" i="1"/>
  <c r="GE108" i="1"/>
  <c r="GE110" i="1"/>
  <c r="GE112" i="1"/>
  <c r="GC114" i="1"/>
  <c r="GE114" i="1"/>
  <c r="EW60" i="1"/>
  <c r="EY74" i="1"/>
  <c r="EU74" i="1"/>
  <c r="EX60" i="1"/>
  <c r="EV74" i="1"/>
  <c r="EV60" i="1"/>
  <c r="EY60" i="1"/>
  <c r="EW74" i="1"/>
  <c r="EV171" i="1"/>
  <c r="EV175" i="1"/>
  <c r="EX73" i="1"/>
  <c r="EV172" i="1"/>
  <c r="EX162" i="1"/>
  <c r="EV161" i="1"/>
  <c r="EX160" i="1"/>
  <c r="EX164" i="1"/>
  <c r="EX170" i="1"/>
  <c r="EU60" i="1"/>
  <c r="EY171" i="1"/>
  <c r="EU171" i="1"/>
  <c r="EY175" i="1"/>
  <c r="EU175" i="1"/>
  <c r="EW73" i="1"/>
  <c r="EY172" i="1"/>
  <c r="EU172" i="1"/>
  <c r="EW162" i="1"/>
  <c r="EY161" i="1"/>
  <c r="EU161" i="1"/>
  <c r="EX175" i="1"/>
  <c r="EV73" i="1"/>
  <c r="EX161" i="1"/>
  <c r="EW160" i="1"/>
  <c r="EY164" i="1"/>
  <c r="EV170" i="1"/>
  <c r="EV169" i="1"/>
  <c r="EV168" i="1"/>
  <c r="EX167" i="1"/>
  <c r="EW175" i="1"/>
  <c r="EU73" i="1"/>
  <c r="EY162" i="1"/>
  <c r="EW161" i="1"/>
  <c r="EV160" i="1"/>
  <c r="EW164" i="1"/>
  <c r="EU170" i="1"/>
  <c r="EY169" i="1"/>
  <c r="EU169" i="1"/>
  <c r="EY168" i="1"/>
  <c r="EU168" i="1"/>
  <c r="EW167" i="1"/>
  <c r="EX171" i="1"/>
  <c r="EV162" i="1"/>
  <c r="EV164" i="1"/>
  <c r="EY170" i="1"/>
  <c r="EX169" i="1"/>
  <c r="EY165" i="1"/>
  <c r="EU165" i="1"/>
  <c r="EW166" i="1"/>
  <c r="EY163" i="1"/>
  <c r="EU163" i="1"/>
  <c r="EV166" i="1"/>
  <c r="EW171" i="1"/>
  <c r="EU162" i="1"/>
  <c r="EY160" i="1"/>
  <c r="EU164" i="1"/>
  <c r="EW170" i="1"/>
  <c r="EW169" i="1"/>
  <c r="EY167" i="1"/>
  <c r="EX165" i="1"/>
  <c r="EX172" i="1"/>
  <c r="EU160" i="1"/>
  <c r="EX168" i="1"/>
  <c r="EV167" i="1"/>
  <c r="EW165" i="1"/>
  <c r="EY166" i="1"/>
  <c r="EU166" i="1"/>
  <c r="EY73" i="1"/>
  <c r="EV165" i="1"/>
  <c r="EX166" i="1"/>
  <c r="EX74" i="1"/>
  <c r="EU167" i="1"/>
  <c r="EW172" i="1"/>
  <c r="EW168" i="1"/>
  <c r="EW163" i="1"/>
  <c r="EV163" i="1"/>
  <c r="EX163" i="1"/>
  <c r="DO60" i="1"/>
  <c r="DQ74" i="1"/>
  <c r="DP60" i="1"/>
  <c r="DN74" i="1"/>
  <c r="DN60" i="1"/>
  <c r="DR74" i="1"/>
  <c r="DQ60" i="1"/>
  <c r="DO74" i="1"/>
  <c r="DR171" i="1"/>
  <c r="DN171" i="1"/>
  <c r="DR175" i="1"/>
  <c r="DN175" i="1"/>
  <c r="DP73" i="1"/>
  <c r="DR172" i="1"/>
  <c r="DN172" i="1"/>
  <c r="DP162" i="1"/>
  <c r="DR161" i="1"/>
  <c r="DN161" i="1"/>
  <c r="DP160" i="1"/>
  <c r="DP164" i="1"/>
  <c r="DQ171" i="1"/>
  <c r="DQ175" i="1"/>
  <c r="DO73" i="1"/>
  <c r="DQ172" i="1"/>
  <c r="DO162" i="1"/>
  <c r="DQ161" i="1"/>
  <c r="DP175" i="1"/>
  <c r="DN73" i="1"/>
  <c r="DR162" i="1"/>
  <c r="DP161" i="1"/>
  <c r="DO160" i="1"/>
  <c r="DQ164" i="1"/>
  <c r="DP170" i="1"/>
  <c r="DR169" i="1"/>
  <c r="DN169" i="1"/>
  <c r="DR168" i="1"/>
  <c r="DN168" i="1"/>
  <c r="DP167" i="1"/>
  <c r="DP74" i="1"/>
  <c r="DO175" i="1"/>
  <c r="DQ162" i="1"/>
  <c r="DO161" i="1"/>
  <c r="DN160" i="1"/>
  <c r="DO164" i="1"/>
  <c r="DO170" i="1"/>
  <c r="DQ169" i="1"/>
  <c r="DQ168" i="1"/>
  <c r="DO167" i="1"/>
  <c r="DP171" i="1"/>
  <c r="DN162" i="1"/>
  <c r="DR160" i="1"/>
  <c r="DN164" i="1"/>
  <c r="DR170" i="1"/>
  <c r="DP169" i="1"/>
  <c r="DR167" i="1"/>
  <c r="DQ165" i="1"/>
  <c r="DO166" i="1"/>
  <c r="DQ163" i="1"/>
  <c r="DR166" i="1"/>
  <c r="DN166" i="1"/>
  <c r="DR60" i="1"/>
  <c r="DO171" i="1"/>
  <c r="DQ160" i="1"/>
  <c r="DQ170" i="1"/>
  <c r="DO169" i="1"/>
  <c r="DQ167" i="1"/>
  <c r="DP165" i="1"/>
  <c r="DR73" i="1"/>
  <c r="DP172" i="1"/>
  <c r="DN170" i="1"/>
  <c r="DP168" i="1"/>
  <c r="DN167" i="1"/>
  <c r="DO165" i="1"/>
  <c r="DQ166" i="1"/>
  <c r="DR164" i="1"/>
  <c r="DR165" i="1"/>
  <c r="DO172" i="1"/>
  <c r="DN165" i="1"/>
  <c r="DP166" i="1"/>
  <c r="DQ73" i="1"/>
  <c r="DO168" i="1"/>
  <c r="DO163" i="1"/>
  <c r="DP163" i="1"/>
  <c r="DN163" i="1"/>
  <c r="DR163" i="1"/>
  <c r="GE60" i="1"/>
  <c r="GC74" i="1"/>
  <c r="GF60" i="1"/>
  <c r="GD74" i="1"/>
  <c r="GD60" i="1"/>
  <c r="GB74" i="1"/>
  <c r="GE171" i="1"/>
  <c r="GE74" i="1"/>
  <c r="GB171" i="1"/>
  <c r="GD175" i="1"/>
  <c r="GF73" i="1"/>
  <c r="GB73" i="1"/>
  <c r="GD172" i="1"/>
  <c r="GF162" i="1"/>
  <c r="GB162" i="1"/>
  <c r="GD161" i="1"/>
  <c r="GF160" i="1"/>
  <c r="GB160" i="1"/>
  <c r="GF164" i="1"/>
  <c r="GB164" i="1"/>
  <c r="GF170" i="1"/>
  <c r="GB170" i="1"/>
  <c r="GC60" i="1"/>
  <c r="GF171" i="1"/>
  <c r="GC175" i="1"/>
  <c r="GE73" i="1"/>
  <c r="GC172" i="1"/>
  <c r="GE162" i="1"/>
  <c r="GC161" i="1"/>
  <c r="GB60" i="1"/>
  <c r="GD171" i="1"/>
  <c r="GF175" i="1"/>
  <c r="GD73" i="1"/>
  <c r="GB172" i="1"/>
  <c r="GF161" i="1"/>
  <c r="GE160" i="1"/>
  <c r="GD170" i="1"/>
  <c r="GD169" i="1"/>
  <c r="GD168" i="1"/>
  <c r="GF167" i="1"/>
  <c r="GB167" i="1"/>
  <c r="GF74" i="1"/>
  <c r="GC171" i="1"/>
  <c r="GE175" i="1"/>
  <c r="GC73" i="1"/>
  <c r="GE161" i="1"/>
  <c r="GD160" i="1"/>
  <c r="GE164" i="1"/>
  <c r="GC170" i="1"/>
  <c r="GC169" i="1"/>
  <c r="GC168" i="1"/>
  <c r="GE167" i="1"/>
  <c r="GB175" i="1"/>
  <c r="GD162" i="1"/>
  <c r="GB161" i="1"/>
  <c r="GD164" i="1"/>
  <c r="GF169" i="1"/>
  <c r="GB168" i="1"/>
  <c r="GC165" i="1"/>
  <c r="GE166" i="1"/>
  <c r="GC163" i="1"/>
  <c r="GF165" i="1"/>
  <c r="GB165" i="1"/>
  <c r="GD166" i="1"/>
  <c r="GC162" i="1"/>
  <c r="GC164" i="1"/>
  <c r="GE170" i="1"/>
  <c r="GE169" i="1"/>
  <c r="GF172" i="1"/>
  <c r="GC160" i="1"/>
  <c r="GB169" i="1"/>
  <c r="GF168" i="1"/>
  <c r="GD167" i="1"/>
  <c r="GE165" i="1"/>
  <c r="GC166" i="1"/>
  <c r="GE172" i="1"/>
  <c r="GD165" i="1"/>
  <c r="GF166" i="1"/>
  <c r="GC167" i="1"/>
  <c r="GE168" i="1"/>
  <c r="GE163" i="1"/>
  <c r="GF163" i="1"/>
  <c r="GD163" i="1"/>
  <c r="GB163" i="1"/>
  <c r="GB166" i="1"/>
  <c r="DP202" i="1"/>
  <c r="DO202" i="1"/>
  <c r="DR202" i="1"/>
  <c r="DN202" i="1"/>
  <c r="DQ202" i="1"/>
  <c r="DO117" i="1"/>
  <c r="DR117" i="1"/>
  <c r="DN117" i="1"/>
  <c r="DQ117" i="1"/>
  <c r="DR196" i="1"/>
  <c r="DN196" i="1"/>
  <c r="DR193" i="1"/>
  <c r="DN193" i="1"/>
  <c r="DR197" i="1"/>
  <c r="DN197" i="1"/>
  <c r="DR198" i="1"/>
  <c r="DN198" i="1"/>
  <c r="DR199" i="1"/>
  <c r="DN199" i="1"/>
  <c r="DR200" i="1"/>
  <c r="DN200" i="1"/>
  <c r="DQ196" i="1"/>
  <c r="DQ193" i="1"/>
  <c r="DP196" i="1"/>
  <c r="DP193" i="1"/>
  <c r="DP197" i="1"/>
  <c r="DP198" i="1"/>
  <c r="DP199" i="1"/>
  <c r="DP117" i="1"/>
  <c r="DO196" i="1"/>
  <c r="DQ197" i="1"/>
  <c r="DQ199" i="1"/>
  <c r="DP200" i="1"/>
  <c r="DO195" i="1"/>
  <c r="DO194" i="1"/>
  <c r="DO158" i="1"/>
  <c r="DO157" i="1"/>
  <c r="DO156" i="1"/>
  <c r="DO155" i="1"/>
  <c r="DO197" i="1"/>
  <c r="DQ198" i="1"/>
  <c r="DO199" i="1"/>
  <c r="DO200" i="1"/>
  <c r="DR195" i="1"/>
  <c r="DN195" i="1"/>
  <c r="DR194" i="1"/>
  <c r="DN194" i="1"/>
  <c r="DR158" i="1"/>
  <c r="DN158" i="1"/>
  <c r="DR157" i="1"/>
  <c r="DN157" i="1"/>
  <c r="DR156" i="1"/>
  <c r="DN156" i="1"/>
  <c r="DR155" i="1"/>
  <c r="DN155" i="1"/>
  <c r="DR176" i="1"/>
  <c r="DN176" i="1"/>
  <c r="DR192" i="1"/>
  <c r="DN192" i="1"/>
  <c r="DR191" i="1"/>
  <c r="DN191" i="1"/>
  <c r="DR190" i="1"/>
  <c r="DN190" i="1"/>
  <c r="DR189" i="1"/>
  <c r="DN189" i="1"/>
  <c r="DR188" i="1"/>
  <c r="DN188" i="1"/>
  <c r="DR187" i="1"/>
  <c r="DN187" i="1"/>
  <c r="DO193" i="1"/>
  <c r="DO198" i="1"/>
  <c r="DQ195" i="1"/>
  <c r="DP158" i="1"/>
  <c r="DQ157" i="1"/>
  <c r="DQ176" i="1"/>
  <c r="DQ192" i="1"/>
  <c r="DQ191" i="1"/>
  <c r="DQ190" i="1"/>
  <c r="DQ189" i="1"/>
  <c r="DQ188" i="1"/>
  <c r="DQ187" i="1"/>
  <c r="DQ186" i="1"/>
  <c r="DQ185" i="1"/>
  <c r="DQ184" i="1"/>
  <c r="DQ178" i="1"/>
  <c r="DQ149" i="1"/>
  <c r="DQ148" i="1"/>
  <c r="DQ151" i="1"/>
  <c r="DP155" i="1"/>
  <c r="DP195" i="1"/>
  <c r="DQ194" i="1"/>
  <c r="DP157" i="1"/>
  <c r="DQ156" i="1"/>
  <c r="DP176" i="1"/>
  <c r="DP192" i="1"/>
  <c r="DP191" i="1"/>
  <c r="DP190" i="1"/>
  <c r="DP189" i="1"/>
  <c r="DP188" i="1"/>
  <c r="DP187" i="1"/>
  <c r="DP186" i="1"/>
  <c r="DP185" i="1"/>
  <c r="DP184" i="1"/>
  <c r="DP178" i="1"/>
  <c r="DP149" i="1"/>
  <c r="DP148" i="1"/>
  <c r="DP151" i="1"/>
  <c r="DP194" i="1"/>
  <c r="DP156" i="1"/>
  <c r="DQ155" i="1"/>
  <c r="DO176" i="1"/>
  <c r="DO192" i="1"/>
  <c r="DO191" i="1"/>
  <c r="DO190" i="1"/>
  <c r="DO189" i="1"/>
  <c r="DO188" i="1"/>
  <c r="DO187" i="1"/>
  <c r="DO186" i="1"/>
  <c r="DO185" i="1"/>
  <c r="DO184" i="1"/>
  <c r="DO178" i="1"/>
  <c r="DO149" i="1"/>
  <c r="DO148" i="1"/>
  <c r="DO151" i="1"/>
  <c r="DQ158" i="1"/>
  <c r="DQ200" i="1"/>
  <c r="DN186" i="1"/>
  <c r="DR148" i="1"/>
  <c r="DN151" i="1"/>
  <c r="DR184" i="1"/>
  <c r="DR149" i="1"/>
  <c r="DN148" i="1"/>
  <c r="DR185" i="1"/>
  <c r="DN184" i="1"/>
  <c r="DR178" i="1"/>
  <c r="DN149" i="1"/>
  <c r="DR186" i="1"/>
  <c r="DN185" i="1"/>
  <c r="DN178" i="1"/>
  <c r="DR151" i="1"/>
  <c r="DO70" i="1"/>
  <c r="DR69" i="1"/>
  <c r="DN69" i="1"/>
  <c r="DP96" i="1"/>
  <c r="DR70" i="1"/>
  <c r="DN70" i="1"/>
  <c r="DQ69" i="1"/>
  <c r="DO96" i="1"/>
  <c r="DQ70" i="1"/>
  <c r="DP69" i="1"/>
  <c r="DR96" i="1"/>
  <c r="DN96" i="1"/>
  <c r="DP70" i="1"/>
  <c r="DO69" i="1"/>
  <c r="DQ96" i="1"/>
  <c r="EX202" i="1"/>
  <c r="EW202" i="1"/>
  <c r="EV202" i="1"/>
  <c r="EY202" i="1"/>
  <c r="EU202" i="1"/>
  <c r="EW117" i="1"/>
  <c r="EV117" i="1"/>
  <c r="EY117" i="1"/>
  <c r="EU117" i="1"/>
  <c r="EV196" i="1"/>
  <c r="EV193" i="1"/>
  <c r="EV197" i="1"/>
  <c r="EV198" i="1"/>
  <c r="EV199" i="1"/>
  <c r="EV200" i="1"/>
  <c r="EY196" i="1"/>
  <c r="EU196" i="1"/>
  <c r="EY193" i="1"/>
  <c r="EU193" i="1"/>
  <c r="EX196" i="1"/>
  <c r="EX193" i="1"/>
  <c r="EX197" i="1"/>
  <c r="EX198" i="1"/>
  <c r="EX199" i="1"/>
  <c r="EW196" i="1"/>
  <c r="EY197" i="1"/>
  <c r="EY199" i="1"/>
  <c r="EX200" i="1"/>
  <c r="EW195" i="1"/>
  <c r="EW194" i="1"/>
  <c r="EW158" i="1"/>
  <c r="EW157" i="1"/>
  <c r="EW156" i="1"/>
  <c r="EW155" i="1"/>
  <c r="EW197" i="1"/>
  <c r="EY198" i="1"/>
  <c r="EW199" i="1"/>
  <c r="EW200" i="1"/>
  <c r="EV195" i="1"/>
  <c r="EV194" i="1"/>
  <c r="EV158" i="1"/>
  <c r="EV157" i="1"/>
  <c r="EV156" i="1"/>
  <c r="EV155" i="1"/>
  <c r="EV176" i="1"/>
  <c r="EV192" i="1"/>
  <c r="EV191" i="1"/>
  <c r="EV190" i="1"/>
  <c r="EV189" i="1"/>
  <c r="EV188" i="1"/>
  <c r="EV187" i="1"/>
  <c r="EX117" i="1"/>
  <c r="EW193" i="1"/>
  <c r="EU197" i="1"/>
  <c r="EW198" i="1"/>
  <c r="EU199" i="1"/>
  <c r="EU200" i="1"/>
  <c r="EY195" i="1"/>
  <c r="EX158" i="1"/>
  <c r="EY157" i="1"/>
  <c r="EU155" i="1"/>
  <c r="EY176" i="1"/>
  <c r="EY192" i="1"/>
  <c r="EY191" i="1"/>
  <c r="EY190" i="1"/>
  <c r="EY189" i="1"/>
  <c r="EY188" i="1"/>
  <c r="EY187" i="1"/>
  <c r="EY186" i="1"/>
  <c r="EU186" i="1"/>
  <c r="EY185" i="1"/>
  <c r="EU185" i="1"/>
  <c r="EY184" i="1"/>
  <c r="EU184" i="1"/>
  <c r="EY178" i="1"/>
  <c r="EU178" i="1"/>
  <c r="EY149" i="1"/>
  <c r="EU149" i="1"/>
  <c r="EY148" i="1"/>
  <c r="EU148" i="1"/>
  <c r="EY151" i="1"/>
  <c r="EU151" i="1"/>
  <c r="EX155" i="1"/>
  <c r="EU198" i="1"/>
  <c r="EY200" i="1"/>
  <c r="EX195" i="1"/>
  <c r="EY194" i="1"/>
  <c r="EU158" i="1"/>
  <c r="EX157" i="1"/>
  <c r="EY156" i="1"/>
  <c r="EX176" i="1"/>
  <c r="EX192" i="1"/>
  <c r="EX191" i="1"/>
  <c r="EX190" i="1"/>
  <c r="EX189" i="1"/>
  <c r="EX188" i="1"/>
  <c r="EX187" i="1"/>
  <c r="EX186" i="1"/>
  <c r="EX185" i="1"/>
  <c r="EX184" i="1"/>
  <c r="EX178" i="1"/>
  <c r="EX149" i="1"/>
  <c r="EX148" i="1"/>
  <c r="EX151" i="1"/>
  <c r="EU156" i="1"/>
  <c r="EU195" i="1"/>
  <c r="EX194" i="1"/>
  <c r="EU157" i="1"/>
  <c r="EX156" i="1"/>
  <c r="EY155" i="1"/>
  <c r="EW176" i="1"/>
  <c r="EW192" i="1"/>
  <c r="EW191" i="1"/>
  <c r="EW190" i="1"/>
  <c r="EW189" i="1"/>
  <c r="EW188" i="1"/>
  <c r="EW187" i="1"/>
  <c r="EW186" i="1"/>
  <c r="EW185" i="1"/>
  <c r="EW184" i="1"/>
  <c r="EW178" i="1"/>
  <c r="EW149" i="1"/>
  <c r="EW148" i="1"/>
  <c r="EW151" i="1"/>
  <c r="EU194" i="1"/>
  <c r="EY158" i="1"/>
  <c r="EV186" i="1"/>
  <c r="EV151" i="1"/>
  <c r="EU176" i="1"/>
  <c r="EU192" i="1"/>
  <c r="EU191" i="1"/>
  <c r="EU190" i="1"/>
  <c r="EU189" i="1"/>
  <c r="EU188" i="1"/>
  <c r="EU187" i="1"/>
  <c r="EV148" i="1"/>
  <c r="EV184" i="1"/>
  <c r="EV149" i="1"/>
  <c r="EV185" i="1"/>
  <c r="EV178" i="1"/>
  <c r="EW70" i="1"/>
  <c r="EV69" i="1"/>
  <c r="EX96" i="1"/>
  <c r="EV70" i="1"/>
  <c r="EY69" i="1"/>
  <c r="EU69" i="1"/>
  <c r="EW96" i="1"/>
  <c r="EY70" i="1"/>
  <c r="EU70" i="1"/>
  <c r="EX69" i="1"/>
  <c r="EV96" i="1"/>
  <c r="EX70" i="1"/>
  <c r="EW69" i="1"/>
  <c r="EY96" i="1"/>
  <c r="EU96" i="1"/>
  <c r="GF202" i="1"/>
  <c r="GB202" i="1"/>
  <c r="GE202" i="1"/>
  <c r="GD202" i="1"/>
  <c r="GC202" i="1"/>
  <c r="GE117" i="1"/>
  <c r="GD117" i="1"/>
  <c r="GC117" i="1"/>
  <c r="GC196" i="1"/>
  <c r="GB117" i="1"/>
  <c r="GB196" i="1"/>
  <c r="GD193" i="1"/>
  <c r="GD197" i="1"/>
  <c r="GD198" i="1"/>
  <c r="GD199" i="1"/>
  <c r="GD200" i="1"/>
  <c r="GF196" i="1"/>
  <c r="GC193" i="1"/>
  <c r="GE196" i="1"/>
  <c r="GF193" i="1"/>
  <c r="GB193" i="1"/>
  <c r="GF197" i="1"/>
  <c r="GB197" i="1"/>
  <c r="GF198" i="1"/>
  <c r="GB198" i="1"/>
  <c r="GF199" i="1"/>
  <c r="GB199" i="1"/>
  <c r="GF117" i="1"/>
  <c r="GF200" i="1"/>
  <c r="GE195" i="1"/>
  <c r="GE194" i="1"/>
  <c r="GE158" i="1"/>
  <c r="GE157" i="1"/>
  <c r="GE156" i="1"/>
  <c r="GE155" i="1"/>
  <c r="GD196" i="1"/>
  <c r="GE197" i="1"/>
  <c r="GE199" i="1"/>
  <c r="GE200" i="1"/>
  <c r="GD195" i="1"/>
  <c r="GD194" i="1"/>
  <c r="GD158" i="1"/>
  <c r="GD157" i="1"/>
  <c r="GD156" i="1"/>
  <c r="GD155" i="1"/>
  <c r="GD176" i="1"/>
  <c r="GD192" i="1"/>
  <c r="GD191" i="1"/>
  <c r="GD190" i="1"/>
  <c r="GD189" i="1"/>
  <c r="GD188" i="1"/>
  <c r="GD187" i="1"/>
  <c r="GE193" i="1"/>
  <c r="GC197" i="1"/>
  <c r="GE198" i="1"/>
  <c r="GC199" i="1"/>
  <c r="GC200" i="1"/>
  <c r="GB200" i="1"/>
  <c r="GB194" i="1"/>
  <c r="GF158" i="1"/>
  <c r="GB156" i="1"/>
  <c r="GC155" i="1"/>
  <c r="GB176" i="1"/>
  <c r="GB192" i="1"/>
  <c r="GB191" i="1"/>
  <c r="GB190" i="1"/>
  <c r="GB189" i="1"/>
  <c r="GB188" i="1"/>
  <c r="GB187" i="1"/>
  <c r="GC186" i="1"/>
  <c r="GC185" i="1"/>
  <c r="GC184" i="1"/>
  <c r="GC178" i="1"/>
  <c r="GC149" i="1"/>
  <c r="GC148" i="1"/>
  <c r="GC151" i="1"/>
  <c r="GC198" i="1"/>
  <c r="GF195" i="1"/>
  <c r="GC158" i="1"/>
  <c r="GF157" i="1"/>
  <c r="GB155" i="1"/>
  <c r="GF176" i="1"/>
  <c r="GF192" i="1"/>
  <c r="GF191" i="1"/>
  <c r="GF190" i="1"/>
  <c r="GF189" i="1"/>
  <c r="GF188" i="1"/>
  <c r="GF187" i="1"/>
  <c r="GF186" i="1"/>
  <c r="GB186" i="1"/>
  <c r="GF185" i="1"/>
  <c r="GB185" i="1"/>
  <c r="GF184" i="1"/>
  <c r="GB184" i="1"/>
  <c r="GF178" i="1"/>
  <c r="GB178" i="1"/>
  <c r="GF149" i="1"/>
  <c r="GB149" i="1"/>
  <c r="GF148" i="1"/>
  <c r="GB148" i="1"/>
  <c r="GF151" i="1"/>
  <c r="GB151" i="1"/>
  <c r="GB157" i="1"/>
  <c r="GC195" i="1"/>
  <c r="GF194" i="1"/>
  <c r="GB158" i="1"/>
  <c r="GC157" i="1"/>
  <c r="GF156" i="1"/>
  <c r="GE176" i="1"/>
  <c r="GE192" i="1"/>
  <c r="GE191" i="1"/>
  <c r="GE190" i="1"/>
  <c r="GE189" i="1"/>
  <c r="GE188" i="1"/>
  <c r="GE187" i="1"/>
  <c r="GE186" i="1"/>
  <c r="GE185" i="1"/>
  <c r="GE184" i="1"/>
  <c r="GE178" i="1"/>
  <c r="GE149" i="1"/>
  <c r="GE148" i="1"/>
  <c r="GE151" i="1"/>
  <c r="GB195" i="1"/>
  <c r="GC176" i="1"/>
  <c r="GC194" i="1"/>
  <c r="GC156" i="1"/>
  <c r="GF155" i="1"/>
  <c r="GD186" i="1"/>
  <c r="GD151" i="1"/>
  <c r="GD148" i="1"/>
  <c r="GD184" i="1"/>
  <c r="GD149" i="1"/>
  <c r="GC192" i="1"/>
  <c r="GC191" i="1"/>
  <c r="GC190" i="1"/>
  <c r="GC189" i="1"/>
  <c r="GC188" i="1"/>
  <c r="GC187" i="1"/>
  <c r="GD185" i="1"/>
  <c r="GD178" i="1"/>
  <c r="GE70" i="1"/>
  <c r="GD69" i="1"/>
  <c r="GF96" i="1"/>
  <c r="GB96" i="1"/>
  <c r="GD70" i="1"/>
  <c r="GC69" i="1"/>
  <c r="GE96" i="1"/>
  <c r="GC70" i="1"/>
  <c r="GF69" i="1"/>
  <c r="GB69" i="1"/>
  <c r="GD96" i="1"/>
  <c r="GF70" i="1"/>
  <c r="GB70" i="1"/>
  <c r="GE69" i="1"/>
  <c r="GC96" i="1"/>
  <c r="B21" i="20"/>
  <c r="B53" i="20"/>
  <c r="ET2" i="1"/>
  <c r="GA2" i="1"/>
  <c r="HH2" i="1"/>
  <c r="C55" i="20"/>
  <c r="C5" i="20"/>
  <c r="D51" i="20"/>
  <c r="D46" i="20"/>
  <c r="E50" i="20"/>
  <c r="J2" i="20"/>
  <c r="G4" i="20"/>
  <c r="E51" i="20"/>
  <c r="D53" i="20"/>
  <c r="E53" i="20"/>
  <c r="E46" i="20"/>
  <c r="L21" i="20"/>
  <c r="D48" i="20"/>
  <c r="L5" i="20"/>
  <c r="L3" i="20"/>
  <c r="G5" i="20"/>
  <c r="E47" i="20"/>
  <c r="C7" i="20"/>
  <c r="G7" i="20"/>
  <c r="E52" i="20"/>
  <c r="G8" i="20"/>
  <c r="E49" i="20"/>
  <c r="G6" i="20"/>
  <c r="E48" i="20"/>
  <c r="D49" i="20"/>
  <c r="C4" i="20"/>
  <c r="J5" i="20"/>
  <c r="D52" i="20"/>
  <c r="L2" i="20"/>
  <c r="C6" i="20"/>
  <c r="J3" i="20"/>
  <c r="D47" i="20"/>
  <c r="D50" i="20"/>
  <c r="ET6" i="25" l="1"/>
  <c r="GA6" i="25"/>
  <c r="HH6" i="25"/>
  <c r="GA57" i="1"/>
  <c r="GA58" i="1"/>
  <c r="HH36" i="1"/>
  <c r="HH38" i="1"/>
  <c r="HH40" i="1"/>
  <c r="HH22" i="1"/>
  <c r="HH24" i="1"/>
  <c r="HH57" i="1"/>
  <c r="HH54" i="1"/>
  <c r="HH50" i="1"/>
  <c r="HH52" i="1"/>
  <c r="HH42" i="1"/>
  <c r="HH44" i="1"/>
  <c r="HH46" i="1"/>
  <c r="HH48" i="1"/>
  <c r="HH26" i="1"/>
  <c r="HH56" i="1"/>
  <c r="HH55" i="1"/>
  <c r="HH51" i="1"/>
  <c r="HH53" i="1"/>
  <c r="HH43" i="1"/>
  <c r="HH45" i="1"/>
  <c r="HH47" i="1"/>
  <c r="HH49" i="1"/>
  <c r="HH27" i="1"/>
  <c r="HH28" i="1"/>
  <c r="HH30" i="1"/>
  <c r="HH32" i="1"/>
  <c r="HH34" i="1"/>
  <c r="HH58" i="1"/>
  <c r="HH29" i="1"/>
  <c r="HH31" i="1"/>
  <c r="HH33" i="1"/>
  <c r="HH35" i="1"/>
  <c r="HH37" i="1"/>
  <c r="HH39" i="1"/>
  <c r="HH41" i="1"/>
  <c r="HH23" i="1"/>
  <c r="HH25" i="1"/>
  <c r="GA50" i="1"/>
  <c r="GA43" i="1"/>
  <c r="GA45" i="1"/>
  <c r="GA47" i="1"/>
  <c r="GA49" i="1"/>
  <c r="GA27" i="1"/>
  <c r="GA29" i="1"/>
  <c r="GA31" i="1"/>
  <c r="GA33" i="1"/>
  <c r="GA35" i="1"/>
  <c r="GA52" i="1"/>
  <c r="GA30" i="1"/>
  <c r="GA32" i="1"/>
  <c r="GA34" i="1"/>
  <c r="GA44" i="1"/>
  <c r="GA46" i="1"/>
  <c r="GA48" i="1"/>
  <c r="GA26" i="1"/>
  <c r="GA42" i="1"/>
  <c r="GA56" i="1"/>
  <c r="GA55" i="1"/>
  <c r="GA51" i="1"/>
  <c r="GA53" i="1"/>
  <c r="GA28" i="1"/>
  <c r="GA54" i="1"/>
  <c r="GA37" i="1"/>
  <c r="GA39" i="1"/>
  <c r="GA41" i="1"/>
  <c r="GA23" i="1"/>
  <c r="GA25" i="1"/>
  <c r="GA36" i="1"/>
  <c r="GA38" i="1"/>
  <c r="GA40" i="1"/>
  <c r="GA22" i="1"/>
  <c r="GA24" i="1"/>
  <c r="ET45" i="1"/>
  <c r="ET37" i="1"/>
  <c r="ET39" i="1"/>
  <c r="ET41" i="1"/>
  <c r="ET23" i="1"/>
  <c r="ET25" i="1"/>
  <c r="ET57" i="1"/>
  <c r="ET54" i="1"/>
  <c r="ET50" i="1"/>
  <c r="ET52" i="1"/>
  <c r="ET42" i="1"/>
  <c r="ET44" i="1"/>
  <c r="ET46" i="1"/>
  <c r="ET47" i="1"/>
  <c r="ET49" i="1"/>
  <c r="ET27" i="1"/>
  <c r="ET29" i="1"/>
  <c r="ET31" i="1"/>
  <c r="ET33" i="1"/>
  <c r="ET35" i="1"/>
  <c r="ET36" i="1"/>
  <c r="ET38" i="1"/>
  <c r="ET40" i="1"/>
  <c r="ET22" i="1"/>
  <c r="ET24" i="1"/>
  <c r="ET56" i="1"/>
  <c r="ET55" i="1"/>
  <c r="ET51" i="1"/>
  <c r="ET53" i="1"/>
  <c r="ET43" i="1"/>
  <c r="ET48" i="1"/>
  <c r="ET26" i="1"/>
  <c r="ET28" i="1"/>
  <c r="ET30" i="1"/>
  <c r="ET32" i="1"/>
  <c r="ET34" i="1"/>
  <c r="ET58" i="1"/>
  <c r="ET5" i="24"/>
  <c r="GA5" i="24"/>
  <c r="HH5" i="24"/>
  <c r="ET19" i="24"/>
  <c r="GA6" i="24"/>
  <c r="GA7" i="24"/>
  <c r="HH6" i="24"/>
  <c r="HH7" i="24"/>
  <c r="ET6" i="24"/>
  <c r="ET7" i="24"/>
  <c r="ET8" i="24"/>
  <c r="ET12" i="24"/>
  <c r="ET13" i="24"/>
  <c r="ET14" i="24"/>
  <c r="GA9" i="24"/>
  <c r="GA8" i="24"/>
  <c r="GA14" i="24"/>
  <c r="GA13" i="24"/>
  <c r="GA12" i="24"/>
  <c r="HH11" i="24"/>
  <c r="HH14" i="24"/>
  <c r="HH13" i="24"/>
  <c r="HH12" i="24"/>
  <c r="ET11" i="24"/>
  <c r="ET9" i="24"/>
  <c r="GA11" i="24"/>
  <c r="HH9" i="24"/>
  <c r="HH10" i="24"/>
  <c r="ET10" i="24"/>
  <c r="GA10" i="24"/>
  <c r="HH8" i="24"/>
  <c r="GA16" i="24"/>
  <c r="HH15" i="24"/>
  <c r="GA15" i="24"/>
  <c r="ET15" i="24"/>
  <c r="ET16" i="24"/>
  <c r="HH16" i="24"/>
  <c r="GA18" i="24"/>
  <c r="HH28" i="24"/>
  <c r="ET18" i="24"/>
  <c r="HH17" i="24"/>
  <c r="GA17" i="24"/>
  <c r="HH18" i="24"/>
  <c r="ET17" i="24"/>
  <c r="ET20" i="24"/>
  <c r="GA20" i="24"/>
  <c r="HH20" i="24"/>
  <c r="GA19" i="24"/>
  <c r="HH19" i="24"/>
  <c r="ET23" i="24"/>
  <c r="ET24" i="24"/>
  <c r="ET27" i="24"/>
  <c r="HH21" i="24"/>
  <c r="HH26" i="24"/>
  <c r="GA21" i="24"/>
  <c r="GA27" i="24"/>
  <c r="GA25" i="24"/>
  <c r="ET21" i="24"/>
  <c r="HH22" i="24"/>
  <c r="HH23" i="24"/>
  <c r="GA26" i="24"/>
  <c r="GA22" i="24"/>
  <c r="GA24" i="24"/>
  <c r="ET22" i="24"/>
  <c r="ET26" i="24"/>
  <c r="HH24" i="24"/>
  <c r="HH25" i="24"/>
  <c r="GA23" i="24"/>
  <c r="ET25" i="24"/>
  <c r="HH27" i="24"/>
  <c r="HH29" i="24"/>
  <c r="HH32" i="24"/>
  <c r="HH31" i="24"/>
  <c r="HH30" i="24"/>
  <c r="ET30" i="24"/>
  <c r="ET32" i="24"/>
  <c r="GA31" i="24"/>
  <c r="GA30" i="24"/>
  <c r="ET29" i="24"/>
  <c r="GA29" i="24"/>
  <c r="ET31" i="24"/>
  <c r="ET28" i="24"/>
  <c r="GA28" i="24"/>
  <c r="GA32" i="24"/>
  <c r="ET34" i="24"/>
  <c r="HH34" i="24"/>
  <c r="GA33" i="24"/>
  <c r="HH33" i="24"/>
  <c r="GA34" i="24"/>
  <c r="ET33" i="24"/>
  <c r="ET35" i="24"/>
  <c r="HH35" i="24"/>
  <c r="GA35" i="24"/>
  <c r="ET36" i="24"/>
  <c r="GA36" i="24"/>
  <c r="HH36" i="24"/>
  <c r="ET39" i="24"/>
  <c r="ET105" i="24"/>
  <c r="ET107" i="24"/>
  <c r="ET109" i="24"/>
  <c r="ET118" i="24"/>
  <c r="ET129" i="24"/>
  <c r="HH110" i="24"/>
  <c r="HH121" i="24"/>
  <c r="GA61" i="24"/>
  <c r="GA64" i="24"/>
  <c r="GA82" i="24"/>
  <c r="ET43" i="24"/>
  <c r="ET54" i="24"/>
  <c r="ET37" i="24"/>
  <c r="ET52" i="24"/>
  <c r="ET47" i="24"/>
  <c r="ET49" i="24"/>
  <c r="ET51" i="24"/>
  <c r="ET53" i="24"/>
  <c r="ET55" i="24"/>
  <c r="ET95" i="24"/>
  <c r="ET98" i="24"/>
  <c r="ET112" i="24"/>
  <c r="ET113" i="24"/>
  <c r="ET114" i="24"/>
  <c r="ET115" i="24"/>
  <c r="ET116" i="24"/>
  <c r="ET117" i="24"/>
  <c r="ET125" i="24"/>
  <c r="ET119" i="24"/>
  <c r="ET121" i="24"/>
  <c r="ET126" i="24"/>
  <c r="ET128" i="24"/>
  <c r="HH42" i="24"/>
  <c r="HH55" i="24"/>
  <c r="HH69" i="24"/>
  <c r="HH46" i="24"/>
  <c r="HH48" i="24"/>
  <c r="HH50" i="24"/>
  <c r="HH52" i="24"/>
  <c r="HH54" i="24"/>
  <c r="HH44" i="24"/>
  <c r="HH47" i="24"/>
  <c r="HH51" i="24"/>
  <c r="HH41" i="24"/>
  <c r="HH43" i="24"/>
  <c r="HH37" i="24"/>
  <c r="HH111" i="24"/>
  <c r="HH131" i="24"/>
  <c r="GA57" i="24"/>
  <c r="GA67" i="24"/>
  <c r="GA77" i="24"/>
  <c r="GA86" i="24"/>
  <c r="GA63" i="24"/>
  <c r="GA112" i="24"/>
  <c r="GA113" i="24"/>
  <c r="GA114" i="24"/>
  <c r="GA115" i="24"/>
  <c r="GA116" i="24"/>
  <c r="GA124" i="24"/>
  <c r="GA125" i="24"/>
  <c r="GA126" i="24"/>
  <c r="GA127" i="24"/>
  <c r="GA128" i="24"/>
  <c r="GA129" i="24"/>
  <c r="GA132" i="24"/>
  <c r="GA133" i="24"/>
  <c r="ET38" i="24"/>
  <c r="ET65" i="24"/>
  <c r="ET66" i="24"/>
  <c r="ET67" i="24"/>
  <c r="ET69" i="24"/>
  <c r="ET70" i="24"/>
  <c r="ET71" i="24"/>
  <c r="ET72" i="24"/>
  <c r="ET74" i="24"/>
  <c r="ET75" i="24"/>
  <c r="ET76" i="24"/>
  <c r="ET77" i="24"/>
  <c r="ET78" i="24"/>
  <c r="ET79" i="24"/>
  <c r="ET81" i="24"/>
  <c r="ET82" i="24"/>
  <c r="ET83" i="24"/>
  <c r="ET84" i="24"/>
  <c r="ET85" i="24"/>
  <c r="ET86" i="24"/>
  <c r="ET87" i="24"/>
  <c r="ET90" i="24"/>
  <c r="ET94" i="24"/>
  <c r="ET99" i="24"/>
  <c r="ET101" i="24"/>
  <c r="ET103" i="24"/>
  <c r="ET131" i="24"/>
  <c r="HH39" i="24"/>
  <c r="HH66" i="24"/>
  <c r="HH76" i="24"/>
  <c r="HH85" i="24"/>
  <c r="HH49" i="24"/>
  <c r="HH64" i="24"/>
  <c r="HH74" i="24"/>
  <c r="HH83" i="24"/>
  <c r="HH56" i="24"/>
  <c r="HH57" i="24"/>
  <c r="HH58" i="24"/>
  <c r="HH59" i="24"/>
  <c r="HH60" i="24"/>
  <c r="HH61" i="24"/>
  <c r="HH62" i="24"/>
  <c r="HH63" i="24"/>
  <c r="HH98" i="24"/>
  <c r="HH87" i="24"/>
  <c r="HH88" i="24"/>
  <c r="HH89" i="24"/>
  <c r="HH90" i="24"/>
  <c r="HH91" i="24"/>
  <c r="HH92" i="24"/>
  <c r="HH93" i="24"/>
  <c r="HH94" i="24"/>
  <c r="HH95" i="24"/>
  <c r="HH96" i="24"/>
  <c r="HH99" i="24"/>
  <c r="HH129" i="24"/>
  <c r="HH130" i="24"/>
  <c r="GA58" i="24"/>
  <c r="GA109" i="24"/>
  <c r="GA110" i="24"/>
  <c r="GA111" i="24"/>
  <c r="ET41" i="24"/>
  <c r="ET46" i="24"/>
  <c r="ET48" i="24"/>
  <c r="ET40" i="24"/>
  <c r="ET42" i="24"/>
  <c r="ET44" i="24"/>
  <c r="ET88" i="24"/>
  <c r="ET92" i="24"/>
  <c r="ET96" i="24"/>
  <c r="ET110" i="24"/>
  <c r="ET111" i="24"/>
  <c r="ET120" i="24"/>
  <c r="ET127" i="24"/>
  <c r="ET130" i="24"/>
  <c r="ET132" i="24"/>
  <c r="ET133" i="24"/>
  <c r="HH38" i="24"/>
  <c r="HH53" i="24"/>
  <c r="HH71" i="24"/>
  <c r="HH78" i="24"/>
  <c r="HH81" i="24"/>
  <c r="HH97" i="24"/>
  <c r="HH109" i="24"/>
  <c r="HH124" i="24"/>
  <c r="HH125" i="24"/>
  <c r="HH126" i="24"/>
  <c r="HH127" i="24"/>
  <c r="HH128" i="24"/>
  <c r="HH132" i="24"/>
  <c r="HH133" i="24"/>
  <c r="GA72" i="24"/>
  <c r="GA79" i="24"/>
  <c r="GA52" i="24"/>
  <c r="GA37" i="24"/>
  <c r="GA41" i="24"/>
  <c r="GA46" i="24"/>
  <c r="GA48" i="24"/>
  <c r="GA38" i="24"/>
  <c r="GA40" i="24"/>
  <c r="GA42" i="24"/>
  <c r="GA44" i="24"/>
  <c r="GA47" i="24"/>
  <c r="GA49" i="24"/>
  <c r="GA51" i="24"/>
  <c r="GA53" i="24"/>
  <c r="GA55" i="24"/>
  <c r="GA66" i="24"/>
  <c r="GA69" i="24"/>
  <c r="GA71" i="24"/>
  <c r="GA74" i="24"/>
  <c r="GA76" i="24"/>
  <c r="GA78" i="24"/>
  <c r="GA81" i="24"/>
  <c r="GA83" i="24"/>
  <c r="GA85" i="24"/>
  <c r="GA87" i="24"/>
  <c r="GA88" i="24"/>
  <c r="GA89" i="24"/>
  <c r="GA90" i="24"/>
  <c r="GA91" i="24"/>
  <c r="GA92" i="24"/>
  <c r="GA93" i="24"/>
  <c r="GA94" i="24"/>
  <c r="GA95" i="24"/>
  <c r="GA96" i="24"/>
  <c r="GA121" i="24"/>
  <c r="GA122" i="24"/>
  <c r="GA123" i="24"/>
  <c r="GA130" i="24"/>
  <c r="GA131" i="24"/>
  <c r="ET50" i="24"/>
  <c r="ET91" i="24"/>
  <c r="ET56" i="24"/>
  <c r="ET57" i="24"/>
  <c r="ET58" i="24"/>
  <c r="ET59" i="24"/>
  <c r="ET60" i="24"/>
  <c r="ET61" i="24"/>
  <c r="ET62" i="24"/>
  <c r="ET63" i="24"/>
  <c r="ET64" i="24"/>
  <c r="ET89" i="24"/>
  <c r="ET93" i="24"/>
  <c r="ET97" i="24"/>
  <c r="ET100" i="24"/>
  <c r="ET102" i="24"/>
  <c r="ET104" i="24"/>
  <c r="ET106" i="24"/>
  <c r="ET108" i="24"/>
  <c r="ET122" i="24"/>
  <c r="ET123" i="24"/>
  <c r="ET124" i="24"/>
  <c r="HH40" i="24"/>
  <c r="HH65" i="24"/>
  <c r="HH67" i="24"/>
  <c r="HH70" i="24"/>
  <c r="HH72" i="24"/>
  <c r="HH75" i="24"/>
  <c r="HH77" i="24"/>
  <c r="HH79" i="24"/>
  <c r="HH82" i="24"/>
  <c r="HH84" i="24"/>
  <c r="HH86" i="24"/>
  <c r="HH100" i="24"/>
  <c r="HH101" i="24"/>
  <c r="HH102" i="24"/>
  <c r="HH103" i="24"/>
  <c r="HH104" i="24"/>
  <c r="HH105" i="24"/>
  <c r="HH106" i="24"/>
  <c r="HH107" i="24"/>
  <c r="HH108" i="24"/>
  <c r="HH122" i="24"/>
  <c r="HH112" i="24"/>
  <c r="HH113" i="24"/>
  <c r="HH114" i="24"/>
  <c r="HH115" i="24"/>
  <c r="HH116" i="24"/>
  <c r="HH117" i="24"/>
  <c r="HH118" i="24"/>
  <c r="HH119" i="24"/>
  <c r="HH120" i="24"/>
  <c r="HH123" i="24"/>
  <c r="GA39" i="24"/>
  <c r="GA43" i="24"/>
  <c r="GA50" i="24"/>
  <c r="GA60" i="24"/>
  <c r="GA56" i="24"/>
  <c r="GA59" i="24"/>
  <c r="GA62" i="24"/>
  <c r="GA54" i="24"/>
  <c r="GA70" i="24"/>
  <c r="GA65" i="24"/>
  <c r="GA75" i="24"/>
  <c r="GA84" i="24"/>
  <c r="GA97" i="24"/>
  <c r="GA98" i="24"/>
  <c r="GA99" i="24"/>
  <c r="GA100" i="24"/>
  <c r="GA101" i="24"/>
  <c r="GA102" i="24"/>
  <c r="GA103" i="24"/>
  <c r="GA104" i="24"/>
  <c r="GA105" i="24"/>
  <c r="GA106" i="24"/>
  <c r="GA107" i="24"/>
  <c r="GA108" i="24"/>
  <c r="GA117" i="24"/>
  <c r="GA118" i="24"/>
  <c r="GA119" i="24"/>
  <c r="GA120" i="24"/>
  <c r="ET77" i="1"/>
  <c r="GA79" i="1"/>
  <c r="GA77" i="1"/>
  <c r="GA78" i="1"/>
  <c r="HH77" i="1"/>
  <c r="ET78" i="1"/>
  <c r="ET79" i="1"/>
  <c r="HH79" i="1"/>
  <c r="HH78" i="1"/>
  <c r="ET76" i="1"/>
  <c r="HH76" i="1"/>
  <c r="HH10" i="1"/>
  <c r="ET10" i="1"/>
  <c r="GA76" i="1"/>
  <c r="GA10" i="1"/>
  <c r="GA80" i="1"/>
  <c r="HH80" i="1"/>
  <c r="ET80" i="1"/>
  <c r="ET5" i="1"/>
  <c r="HH5" i="1"/>
  <c r="GA5" i="1"/>
  <c r="ET128" i="1"/>
  <c r="GA133" i="1"/>
  <c r="GA137" i="1"/>
  <c r="GA140" i="1"/>
  <c r="GA144" i="1"/>
  <c r="ET123" i="1"/>
  <c r="ET62" i="1"/>
  <c r="ET63" i="1"/>
  <c r="ET130" i="1"/>
  <c r="ET131" i="1"/>
  <c r="ET143" i="1"/>
  <c r="ET142" i="1"/>
  <c r="HH63" i="1"/>
  <c r="HH124" i="1"/>
  <c r="HH129" i="1"/>
  <c r="HH130" i="1"/>
  <c r="HH139" i="1"/>
  <c r="HH138" i="1"/>
  <c r="GA62" i="1"/>
  <c r="GA124" i="1"/>
  <c r="GA126" i="1"/>
  <c r="GA128" i="1"/>
  <c r="GA130" i="1"/>
  <c r="GA131" i="1"/>
  <c r="GA132" i="1"/>
  <c r="GA134" i="1"/>
  <c r="ET115" i="1"/>
  <c r="ET144" i="1"/>
  <c r="HH126" i="1"/>
  <c r="HH62" i="1"/>
  <c r="HH132" i="1"/>
  <c r="HH133" i="1"/>
  <c r="HH137" i="1"/>
  <c r="HH136" i="1"/>
  <c r="HH145" i="1"/>
  <c r="HH143" i="1"/>
  <c r="GA122" i="1"/>
  <c r="GA115" i="1"/>
  <c r="GA138" i="1"/>
  <c r="GA139" i="1"/>
  <c r="GA141" i="1"/>
  <c r="GA142" i="1"/>
  <c r="GA143" i="1"/>
  <c r="GA145" i="1"/>
  <c r="ET122" i="1"/>
  <c r="ET125" i="1"/>
  <c r="ET124" i="1"/>
  <c r="ET126" i="1"/>
  <c r="ET129" i="1"/>
  <c r="ET136" i="1"/>
  <c r="ET132" i="1"/>
  <c r="ET140" i="1"/>
  <c r="ET139" i="1"/>
  <c r="ET145" i="1"/>
  <c r="HH123" i="1"/>
  <c r="HH125" i="1"/>
  <c r="HH131" i="1"/>
  <c r="HH128" i="1"/>
  <c r="HH115" i="1"/>
  <c r="HH127" i="1"/>
  <c r="HH134" i="1"/>
  <c r="HH144" i="1"/>
  <c r="GA127" i="1"/>
  <c r="GA63" i="1"/>
  <c r="GA123" i="1"/>
  <c r="GA125" i="1"/>
  <c r="GA129" i="1"/>
  <c r="GA135" i="1"/>
  <c r="GA136" i="1"/>
  <c r="ET127" i="1"/>
  <c r="ET134" i="1"/>
  <c r="ET133" i="1"/>
  <c r="ET135" i="1"/>
  <c r="ET138" i="1"/>
  <c r="ET137" i="1"/>
  <c r="ET141" i="1"/>
  <c r="HH122" i="1"/>
  <c r="HH135" i="1"/>
  <c r="HH140" i="1"/>
  <c r="HH141" i="1"/>
  <c r="HH142" i="1"/>
  <c r="HH61" i="1"/>
  <c r="HH101" i="1"/>
  <c r="HH100" i="1"/>
  <c r="HH99" i="1"/>
  <c r="HH98" i="1"/>
  <c r="HH72" i="1"/>
  <c r="GA107" i="1"/>
  <c r="GA106" i="1"/>
  <c r="GA105" i="1"/>
  <c r="GA104" i="1"/>
  <c r="GA103" i="1"/>
  <c r="GA14" i="1"/>
  <c r="ET114" i="1"/>
  <c r="ET113" i="1"/>
  <c r="ET112" i="1"/>
  <c r="ET111" i="1"/>
  <c r="ET110" i="1"/>
  <c r="ET109" i="1"/>
  <c r="ET16" i="1"/>
  <c r="ET173" i="1"/>
  <c r="ET72" i="1"/>
  <c r="HH114" i="1"/>
  <c r="HH113" i="1"/>
  <c r="HH112" i="1"/>
  <c r="HH111" i="1"/>
  <c r="HH110" i="1"/>
  <c r="HH109" i="1"/>
  <c r="HH108" i="1"/>
  <c r="HH107" i="1"/>
  <c r="HH106" i="1"/>
  <c r="HH105" i="1"/>
  <c r="HH104" i="1"/>
  <c r="HH103" i="1"/>
  <c r="HH102" i="1"/>
  <c r="HH16" i="1"/>
  <c r="HH15" i="1"/>
  <c r="HH147" i="1"/>
  <c r="GA72" i="1"/>
  <c r="ET102" i="1"/>
  <c r="ET101" i="1"/>
  <c r="ET100" i="1"/>
  <c r="ET99" i="1"/>
  <c r="ET15" i="1"/>
  <c r="ET147" i="1"/>
  <c r="ET146" i="1"/>
  <c r="HH146" i="1"/>
  <c r="HH174" i="1"/>
  <c r="GA102" i="1"/>
  <c r="GA101" i="1"/>
  <c r="GA100" i="1"/>
  <c r="GA99" i="1"/>
  <c r="GA98" i="1"/>
  <c r="GA15" i="1"/>
  <c r="GA147" i="1"/>
  <c r="GA146" i="1"/>
  <c r="ET108" i="1"/>
  <c r="ET107" i="1"/>
  <c r="ET106" i="1"/>
  <c r="ET105" i="1"/>
  <c r="ET104" i="1"/>
  <c r="ET61" i="1"/>
  <c r="ET174" i="1"/>
  <c r="HH14" i="1"/>
  <c r="HH173" i="1"/>
  <c r="GA114" i="1"/>
  <c r="GA113" i="1"/>
  <c r="GA112" i="1"/>
  <c r="GA111" i="1"/>
  <c r="GA110" i="1"/>
  <c r="GA109" i="1"/>
  <c r="GA108" i="1"/>
  <c r="GA16" i="1"/>
  <c r="GA173" i="1"/>
  <c r="GA61" i="1"/>
  <c r="GA174" i="1"/>
  <c r="ET103" i="1"/>
  <c r="ET98" i="1"/>
  <c r="ET14" i="1"/>
  <c r="HH166" i="1"/>
  <c r="HH161" i="1"/>
  <c r="HH175" i="1"/>
  <c r="ET168" i="1"/>
  <c r="ET169" i="1"/>
  <c r="ET74" i="1"/>
  <c r="GA166" i="1"/>
  <c r="GA160" i="1"/>
  <c r="GA162" i="1"/>
  <c r="GA73" i="1"/>
  <c r="GA161" i="1"/>
  <c r="GA172" i="1"/>
  <c r="GA175" i="1"/>
  <c r="GA171" i="1"/>
  <c r="ET160" i="1"/>
  <c r="ET73" i="1"/>
  <c r="ET161" i="1"/>
  <c r="ET172" i="1"/>
  <c r="ET175" i="1"/>
  <c r="ET171" i="1"/>
  <c r="GA167" i="1"/>
  <c r="GA163" i="1"/>
  <c r="GA165" i="1"/>
  <c r="GA74" i="1"/>
  <c r="HH165" i="1"/>
  <c r="HH169" i="1"/>
  <c r="HH168" i="1"/>
  <c r="HH170" i="1"/>
  <c r="HH164" i="1"/>
  <c r="HH160" i="1"/>
  <c r="HH162" i="1"/>
  <c r="HH73" i="1"/>
  <c r="HH171" i="1"/>
  <c r="ET163" i="1"/>
  <c r="ET165" i="1"/>
  <c r="ET166" i="1"/>
  <c r="ET164" i="1"/>
  <c r="GA60" i="1"/>
  <c r="HH163" i="1"/>
  <c r="HH167" i="1"/>
  <c r="HH172" i="1"/>
  <c r="HH60" i="1"/>
  <c r="HH74" i="1"/>
  <c r="ET167" i="1"/>
  <c r="ET170" i="1"/>
  <c r="ET162" i="1"/>
  <c r="ET60" i="1"/>
  <c r="GA164" i="1"/>
  <c r="GA168" i="1"/>
  <c r="GA169" i="1"/>
  <c r="GA170" i="1"/>
  <c r="HH70" i="1"/>
  <c r="HH195" i="1"/>
  <c r="HH157" i="1"/>
  <c r="HH188" i="1"/>
  <c r="HH190" i="1"/>
  <c r="HH192" i="1"/>
  <c r="HH156" i="1"/>
  <c r="HH194" i="1"/>
  <c r="GA200" i="1"/>
  <c r="GA197" i="1"/>
  <c r="ET70" i="1"/>
  <c r="ET178" i="1"/>
  <c r="ET185" i="1"/>
  <c r="ET151" i="1"/>
  <c r="ET186" i="1"/>
  <c r="ET202" i="1"/>
  <c r="HH96" i="1"/>
  <c r="HH158" i="1"/>
  <c r="HH155" i="1"/>
  <c r="HH200" i="1"/>
  <c r="GA96" i="1"/>
  <c r="GA187" i="1"/>
  <c r="GA189" i="1"/>
  <c r="GA191" i="1"/>
  <c r="GA176" i="1"/>
  <c r="GA194" i="1"/>
  <c r="GA195" i="1"/>
  <c r="GA156" i="1"/>
  <c r="GA188" i="1"/>
  <c r="GA192" i="1"/>
  <c r="GA158" i="1"/>
  <c r="ET148" i="1"/>
  <c r="ET187" i="1"/>
  <c r="ET188" i="1"/>
  <c r="ET189" i="1"/>
  <c r="ET190" i="1"/>
  <c r="ET191" i="1"/>
  <c r="ET192" i="1"/>
  <c r="ET176" i="1"/>
  <c r="ET155" i="1"/>
  <c r="ET156" i="1"/>
  <c r="ET157" i="1"/>
  <c r="ET158" i="1"/>
  <c r="ET194" i="1"/>
  <c r="ET195" i="1"/>
  <c r="ET200" i="1"/>
  <c r="ET199" i="1"/>
  <c r="ET198" i="1"/>
  <c r="ET197" i="1"/>
  <c r="ET193" i="1"/>
  <c r="ET196" i="1"/>
  <c r="HH187" i="1"/>
  <c r="HH189" i="1"/>
  <c r="HH191" i="1"/>
  <c r="HH176" i="1"/>
  <c r="HH196" i="1"/>
  <c r="HH202" i="1"/>
  <c r="GA69" i="1"/>
  <c r="GA157" i="1"/>
  <c r="GA151" i="1"/>
  <c r="GA148" i="1"/>
  <c r="GA149" i="1"/>
  <c r="GA178" i="1"/>
  <c r="GA184" i="1"/>
  <c r="GA185" i="1"/>
  <c r="GA186" i="1"/>
  <c r="GA155" i="1"/>
  <c r="GA199" i="1"/>
  <c r="GA193" i="1"/>
  <c r="GA196" i="1"/>
  <c r="ET96" i="1"/>
  <c r="ET69" i="1"/>
  <c r="HH69" i="1"/>
  <c r="HH151" i="1"/>
  <c r="HH148" i="1"/>
  <c r="HH149" i="1"/>
  <c r="HH178" i="1"/>
  <c r="HH184" i="1"/>
  <c r="HH185" i="1"/>
  <c r="HH186" i="1"/>
  <c r="HH199" i="1"/>
  <c r="HH198" i="1"/>
  <c r="HH197" i="1"/>
  <c r="HH193" i="1"/>
  <c r="HH117" i="1"/>
  <c r="GA70" i="1"/>
  <c r="GA190" i="1"/>
  <c r="GA198" i="1"/>
  <c r="GA117" i="1"/>
  <c r="GA202" i="1"/>
  <c r="ET149" i="1"/>
  <c r="ET184" i="1"/>
  <c r="ET117"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K49" i="20"/>
  <c r="L49" i="20" s="1"/>
  <c r="K47" i="20"/>
  <c r="L47" i="20" s="1"/>
  <c r="K52" i="20"/>
  <c r="K48" i="20"/>
  <c r="K46" i="20"/>
  <c r="K53" i="20"/>
  <c r="K51" i="20"/>
  <c r="L51" i="20" s="1"/>
  <c r="L24" i="20"/>
  <c r="L46" i="20"/>
  <c r="L50" i="20"/>
  <c r="L48" i="20"/>
  <c r="L14" i="20" l="1"/>
  <c r="L13" i="20"/>
  <c r="B25" i="20"/>
  <c r="L10" i="20"/>
  <c r="L12" i="20"/>
  <c r="L11" i="20"/>
  <c r="L25" i="20"/>
  <c r="L52" i="20"/>
  <c r="L53" i="20"/>
  <c r="B26" i="20" l="1"/>
  <c r="DM2" i="1"/>
  <c r="DM6" i="25" s="1"/>
  <c r="L26" i="20"/>
  <c r="DM5" i="24" l="1"/>
  <c r="DM58" i="1"/>
  <c r="DM24" i="1"/>
  <c r="DM22" i="1"/>
  <c r="DM40" i="1"/>
  <c r="DM38" i="1"/>
  <c r="DM36" i="1"/>
  <c r="DM34" i="1"/>
  <c r="DM32" i="1"/>
  <c r="DM30" i="1"/>
  <c r="DM28" i="1"/>
  <c r="DM26" i="1"/>
  <c r="DM48" i="1"/>
  <c r="DM46" i="1"/>
  <c r="DM44" i="1"/>
  <c r="DM42" i="1"/>
  <c r="DM52" i="1"/>
  <c r="DM50" i="1"/>
  <c r="DM54" i="1"/>
  <c r="DM57" i="1"/>
  <c r="DM25" i="1"/>
  <c r="DM23" i="1"/>
  <c r="DM41" i="1"/>
  <c r="DM39" i="1"/>
  <c r="DM37" i="1"/>
  <c r="DM35" i="1"/>
  <c r="DM33" i="1"/>
  <c r="DM31" i="1"/>
  <c r="DM29" i="1"/>
  <c r="DM27" i="1"/>
  <c r="DM49" i="1"/>
  <c r="DM47" i="1"/>
  <c r="DM45" i="1"/>
  <c r="DM43" i="1"/>
  <c r="DM53" i="1"/>
  <c r="DM51" i="1"/>
  <c r="DM55" i="1"/>
  <c r="DM56" i="1"/>
  <c r="DM7" i="24"/>
  <c r="DM6" i="24"/>
  <c r="DM13" i="24"/>
  <c r="DM14" i="24"/>
  <c r="DM11" i="24"/>
  <c r="DM12" i="24"/>
  <c r="DM9" i="24"/>
  <c r="DM10" i="24"/>
  <c r="DM8" i="24"/>
  <c r="DM16" i="24"/>
  <c r="DM15" i="24"/>
  <c r="DM17" i="24"/>
  <c r="DM18" i="24"/>
  <c r="DM19" i="24"/>
  <c r="DM20" i="24"/>
  <c r="DM27" i="24"/>
  <c r="DM26" i="24"/>
  <c r="DM24" i="24"/>
  <c r="DM22" i="24"/>
  <c r="DM23" i="24"/>
  <c r="DM25" i="24"/>
  <c r="DM21" i="24"/>
  <c r="DM31" i="24"/>
  <c r="DM32" i="24"/>
  <c r="DM30" i="24"/>
  <c r="DM28" i="24"/>
  <c r="DM29" i="24"/>
  <c r="DM33" i="24"/>
  <c r="DM34" i="24"/>
  <c r="DM36" i="24"/>
  <c r="DM35" i="24"/>
  <c r="DM133" i="24"/>
  <c r="DM132" i="24"/>
  <c r="DM131" i="24"/>
  <c r="DM128" i="24"/>
  <c r="DM126" i="24"/>
  <c r="DM129" i="24"/>
  <c r="DM127" i="24"/>
  <c r="DM125" i="24"/>
  <c r="DM121" i="24"/>
  <c r="DM120" i="24"/>
  <c r="DM119" i="24"/>
  <c r="DM118" i="24"/>
  <c r="DM117" i="24"/>
  <c r="DM116" i="24"/>
  <c r="DM115" i="24"/>
  <c r="DM114" i="24"/>
  <c r="DM113" i="24"/>
  <c r="DM112" i="24"/>
  <c r="DM130" i="24"/>
  <c r="DM124" i="24"/>
  <c r="DM123" i="24"/>
  <c r="DM122" i="24"/>
  <c r="DM111" i="24"/>
  <c r="DM110" i="24"/>
  <c r="DM109" i="24"/>
  <c r="DM108" i="24"/>
  <c r="DM107" i="24"/>
  <c r="DM106" i="24"/>
  <c r="DM105" i="24"/>
  <c r="DM104" i="24"/>
  <c r="DM103" i="24"/>
  <c r="DM102" i="24"/>
  <c r="DM101" i="24"/>
  <c r="DM100" i="24"/>
  <c r="DM99" i="24"/>
  <c r="DM98" i="24"/>
  <c r="DM95" i="24"/>
  <c r="DM91" i="24"/>
  <c r="DM94" i="24"/>
  <c r="DM90" i="24"/>
  <c r="DM87" i="24"/>
  <c r="DM97" i="24"/>
  <c r="DM93" i="24"/>
  <c r="DM89" i="24"/>
  <c r="DM64" i="24"/>
  <c r="DM63" i="24"/>
  <c r="DM62" i="24"/>
  <c r="DM61" i="24"/>
  <c r="DM60" i="24"/>
  <c r="DM59" i="24"/>
  <c r="DM58" i="24"/>
  <c r="DM57" i="24"/>
  <c r="DM56" i="24"/>
  <c r="DM55" i="24"/>
  <c r="DM54" i="24"/>
  <c r="DM53" i="24"/>
  <c r="DM52" i="24"/>
  <c r="DM51" i="24"/>
  <c r="DM50" i="24"/>
  <c r="DM49" i="24"/>
  <c r="DM48" i="24"/>
  <c r="DM47" i="24"/>
  <c r="DM46" i="24"/>
  <c r="DM44" i="24"/>
  <c r="DM43" i="24"/>
  <c r="DM42" i="24"/>
  <c r="DM41" i="24"/>
  <c r="DM40" i="24"/>
  <c r="DM39" i="24"/>
  <c r="DM85" i="24"/>
  <c r="DM83" i="24"/>
  <c r="DM81" i="24"/>
  <c r="DM78" i="24"/>
  <c r="DM76" i="24"/>
  <c r="DM74" i="24"/>
  <c r="DM71" i="24"/>
  <c r="DM69" i="24"/>
  <c r="DM66" i="24"/>
  <c r="DM82" i="24"/>
  <c r="DM72" i="24"/>
  <c r="DM38" i="24"/>
  <c r="DM96" i="24"/>
  <c r="DM92" i="24"/>
  <c r="DM88" i="24"/>
  <c r="DM84" i="24"/>
  <c r="DM75" i="24"/>
  <c r="DM65" i="24"/>
  <c r="DM67" i="24"/>
  <c r="DM37" i="24"/>
  <c r="DM86" i="24"/>
  <c r="DM77" i="24"/>
  <c r="DM79" i="24"/>
  <c r="DM70" i="24"/>
  <c r="DM78" i="1"/>
  <c r="DM77" i="1"/>
  <c r="DM79" i="1"/>
  <c r="DM117" i="1"/>
  <c r="DM197" i="1"/>
  <c r="DM200" i="1"/>
  <c r="DM195" i="1"/>
  <c r="DM176" i="1"/>
  <c r="DM189" i="1"/>
  <c r="DM185" i="1"/>
  <c r="DM173" i="1"/>
  <c r="DM171" i="1"/>
  <c r="DM167" i="1"/>
  <c r="DM163" i="1"/>
  <c r="DM158" i="1"/>
  <c r="DM149" i="1"/>
  <c r="DM145" i="1"/>
  <c r="DM141" i="1"/>
  <c r="DM137" i="1"/>
  <c r="DM133" i="1"/>
  <c r="DM130" i="1"/>
  <c r="DM126" i="1"/>
  <c r="DM122" i="1"/>
  <c r="DM111" i="1"/>
  <c r="DM107" i="1"/>
  <c r="DM103" i="1"/>
  <c r="DM99" i="1"/>
  <c r="DM74" i="1"/>
  <c r="DM63" i="1"/>
  <c r="DM16" i="1"/>
  <c r="DM76" i="1"/>
  <c r="DM144" i="1"/>
  <c r="DM140" i="1"/>
  <c r="DM115" i="1"/>
  <c r="DM125" i="1"/>
  <c r="DM114" i="1"/>
  <c r="DM106" i="1"/>
  <c r="DM98" i="1"/>
  <c r="DM72" i="1"/>
  <c r="DM15" i="1"/>
  <c r="DM202" i="1"/>
  <c r="DM187" i="1"/>
  <c r="DM169" i="1"/>
  <c r="DM161" i="1"/>
  <c r="DM147" i="1"/>
  <c r="DM143" i="1"/>
  <c r="DM135" i="1"/>
  <c r="DM128" i="1"/>
  <c r="DM113" i="1"/>
  <c r="DM105" i="1"/>
  <c r="DM101" i="1"/>
  <c r="DM70" i="1"/>
  <c r="DM14" i="1"/>
  <c r="DM178" i="1"/>
  <c r="DM193" i="1"/>
  <c r="DM186" i="1"/>
  <c r="DM172" i="1"/>
  <c r="DM168" i="1"/>
  <c r="DM160" i="1"/>
  <c r="DM146" i="1"/>
  <c r="DM138" i="1"/>
  <c r="DM134" i="1"/>
  <c r="DM127" i="1"/>
  <c r="DM198" i="1"/>
  <c r="DM199" i="1"/>
  <c r="DM194" i="1"/>
  <c r="DM192" i="1"/>
  <c r="DM188" i="1"/>
  <c r="DM184" i="1"/>
  <c r="DM175" i="1"/>
  <c r="DM170" i="1"/>
  <c r="DM166" i="1"/>
  <c r="DM162" i="1"/>
  <c r="DM157" i="1"/>
  <c r="DM148" i="1"/>
  <c r="DM136" i="1"/>
  <c r="DM129" i="1"/>
  <c r="DM110" i="1"/>
  <c r="DM102" i="1"/>
  <c r="DM62" i="1"/>
  <c r="DM10" i="1"/>
  <c r="DM191" i="1"/>
  <c r="DM73" i="1"/>
  <c r="DM165" i="1"/>
  <c r="DM156" i="1"/>
  <c r="DM139" i="1"/>
  <c r="DM132" i="1"/>
  <c r="DM124" i="1"/>
  <c r="DM109" i="1"/>
  <c r="DM151" i="1"/>
  <c r="DM61" i="1"/>
  <c r="DM5" i="1"/>
  <c r="DM196" i="1"/>
  <c r="DM190" i="1"/>
  <c r="DM174" i="1"/>
  <c r="DM164" i="1"/>
  <c r="DM155" i="1"/>
  <c r="DM142" i="1"/>
  <c r="DM131" i="1"/>
  <c r="DM104" i="1"/>
  <c r="DM60" i="1"/>
  <c r="DM123" i="1"/>
  <c r="DM100" i="1"/>
  <c r="DM80" i="1"/>
  <c r="DM112" i="1"/>
  <c r="DM96" i="1"/>
  <c r="DM108" i="1"/>
  <c r="DM69" i="1"/>
  <c r="B27" i="20"/>
  <c r="L27" i="20"/>
  <c r="B28" i="20" l="1"/>
  <c r="L28" i="20"/>
  <c r="B29" i="20" l="1"/>
  <c r="L29" i="20"/>
  <c r="B30" i="20" l="1"/>
  <c r="B31" i="20" s="1"/>
  <c r="L30" i="20"/>
  <c r="L31"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F19" i="20"/>
  <c r="D19" i="20"/>
  <c r="L32" i="20"/>
  <c r="C20" i="20" l="1"/>
  <c r="B33" i="20"/>
  <c r="R212" i="1"/>
  <c r="P220" i="1" s="1"/>
  <c r="R210" i="1"/>
  <c r="P218" i="1" s="1"/>
  <c r="R208" i="1"/>
  <c r="P216" i="1" s="1"/>
  <c r="R213" i="1"/>
  <c r="P221" i="1" s="1"/>
  <c r="R211" i="1"/>
  <c r="P219" i="1" s="1"/>
  <c r="R209" i="1"/>
  <c r="P217" i="1" s="1"/>
  <c r="V210" i="1"/>
  <c r="R218" i="1" s="1"/>
  <c r="V208" i="1"/>
  <c r="R216" i="1" s="1"/>
  <c r="V209" i="1"/>
  <c r="R217" i="1" s="1"/>
  <c r="V211" i="1"/>
  <c r="R219" i="1" s="1"/>
  <c r="Z210" i="1"/>
  <c r="T218" i="1" s="1"/>
  <c r="Z208" i="1"/>
  <c r="T216" i="1" s="1"/>
  <c r="Z211" i="1"/>
  <c r="T219" i="1" s="1"/>
  <c r="Z209" i="1"/>
  <c r="T217" i="1" s="1"/>
  <c r="AG210" i="1"/>
  <c r="W218" i="1" s="1"/>
  <c r="AG208" i="1"/>
  <c r="W216" i="1" s="1"/>
  <c r="AG211" i="1"/>
  <c r="W219" i="1" s="1"/>
  <c r="AG209" i="1"/>
  <c r="W217" i="1" s="1"/>
  <c r="AS210" i="1"/>
  <c r="AA218" i="1" s="1"/>
  <c r="AS208" i="1"/>
  <c r="AA216" i="1" s="1"/>
  <c r="AS209" i="1"/>
  <c r="AA217" i="1" s="1"/>
  <c r="AS211" i="1"/>
  <c r="AA219" i="1" s="1"/>
  <c r="BE210" i="1"/>
  <c r="AE218" i="1" s="1"/>
  <c r="BE208" i="1"/>
  <c r="AE216" i="1" s="1"/>
  <c r="BE211" i="1"/>
  <c r="AE219" i="1" s="1"/>
  <c r="BE209" i="1"/>
  <c r="AE217" i="1" s="1"/>
  <c r="BQ210" i="1"/>
  <c r="AI218" i="1" s="1"/>
  <c r="BQ208" i="1"/>
  <c r="AI216" i="1" s="1"/>
  <c r="BQ211" i="1"/>
  <c r="AI219" i="1" s="1"/>
  <c r="BQ209" i="1"/>
  <c r="AI217" i="1" s="1"/>
  <c r="BZ210" i="1"/>
  <c r="AL218" i="1" s="1"/>
  <c r="BZ208" i="1"/>
  <c r="AL216" i="1" s="1"/>
  <c r="BZ211" i="1"/>
  <c r="AL219" i="1" s="1"/>
  <c r="BZ209" i="1"/>
  <c r="AL217" i="1" s="1"/>
  <c r="CO210" i="1"/>
  <c r="AQ218" i="1" s="1"/>
  <c r="CO208" i="1"/>
  <c r="AQ216" i="1" s="1"/>
  <c r="CO209" i="1"/>
  <c r="AQ217" i="1" s="1"/>
  <c r="CO211" i="1"/>
  <c r="AQ219" i="1" s="1"/>
  <c r="AD210" i="1"/>
  <c r="V218" i="1" s="1"/>
  <c r="AD208" i="1"/>
  <c r="V216" i="1" s="1"/>
  <c r="AD211" i="1"/>
  <c r="V219" i="1" s="1"/>
  <c r="AD209" i="1"/>
  <c r="V217" i="1" s="1"/>
  <c r="AP210" i="1"/>
  <c r="Z218" i="1" s="1"/>
  <c r="AP208" i="1"/>
  <c r="Z216" i="1" s="1"/>
  <c r="AP209" i="1"/>
  <c r="Z217" i="1" s="1"/>
  <c r="AP211" i="1"/>
  <c r="Z219" i="1" s="1"/>
  <c r="BB210" i="1"/>
  <c r="AD218" i="1" s="1"/>
  <c r="BB208" i="1"/>
  <c r="AD216" i="1" s="1"/>
  <c r="BB211" i="1"/>
  <c r="AD219" i="1" s="1"/>
  <c r="BB209" i="1"/>
  <c r="AD217" i="1" s="1"/>
  <c r="BN210" i="1"/>
  <c r="AH218" i="1" s="1"/>
  <c r="BN208" i="1"/>
  <c r="AH216" i="1" s="1"/>
  <c r="BN209" i="1"/>
  <c r="AH217" i="1" s="1"/>
  <c r="BN211" i="1"/>
  <c r="AH219" i="1" s="1"/>
  <c r="BW210" i="1"/>
  <c r="AK218" i="1" s="1"/>
  <c r="BW208" i="1"/>
  <c r="AK216" i="1" s="1"/>
  <c r="BW211" i="1"/>
  <c r="AK219" i="1" s="1"/>
  <c r="BW209" i="1"/>
  <c r="AK217" i="1" s="1"/>
  <c r="CL210" i="1"/>
  <c r="AP218" i="1" s="1"/>
  <c r="CL208" i="1"/>
  <c r="AP216" i="1" s="1"/>
  <c r="CL211" i="1"/>
  <c r="AP219" i="1" s="1"/>
  <c r="CL209" i="1"/>
  <c r="AP217" i="1" s="1"/>
  <c r="P210" i="1"/>
  <c r="O218" i="1" s="1"/>
  <c r="P208" i="1"/>
  <c r="O216" i="1" s="1"/>
  <c r="P212" i="1"/>
  <c r="O220" i="1" s="1"/>
  <c r="P211" i="1"/>
  <c r="O219" i="1" s="1"/>
  <c r="P213" i="1"/>
  <c r="O221" i="1" s="1"/>
  <c r="P209" i="1"/>
  <c r="O217" i="1" s="1"/>
  <c r="T210" i="1"/>
  <c r="Q218" i="1" s="1"/>
  <c r="T208" i="1"/>
  <c r="Q216" i="1" s="1"/>
  <c r="T212" i="1"/>
  <c r="Q220" i="1" s="1"/>
  <c r="T209" i="1"/>
  <c r="Q217" i="1" s="1"/>
  <c r="T211" i="1"/>
  <c r="Q219" i="1" s="1"/>
  <c r="T213" i="1"/>
  <c r="Q221" i="1" s="1"/>
  <c r="X210" i="1"/>
  <c r="S218" i="1" s="1"/>
  <c r="X208" i="1"/>
  <c r="S216" i="1" s="1"/>
  <c r="X211" i="1"/>
  <c r="S219" i="1" s="1"/>
  <c r="X209" i="1"/>
  <c r="S217" i="1" s="1"/>
  <c r="AB210" i="1"/>
  <c r="U218" i="1" s="1"/>
  <c r="AB208" i="1"/>
  <c r="U216" i="1" s="1"/>
  <c r="AB211" i="1"/>
  <c r="U219" i="1" s="1"/>
  <c r="AB209" i="1"/>
  <c r="U217" i="1" s="1"/>
  <c r="AM210" i="1"/>
  <c r="Y218" i="1" s="1"/>
  <c r="AM208" i="1"/>
  <c r="Y216" i="1" s="1"/>
  <c r="AM209" i="1"/>
  <c r="Y217" i="1" s="1"/>
  <c r="AM211" i="1"/>
  <c r="Y219" i="1" s="1"/>
  <c r="AY210" i="1"/>
  <c r="AC218" i="1" s="1"/>
  <c r="AY208" i="1"/>
  <c r="AC216" i="1" s="1"/>
  <c r="AY209" i="1"/>
  <c r="AC217" i="1" s="1"/>
  <c r="AY211" i="1"/>
  <c r="AC219" i="1" s="1"/>
  <c r="BK210" i="1"/>
  <c r="AG218" i="1" s="1"/>
  <c r="BK208" i="1"/>
  <c r="AG216" i="1" s="1"/>
  <c r="BK211" i="1"/>
  <c r="AG219" i="1" s="1"/>
  <c r="BK209" i="1"/>
  <c r="AG217" i="1" s="1"/>
  <c r="CF210" i="1"/>
  <c r="AN218" i="1" s="1"/>
  <c r="CF208" i="1"/>
  <c r="AN216" i="1" s="1"/>
  <c r="CF211" i="1"/>
  <c r="AN219" i="1" s="1"/>
  <c r="CF209" i="1"/>
  <c r="AN217" i="1" s="1"/>
  <c r="AJ210" i="1"/>
  <c r="X218" i="1" s="1"/>
  <c r="AJ208" i="1"/>
  <c r="X216" i="1" s="1"/>
  <c r="AJ209" i="1"/>
  <c r="X217" i="1" s="1"/>
  <c r="AJ211" i="1"/>
  <c r="X219" i="1" s="1"/>
  <c r="AV210" i="1"/>
  <c r="AB218" i="1" s="1"/>
  <c r="AV208" i="1"/>
  <c r="AB216" i="1" s="1"/>
  <c r="AV209" i="1"/>
  <c r="AB217" i="1" s="1"/>
  <c r="AV211" i="1"/>
  <c r="AB219" i="1" s="1"/>
  <c r="BH210" i="1"/>
  <c r="AF218" i="1" s="1"/>
  <c r="BH208" i="1"/>
  <c r="AF216" i="1" s="1"/>
  <c r="BH211" i="1"/>
  <c r="AF219" i="1" s="1"/>
  <c r="BH209" i="1"/>
  <c r="AF217" i="1" s="1"/>
  <c r="BT210" i="1"/>
  <c r="AJ218" i="1" s="1"/>
  <c r="BT208" i="1"/>
  <c r="AJ216" i="1" s="1"/>
  <c r="BT211" i="1"/>
  <c r="AJ219" i="1" s="1"/>
  <c r="BT209" i="1"/>
  <c r="AJ217" i="1" s="1"/>
  <c r="CC210" i="1"/>
  <c r="AM218" i="1" s="1"/>
  <c r="CC208" i="1"/>
  <c r="AM216" i="1" s="1"/>
  <c r="CC209" i="1"/>
  <c r="AM217" i="1" s="1"/>
  <c r="CC211" i="1"/>
  <c r="AM219" i="1" s="1"/>
  <c r="CR210" i="1"/>
  <c r="AR218" i="1" s="1"/>
  <c r="CR208" i="1"/>
  <c r="AR216" i="1" s="1"/>
  <c r="CR209" i="1"/>
  <c r="AR217" i="1" s="1"/>
  <c r="CR211" i="1"/>
  <c r="AR219" i="1" s="1"/>
  <c r="AV213" i="1"/>
  <c r="AB221" i="1" s="1"/>
  <c r="AV212" i="1"/>
  <c r="AB220" i="1" s="1"/>
  <c r="BH213" i="1"/>
  <c r="AF221" i="1" s="1"/>
  <c r="BH212" i="1"/>
  <c r="AF220" i="1" s="1"/>
  <c r="CR213" i="1"/>
  <c r="AR221" i="1" s="1"/>
  <c r="CR212" i="1"/>
  <c r="AR220" i="1" s="1"/>
  <c r="V212" i="1"/>
  <c r="R220" i="1" s="1"/>
  <c r="V213" i="1"/>
  <c r="R221" i="1" s="1"/>
  <c r="Z213" i="1"/>
  <c r="T221" i="1" s="1"/>
  <c r="Z212" i="1"/>
  <c r="T220" i="1" s="1"/>
  <c r="AG213" i="1"/>
  <c r="W221" i="1" s="1"/>
  <c r="AG212" i="1"/>
  <c r="W220" i="1" s="1"/>
  <c r="AS213" i="1"/>
  <c r="AA221" i="1" s="1"/>
  <c r="AS212" i="1"/>
  <c r="AA220" i="1" s="1"/>
  <c r="BE213" i="1"/>
  <c r="AE221" i="1" s="1"/>
  <c r="BE212" i="1"/>
  <c r="AE220" i="1" s="1"/>
  <c r="BQ213" i="1"/>
  <c r="AI221" i="1" s="1"/>
  <c r="BQ212" i="1"/>
  <c r="AI220" i="1" s="1"/>
  <c r="BZ213" i="1"/>
  <c r="AL221" i="1" s="1"/>
  <c r="BZ212" i="1"/>
  <c r="AL220" i="1" s="1"/>
  <c r="CO212" i="1"/>
  <c r="AQ220" i="1" s="1"/>
  <c r="CO213" i="1"/>
  <c r="AQ221" i="1" s="1"/>
  <c r="AD213" i="1"/>
  <c r="V221" i="1" s="1"/>
  <c r="AD212" i="1"/>
  <c r="V220" i="1" s="1"/>
  <c r="AP213" i="1"/>
  <c r="Z221" i="1" s="1"/>
  <c r="AP212" i="1"/>
  <c r="Z220" i="1" s="1"/>
  <c r="BB212" i="1"/>
  <c r="AD220" i="1" s="1"/>
  <c r="BB213" i="1"/>
  <c r="AD221" i="1" s="1"/>
  <c r="BN212" i="1"/>
  <c r="AH220" i="1" s="1"/>
  <c r="BN213" i="1"/>
  <c r="AH221" i="1" s="1"/>
  <c r="BW213" i="1"/>
  <c r="AK221" i="1" s="1"/>
  <c r="BW212" i="1"/>
  <c r="AK220" i="1" s="1"/>
  <c r="CL213" i="1"/>
  <c r="AP221" i="1" s="1"/>
  <c r="CL212" i="1"/>
  <c r="AP220" i="1" s="1"/>
  <c r="AJ213" i="1"/>
  <c r="X221" i="1" s="1"/>
  <c r="AJ212" i="1"/>
  <c r="X220" i="1" s="1"/>
  <c r="BT213" i="1"/>
  <c r="AJ221" i="1" s="1"/>
  <c r="BT212" i="1"/>
  <c r="AJ220" i="1" s="1"/>
  <c r="CC213" i="1"/>
  <c r="AM221" i="1" s="1"/>
  <c r="CC212" i="1"/>
  <c r="AM220" i="1" s="1"/>
  <c r="X213" i="1"/>
  <c r="S221" i="1" s="1"/>
  <c r="X212" i="1"/>
  <c r="S220" i="1" s="1"/>
  <c r="AB213" i="1"/>
  <c r="U221" i="1" s="1"/>
  <c r="AB212" i="1"/>
  <c r="U220" i="1" s="1"/>
  <c r="AM213" i="1"/>
  <c r="Y221" i="1" s="1"/>
  <c r="AM212" i="1"/>
  <c r="Y220" i="1" s="1"/>
  <c r="AY213" i="1"/>
  <c r="AC221" i="1" s="1"/>
  <c r="AY212" i="1"/>
  <c r="AC220" i="1" s="1"/>
  <c r="BK213" i="1"/>
  <c r="AG221" i="1" s="1"/>
  <c r="BK212" i="1"/>
  <c r="AG220" i="1" s="1"/>
  <c r="CF213" i="1"/>
  <c r="AN221" i="1" s="1"/>
  <c r="CF212" i="1"/>
  <c r="AN220" i="1" s="1"/>
  <c r="E19" i="20"/>
  <c r="E20" i="20"/>
  <c r="D20" i="20"/>
  <c r="L33" i="20"/>
  <c r="F20" i="20"/>
  <c r="H19" i="20" l="1"/>
  <c r="J19" i="20" s="1"/>
  <c r="G19" i="20" a="1"/>
  <c r="G19" i="20" s="1"/>
  <c r="G20" i="20" a="1"/>
  <c r="G20" i="20" s="1"/>
  <c r="H20" i="20"/>
  <c r="C21" i="20"/>
  <c r="B34" i="20"/>
  <c r="D213" i="1"/>
  <c r="D212" i="1"/>
  <c r="D21" i="20"/>
  <c r="L34" i="20"/>
  <c r="F21" i="20"/>
  <c r="E21" i="20"/>
  <c r="I19" i="20" l="1"/>
  <c r="K19" i="20" s="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E22" i="20"/>
  <c r="F22" i="20"/>
  <c r="L35" i="20"/>
  <c r="D22"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E23" i="20"/>
  <c r="D23" i="20"/>
  <c r="L36" i="20"/>
  <c r="F23" i="20"/>
  <c r="G23" i="20" l="1" a="1"/>
  <c r="G23" i="20" s="1"/>
  <c r="H23" i="20"/>
  <c r="C24" i="20"/>
  <c r="K21" i="20"/>
  <c r="C12" i="20" s="1"/>
  <c r="I22" i="20"/>
  <c r="J22" i="20"/>
  <c r="B37" i="20"/>
  <c r="F24" i="20"/>
  <c r="E24" i="20"/>
  <c r="D24" i="20"/>
  <c r="L37" i="20"/>
  <c r="K22" i="20" l="1"/>
  <c r="C13" i="20" s="1"/>
  <c r="G24" i="20" a="1"/>
  <c r="G24" i="20" s="1"/>
  <c r="H24" i="20"/>
  <c r="C25" i="20"/>
  <c r="I23" i="20"/>
  <c r="J23" i="20"/>
  <c r="B38" i="20"/>
  <c r="B39" i="20" s="1"/>
  <c r="F25" i="20"/>
  <c r="D25" i="20"/>
  <c r="L38" i="20"/>
  <c r="E25" i="20"/>
  <c r="L39" i="20"/>
  <c r="H25" i="20" l="1"/>
  <c r="G25" i="20" a="1"/>
  <c r="G25" i="20" s="1"/>
  <c r="K23" i="20"/>
  <c r="C14" i="20" s="1"/>
  <c r="J24" i="20"/>
  <c r="I24" i="20"/>
  <c r="C26" i="20"/>
  <c r="B40" i="20"/>
  <c r="D26" i="20"/>
  <c r="F26" i="20"/>
  <c r="E26" i="20"/>
  <c r="L40" i="20"/>
  <c r="K24" i="20" l="1"/>
  <c r="C15" i="20" s="1"/>
  <c r="G26" i="20" a="1"/>
  <c r="G26" i="20" s="1"/>
  <c r="H26" i="20"/>
  <c r="J25" i="20"/>
  <c r="I25" i="20"/>
  <c r="C27" i="20"/>
  <c r="B41" i="20"/>
  <c r="D208" i="1"/>
  <c r="D210" i="1"/>
  <c r="D211" i="1"/>
  <c r="D209" i="1"/>
  <c r="E27" i="20"/>
  <c r="F27" i="20"/>
  <c r="L41" i="20"/>
  <c r="D27" i="20"/>
  <c r="G27" i="20" l="1" a="1"/>
  <c r="G27" i="20" s="1"/>
  <c r="H27" i="20"/>
  <c r="K25" i="20"/>
  <c r="C16" i="20" s="1"/>
  <c r="C28" i="20"/>
  <c r="J26" i="20"/>
  <c r="I26" i="20"/>
  <c r="B42" i="20"/>
  <c r="E207" i="1"/>
  <c r="E28" i="20"/>
  <c r="L42" i="20"/>
  <c r="D28" i="20"/>
  <c r="F28" i="20"/>
  <c r="G28" i="20" l="1" a="1"/>
  <c r="G28" i="20" s="1"/>
  <c r="H28" i="20"/>
  <c r="C29" i="20"/>
  <c r="C17" i="20"/>
  <c r="A17" i="20"/>
  <c r="K26" i="20"/>
  <c r="F10" i="20" s="1"/>
  <c r="Q10" i="20" s="1"/>
  <c r="I27" i="20"/>
  <c r="J27" i="20"/>
  <c r="B43" i="20"/>
  <c r="L43" i="20"/>
  <c r="E29" i="20"/>
  <c r="F29" i="20"/>
  <c r="D29" i="20"/>
  <c r="S10" i="20" l="1"/>
  <c r="T21" i="20"/>
  <c r="K27" i="20"/>
  <c r="F11" i="20" s="1"/>
  <c r="Q11" i="20" s="1"/>
  <c r="G29" i="20" a="1"/>
  <c r="G29" i="20" s="1"/>
  <c r="H29" i="20"/>
  <c r="C30" i="20"/>
  <c r="J28" i="20"/>
  <c r="I28" i="20"/>
  <c r="B44" i="20"/>
  <c r="F30" i="20"/>
  <c r="E30" i="20"/>
  <c r="D30" i="20"/>
  <c r="L44" i="20"/>
  <c r="S11" i="20" l="1"/>
  <c r="T22" i="20"/>
  <c r="G30" i="20" a="1"/>
  <c r="G30" i="20" s="1"/>
  <c r="H30" i="20"/>
  <c r="K28" i="20"/>
  <c r="F12" i="20" s="1"/>
  <c r="Q12" i="20" s="1"/>
  <c r="C31" i="20"/>
  <c r="I29" i="20"/>
  <c r="J29" i="20"/>
  <c r="B45" i="20"/>
  <c r="L45" i="20"/>
  <c r="E31" i="20"/>
  <c r="F31" i="20"/>
  <c r="D31" i="20"/>
  <c r="S12" i="20" l="1"/>
  <c r="T23" i="20"/>
  <c r="K29" i="20"/>
  <c r="F13" i="20" s="1"/>
  <c r="Q13" i="20" s="1"/>
  <c r="H31" i="20"/>
  <c r="G31" i="20" a="1"/>
  <c r="G31" i="20" s="1"/>
  <c r="C32" i="20"/>
  <c r="J30" i="20"/>
  <c r="I30" i="20"/>
  <c r="L17" i="20"/>
  <c r="E32" i="20"/>
  <c r="D32" i="20"/>
  <c r="F32" i="20"/>
  <c r="S13" i="20" l="1"/>
  <c r="T24" i="20"/>
  <c r="H32" i="20"/>
  <c r="G32" i="20" a="1"/>
  <c r="G32" i="20" s="1"/>
  <c r="J31" i="20"/>
  <c r="I31" i="20"/>
  <c r="K30" i="20"/>
  <c r="F14" i="20" s="1"/>
  <c r="Q14" i="20" s="1"/>
  <c r="C33" i="20"/>
  <c r="D33" i="20"/>
  <c r="E33" i="20"/>
  <c r="F33" i="20"/>
  <c r="S14" i="20" l="1"/>
  <c r="T25" i="20"/>
  <c r="H33" i="20"/>
  <c r="G33" i="20" a="1"/>
  <c r="G33" i="20" s="1"/>
  <c r="I32" i="20"/>
  <c r="J32" i="20"/>
  <c r="C34" i="20"/>
  <c r="K31" i="20"/>
  <c r="F15" i="20" s="1"/>
  <c r="Q15" i="20" s="1"/>
  <c r="E34" i="20"/>
  <c r="D34" i="20"/>
  <c r="F34" i="20"/>
  <c r="S15" i="20" l="1"/>
  <c r="T26" i="20"/>
  <c r="H34" i="20"/>
  <c r="G34" i="20" a="1"/>
  <c r="G34" i="20" s="1"/>
  <c r="I33" i="20"/>
  <c r="J33" i="20"/>
  <c r="C35" i="20"/>
  <c r="K32" i="20"/>
  <c r="F16" i="20" s="1"/>
  <c r="E35" i="20"/>
  <c r="D35" i="20"/>
  <c r="F35" i="20"/>
  <c r="Q16" i="20" l="1"/>
  <c r="F17" i="20"/>
  <c r="E17" i="20"/>
  <c r="G35" i="20" a="1"/>
  <c r="G35" i="20" s="1"/>
  <c r="H35" i="20"/>
  <c r="I34" i="20"/>
  <c r="J34" i="20"/>
  <c r="K33" i="20"/>
  <c r="L16" i="20" s="1"/>
  <c r="C36" i="20"/>
  <c r="D36" i="20"/>
  <c r="F36" i="20"/>
  <c r="E36" i="20"/>
  <c r="S16" i="20" l="1"/>
  <c r="S17" i="20" s="1"/>
  <c r="T27" i="20"/>
  <c r="K34" i="20"/>
  <c r="I10" i="20" s="1"/>
  <c r="U10" i="20" s="1"/>
  <c r="T29" i="20" s="1"/>
  <c r="H36" i="20"/>
  <c r="G36" i="20" a="1"/>
  <c r="G36" i="20" s="1"/>
  <c r="C37" i="20"/>
  <c r="I35" i="20"/>
  <c r="J35" i="20"/>
  <c r="E37" i="20"/>
  <c r="F37" i="20"/>
  <c r="D37" i="20"/>
  <c r="H37" i="20" l="1"/>
  <c r="G37" i="20" a="1"/>
  <c r="G37" i="20" s="1"/>
  <c r="C38" i="20"/>
  <c r="I36" i="20"/>
  <c r="J36" i="20"/>
  <c r="K35" i="20"/>
  <c r="I11" i="20" s="1"/>
  <c r="U11" i="20" s="1"/>
  <c r="T30" i="20" s="1"/>
  <c r="F38" i="20"/>
  <c r="D38" i="20"/>
  <c r="K36" i="20" l="1"/>
  <c r="C39" i="20"/>
  <c r="J37" i="20"/>
  <c r="I37" i="20"/>
  <c r="F39" i="20"/>
  <c r="E38" i="20"/>
  <c r="D39" i="20"/>
  <c r="E39" i="20"/>
  <c r="G38" i="20" l="1" a="1"/>
  <c r="G38" i="20" s="1"/>
  <c r="H38" i="20"/>
  <c r="J38" i="20" s="1"/>
  <c r="H39" i="20"/>
  <c r="G39" i="20" a="1"/>
  <c r="G39" i="20" s="1"/>
  <c r="C40" i="20"/>
  <c r="K37" i="20"/>
  <c r="E40" i="20"/>
  <c r="D40" i="20"/>
  <c r="F40" i="20"/>
  <c r="I38" i="20" l="1"/>
  <c r="G40" i="20" a="1"/>
  <c r="G40" i="20" s="1"/>
  <c r="H40" i="20"/>
  <c r="C41" i="20"/>
  <c r="J39" i="20"/>
  <c r="I39" i="20"/>
  <c r="K38" i="20"/>
  <c r="G12" i="20"/>
  <c r="I12" i="20"/>
  <c r="U12" i="20" s="1"/>
  <c r="T31" i="20" s="1"/>
  <c r="E41" i="20"/>
  <c r="D41" i="20"/>
  <c r="F41" i="20"/>
  <c r="G41" i="20" l="1" a="1"/>
  <c r="G41" i="20" s="1"/>
  <c r="H41" i="20"/>
  <c r="C42" i="20"/>
  <c r="I13" i="20"/>
  <c r="U13" i="20" s="1"/>
  <c r="T32" i="20" s="1"/>
  <c r="K39" i="20"/>
  <c r="I40" i="20"/>
  <c r="J40" i="20"/>
  <c r="E42" i="20"/>
  <c r="F42" i="20"/>
  <c r="X13" i="20" l="1"/>
  <c r="X12" i="20"/>
  <c r="X11" i="20"/>
  <c r="I14" i="20"/>
  <c r="U14" i="20" s="1"/>
  <c r="T33" i="20" s="1"/>
  <c r="C43" i="20"/>
  <c r="K40" i="20"/>
  <c r="I41" i="20"/>
  <c r="J41" i="20"/>
  <c r="E43" i="20"/>
  <c r="D43" i="20"/>
  <c r="F43" i="20"/>
  <c r="D42" i="20"/>
  <c r="H42" i="20" l="1"/>
  <c r="I42" i="20" s="1"/>
  <c r="G42" i="20" a="1"/>
  <c r="G42" i="20" s="1"/>
  <c r="X14" i="20"/>
  <c r="W17" i="20"/>
  <c r="X10" i="20"/>
  <c r="K41" i="20"/>
  <c r="H43" i="20"/>
  <c r="G43" i="20" a="1"/>
  <c r="G43" i="20" s="1"/>
  <c r="C44" i="20"/>
  <c r="F44" i="20"/>
  <c r="D44" i="20"/>
  <c r="E44" i="20"/>
  <c r="J42" i="20" l="1"/>
  <c r="H44" i="20"/>
  <c r="G44" i="20" a="1"/>
  <c r="G44" i="20" s="1"/>
  <c r="C45" i="20"/>
  <c r="I43" i="20"/>
  <c r="J43" i="20"/>
  <c r="K42" i="20"/>
  <c r="E45" i="20"/>
  <c r="F45" i="20"/>
  <c r="D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10" authorId="2" shapeId="0" xr:uid="{00000000-0006-0000-0100-000082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10" authorId="2" shapeId="0" xr:uid="{00000000-0006-0000-0100-000083000000}">
      <text>
        <r>
          <rPr>
            <sz val="9"/>
            <color indexed="81"/>
            <rFont val="Tahoma"/>
            <family val="2"/>
          </rPr>
          <t>Apr-2021:_x000D_
   CW 80, EX 29, MM -54.5</t>
        </r>
      </text>
    </comment>
    <comment ref="C14" authorId="2" shapeId="0" xr:uid="{00000000-0006-0000-0100-000084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15" authorId="2" shapeId="0" xr:uid="{00000000-0006-0000-0100-000085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16" authorId="2" shapeId="0" xr:uid="{00000000-0006-0000-0100-000086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0" authorId="2" shapeId="0" xr:uid="{00000000-0006-0000-0100-000087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1" authorId="2" shapeId="0" xr:uid="{00000000-0006-0000-0100-000088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2" authorId="2" shapeId="0" xr:uid="{00000000-0006-0000-0100-000089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3" authorId="2" shapeId="0" xr:uid="{00000000-0006-0000-0100-00008A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9" authorId="2" shapeId="0" xr:uid="{00000000-0006-0000-0100-00008B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0" authorId="2" shapeId="0" xr:uid="{00000000-0006-0000-0100-00008C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2" authorId="2" shapeId="0" xr:uid="{00000000-0006-0000-0100-00008D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3" authorId="2" shapeId="0" xr:uid="{00000000-0006-0000-0100-00008E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4" authorId="2" shapeId="0" xr:uid="{00000000-0006-0000-0100-00008F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6" authorId="2" shapeId="0" xr:uid="{00000000-0006-0000-0100-000090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7" authorId="2" shapeId="0" xr:uid="{00000000-0006-0000-0100-000091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77" authorId="2" shapeId="0" xr:uid="{00000000-0006-0000-0100-000092000000}">
      <text>
        <r>
          <rPr>
            <sz val="9"/>
            <color indexed="81"/>
            <rFont val="Tahoma"/>
            <family val="2"/>
          </rPr>
          <t>Apr-2021:_x000D_
   CW 38.2, EX 35, MM 36.6</t>
        </r>
      </text>
    </comment>
    <comment ref="BH77" authorId="2" shapeId="0" xr:uid="{00000000-0006-0000-0100-000093000000}">
      <text>
        <r>
          <rPr>
            <sz val="9"/>
            <color indexed="81"/>
            <rFont val="Tahoma"/>
            <family val="2"/>
          </rPr>
          <t>Apr-2021:_x000D_
   CW 77, EX 27.5, MM -52.2</t>
        </r>
      </text>
    </comment>
    <comment ref="C78" authorId="2" shapeId="0" xr:uid="{00000000-0006-0000-0100-000094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9" authorId="2" shapeId="0" xr:uid="{00000000-0006-0000-0100-000095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0" authorId="2" shapeId="0" xr:uid="{00000000-0006-0000-0100-000096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2" authorId="2" shapeId="0" xr:uid="{00000000-0006-0000-0100-000097000000}">
      <text>
        <r>
          <rPr>
            <sz val="9"/>
            <color indexed="81"/>
            <rFont val="Tahoma"/>
            <family val="2"/>
          </rPr>
          <t xml:space="preserve">4/23/2021: Sent e-mail to inform results for Jan-2021_x000D_
</t>
        </r>
      </text>
    </comment>
    <comment ref="C83" authorId="2" shapeId="0" xr:uid="{00000000-0006-0000-0100-000098000000}">
      <text>
        <r>
          <rPr>
            <sz val="9"/>
            <color indexed="81"/>
            <rFont val="Tahoma"/>
            <family val="2"/>
          </rPr>
          <t xml:space="preserve">4/23/2021: Sent e-mail to inform results for Jan-2021_x000D_
</t>
        </r>
      </text>
    </comment>
    <comment ref="C84" authorId="2" shapeId="0" xr:uid="{00000000-0006-0000-0100-000099000000}">
      <text>
        <r>
          <rPr>
            <sz val="9"/>
            <color indexed="81"/>
            <rFont val="Tahoma"/>
            <family val="2"/>
          </rPr>
          <t xml:space="preserve">4/23/2021: Sent e-mail to inform results for Jan-2021_x000D_
</t>
        </r>
      </text>
    </comment>
    <comment ref="C85" authorId="2" shapeId="0" xr:uid="{00000000-0006-0000-0100-00009A000000}">
      <text>
        <r>
          <rPr>
            <sz val="9"/>
            <color indexed="81"/>
            <rFont val="Tahoma"/>
            <family val="2"/>
          </rPr>
          <t xml:space="preserve">4/23/2021: Sent e-mail to inform results for Jan-2021_x000D_
</t>
        </r>
      </text>
    </comment>
    <comment ref="C87" authorId="2" shapeId="0" xr:uid="{00000000-0006-0000-0100-00009B000000}">
      <text>
        <r>
          <rPr>
            <sz val="9"/>
            <color indexed="81"/>
            <rFont val="Tahoma"/>
            <family val="2"/>
          </rPr>
          <t xml:space="preserve">4/23/2021: Sent e-mail to inform results for Jan-2021_x000D_
</t>
        </r>
      </text>
    </comment>
    <comment ref="C88" authorId="2" shapeId="0" xr:uid="{00000000-0006-0000-0100-00009C000000}">
      <text>
        <r>
          <rPr>
            <sz val="9"/>
            <color indexed="81"/>
            <rFont val="Tahoma"/>
            <family val="2"/>
          </rPr>
          <t xml:space="preserve">4/23/2021: Sent e-mail to inform results for Jan-2021_x000D_
</t>
        </r>
      </text>
    </comment>
    <comment ref="C89" authorId="2" shapeId="0" xr:uid="{00000000-0006-0000-0100-00009D000000}">
      <text>
        <r>
          <rPr>
            <sz val="9"/>
            <color indexed="81"/>
            <rFont val="Tahoma"/>
            <family val="2"/>
          </rPr>
          <t xml:space="preserve">4/23/2021: Sent e-mail to inform results for Jan-2021_x000D_
</t>
        </r>
      </text>
    </comment>
    <comment ref="BH89" authorId="2" shapeId="0" xr:uid="{00000000-0006-0000-0100-00009E000000}">
      <text>
        <r>
          <rPr>
            <sz val="9"/>
            <color indexed="81"/>
            <rFont val="Tahoma"/>
            <family val="2"/>
          </rPr>
          <t>Apr-2021:_x000D_
   CW 64.8, EX 24.3, MM -44.5</t>
        </r>
      </text>
    </comment>
    <comment ref="C90" authorId="2" shapeId="0" xr:uid="{00000000-0006-0000-0100-00009F000000}">
      <text>
        <r>
          <rPr>
            <sz val="9"/>
            <color indexed="81"/>
            <rFont val="Tahoma"/>
            <family val="2"/>
          </rPr>
          <t xml:space="preserve">4/23/2021: Sent e-mail to inform results for Jan-2021_x000D_
</t>
        </r>
      </text>
    </comment>
    <comment ref="C91" authorId="2" shapeId="0" xr:uid="{00000000-0006-0000-0100-0000A0000000}">
      <text>
        <r>
          <rPr>
            <sz val="9"/>
            <color indexed="81"/>
            <rFont val="Tahoma"/>
            <family val="2"/>
          </rPr>
          <t xml:space="preserve">4/23/2021: Sent e-mail to inform results for Jan-2021_x000D_
</t>
        </r>
      </text>
    </comment>
    <comment ref="C96" authorId="2" shapeId="0" xr:uid="{00000000-0006-0000-0100-0000A1000000}">
      <text>
        <r>
          <rPr>
            <sz val="9"/>
            <color indexed="81"/>
            <rFont val="Tahoma"/>
            <family val="2"/>
          </rPr>
          <t xml:space="preserve">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8" authorId="2" shapeId="0" xr:uid="{00000000-0006-0000-0100-0000A2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99" authorId="2" shapeId="0" xr:uid="{00000000-0006-0000-0100-0000A3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0" authorId="2" shapeId="0" xr:uid="{00000000-0006-0000-0100-0000A4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1" authorId="2" shapeId="0" xr:uid="{00000000-0006-0000-0100-0000A5000000}">
      <text>
        <r>
          <rPr>
            <sz val="9"/>
            <color indexed="81"/>
            <rFont val="Tahoma"/>
            <family val="2"/>
          </rPr>
          <t>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101" authorId="2" shapeId="0" xr:uid="{00000000-0006-0000-0100-0000A6000000}">
      <text>
        <r>
          <rPr>
            <sz val="9"/>
            <color indexed="81"/>
            <rFont val="Tahoma"/>
            <family val="2"/>
          </rPr>
          <t>Aug-2020:_x000D_
   CW -, EX -, MM -</t>
        </r>
      </text>
    </comment>
    <comment ref="BK101" authorId="2" shapeId="0" xr:uid="{00000000-0006-0000-0100-0000A7000000}">
      <text>
        <r>
          <rPr>
            <sz val="9"/>
            <color indexed="81"/>
            <rFont val="Tahoma"/>
            <family val="2"/>
          </rPr>
          <t>Aug-2020:_x000D_
   CW 15.6, EX 15.6, MM 15.6</t>
        </r>
      </text>
    </comment>
    <comment ref="C102" authorId="2" shapeId="0" xr:uid="{00000000-0006-0000-0100-0000A8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3" authorId="2" shapeId="0" xr:uid="{00000000-0006-0000-0100-0000A9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4" authorId="2" shapeId="0" xr:uid="{00000000-0006-0000-0100-0000AA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5" authorId="2" shapeId="0" xr:uid="{00000000-0006-0000-0100-0000AB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6" authorId="2" shapeId="0" xr:uid="{00000000-0006-0000-0100-0000AC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7" authorId="2" shapeId="0" xr:uid="{00000000-0006-0000-0100-0000AD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08" authorId="2" shapeId="0" xr:uid="{00000000-0006-0000-0100-0000A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09" authorId="2" shapeId="0" xr:uid="{00000000-0006-0000-0100-0000AF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09" authorId="2" shapeId="0" xr:uid="{00000000-0006-0000-0100-0000B0000000}">
      <text>
        <r>
          <rPr>
            <sz val="9"/>
            <color indexed="81"/>
            <rFont val="Tahoma"/>
            <family val="2"/>
          </rPr>
          <t>Apr-2021:_x000D_
   CW 85, EX 15.5, MM -50.2</t>
        </r>
      </text>
    </comment>
    <comment ref="CC109" authorId="2" shapeId="0" xr:uid="{00000000-0006-0000-0100-0000B1000000}">
      <text>
        <r>
          <rPr>
            <sz val="9"/>
            <color indexed="81"/>
            <rFont val="Tahoma"/>
            <family val="2"/>
          </rPr>
          <t>Apr-2021:_x000D_
   CW 16, EX 16, MM 16</t>
        </r>
      </text>
    </comment>
    <comment ref="C110" authorId="2" shapeId="0" xr:uid="{00000000-0006-0000-0100-0000B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1" authorId="2" shapeId="0" xr:uid="{00000000-0006-0000-0100-0000B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2" authorId="2" shapeId="0" xr:uid="{00000000-0006-0000-0100-0000B4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3" authorId="2" shapeId="0" xr:uid="{00000000-0006-0000-0100-0000B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4" authorId="2" shapeId="0" xr:uid="{00000000-0006-0000-0100-0000B6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5" authorId="2" shapeId="0" xr:uid="{00000000-0006-0000-0100-0000B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15" authorId="2" shapeId="0" xr:uid="{00000000-0006-0000-0100-0000B8000000}">
      <text>
        <r>
          <rPr>
            <sz val="9"/>
            <color indexed="81"/>
            <rFont val="Tahoma"/>
            <family val="2"/>
          </rPr>
          <t>Apr-2021:_x000D_
   CW 15, EX 15, MM 15</t>
        </r>
      </text>
    </comment>
    <comment ref="C117" authorId="2" shapeId="0" xr:uid="{00000000-0006-0000-0100-0000B9000000}">
      <text>
        <r>
          <rPr>
            <sz val="9"/>
            <color indexed="81"/>
            <rFont val="Tahoma"/>
            <family val="2"/>
          </rPr>
          <t xml:space="preserve">4/5/2021: Sent e-mail to register module for Apr-2021_x000D_
1/7/2021: Sent e-mail to register module for Jan-2021_x000D_
</t>
        </r>
      </text>
    </comment>
    <comment ref="V117" authorId="3" shapeId="0" xr:uid="{00000000-0006-0000-0100-0000BA000000}">
      <text>
        <r>
          <rPr>
            <b/>
            <sz val="9"/>
            <color indexed="81"/>
            <rFont val="Tahoma"/>
            <family val="2"/>
          </rPr>
          <t>Masyitah Abdul Malik:</t>
        </r>
        <r>
          <rPr>
            <sz val="9"/>
            <color indexed="81"/>
            <rFont val="Tahoma"/>
            <family val="2"/>
          </rPr>
          <t xml:space="preserve">
APR19- F </t>
        </r>
      </text>
    </comment>
    <comment ref="AZ117" authorId="2" shapeId="0" xr:uid="{00000000-0006-0000-0100-0000BB000000}">
      <text>
        <r>
          <rPr>
            <sz val="9"/>
            <color indexed="81"/>
            <rFont val="Tahoma"/>
            <family val="2"/>
          </rPr>
          <t>Jan-2021:_x000D_
   CW 44.5, EX 46, MM 48</t>
        </r>
      </text>
    </comment>
    <comment ref="BC117" authorId="2" shapeId="0" xr:uid="{00000000-0006-0000-0100-0000BC000000}">
      <text>
        <r>
          <rPr>
            <sz val="9"/>
            <color indexed="81"/>
            <rFont val="Tahoma"/>
            <family val="2"/>
          </rPr>
          <t>Jan-2021:_x000D_
   CW 50, EX 46, MM 48</t>
        </r>
      </text>
    </comment>
    <comment ref="BF117" authorId="2" shapeId="0" xr:uid="{00000000-0006-0000-0100-0000BD000000}">
      <text>
        <r>
          <rPr>
            <sz val="9"/>
            <color indexed="81"/>
            <rFont val="Tahoma"/>
            <family val="2"/>
          </rPr>
          <t>Aug-2020:_x000D_
   CW 43, EX -, MM 43</t>
        </r>
      </text>
    </comment>
    <comment ref="BG117" authorId="2" shapeId="0" xr:uid="{00000000-0006-0000-0100-0000BE000000}">
      <text>
        <r>
          <rPr>
            <sz val="9"/>
            <color indexed="81"/>
            <rFont val="Tahoma"/>
            <family val="2"/>
          </rPr>
          <t>Apr-2021:_x000D_
   CW -, EX 9, MM 4.5</t>
        </r>
      </text>
    </comment>
    <comment ref="BI117" authorId="2" shapeId="0" xr:uid="{00000000-0006-0000-0100-0000BF000000}">
      <text>
        <r>
          <rPr>
            <sz val="9"/>
            <color indexed="81"/>
            <rFont val="Tahoma"/>
            <family val="2"/>
          </rPr>
          <t>Aug-2020:_x000D_
   CW -, EX -, MM -</t>
        </r>
      </text>
    </comment>
    <comment ref="BJ117" authorId="2" shapeId="0" xr:uid="{00000000-0006-0000-0100-0000C0000000}">
      <text>
        <r>
          <rPr>
            <sz val="9"/>
            <color indexed="81"/>
            <rFont val="Tahoma"/>
            <family val="2"/>
          </rPr>
          <t>Apr-2021:_x000D_
   CW 56, EX 31.5, MM -43.8</t>
        </r>
      </text>
    </comment>
    <comment ref="BR117" authorId="2" shapeId="0" xr:uid="{00000000-0006-0000-0100-0000C1000000}">
      <text>
        <r>
          <rPr>
            <sz val="9"/>
            <color indexed="81"/>
            <rFont val="Tahoma"/>
            <family val="2"/>
          </rPr>
          <t>Aug-2020:_x000D_
   CW 41, EX 41, MM 41, Cap at 40</t>
        </r>
      </text>
    </comment>
    <comment ref="C122" authorId="2" shapeId="0" xr:uid="{00000000-0006-0000-0100-0000C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3" authorId="2" shapeId="0" xr:uid="{00000000-0006-0000-0100-0000C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4" authorId="2" shapeId="0" xr:uid="{00000000-0006-0000-0100-0000C4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5" authorId="2" shapeId="0" xr:uid="{00000000-0006-0000-0100-0000C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125" authorId="2" shapeId="0" xr:uid="{00000000-0006-0000-0100-0000C6000000}">
      <text>
        <r>
          <rPr>
            <sz val="9"/>
            <color indexed="81"/>
            <rFont val="Tahoma"/>
            <family val="2"/>
          </rPr>
          <t>Jan-2021:_x000D_
   CW 57.4, EX 28, MM -42.7</t>
        </r>
      </text>
    </comment>
    <comment ref="C126" authorId="2" shapeId="0" xr:uid="{00000000-0006-0000-0100-0000C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26" authorId="2" shapeId="0" xr:uid="{00000000-0006-0000-0100-0000C8000000}">
      <text>
        <r>
          <rPr>
            <sz val="9"/>
            <color indexed="81"/>
            <rFont val="Tahoma"/>
            <family val="2"/>
          </rPr>
          <t>Aug-2020:_x000D_
   CW 72.3, EX 48, MM -65</t>
        </r>
      </text>
    </comment>
    <comment ref="BF126" authorId="2" shapeId="0" xr:uid="{00000000-0006-0000-0100-0000C9000000}">
      <text>
        <r>
          <rPr>
            <sz val="9"/>
            <color indexed="81"/>
            <rFont val="Tahoma"/>
            <family val="2"/>
          </rPr>
          <t>Aug-2020:_x000D_
   CW 47, EX 61.5, MM 54.2, Cap at 40</t>
        </r>
      </text>
    </comment>
    <comment ref="DD126" authorId="2" shapeId="0" xr:uid="{00000000-0006-0000-0100-0000CA000000}">
      <text>
        <r>
          <rPr>
            <sz val="9"/>
            <color indexed="81"/>
            <rFont val="Tahoma"/>
            <family val="2"/>
          </rPr>
          <t>Apr-2021:_x000D_
   CW 58.6, EX 29, MM -43.8</t>
        </r>
      </text>
    </comment>
    <comment ref="C127" authorId="2" shapeId="0" xr:uid="{00000000-0006-0000-0100-0000C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27" authorId="2" shapeId="0" xr:uid="{00000000-0006-0000-0100-0000CC000000}">
      <text>
        <r>
          <rPr>
            <sz val="9"/>
            <color indexed="81"/>
            <rFont val="Tahoma"/>
            <family val="2"/>
          </rPr>
          <t>Apr-2021:_x000D_
   CW 25, EX 25, MM 25</t>
        </r>
      </text>
    </comment>
    <comment ref="C128" authorId="2" shapeId="0" xr:uid="{00000000-0006-0000-0100-0000CD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9" authorId="2" shapeId="0" xr:uid="{00000000-0006-0000-0100-0000C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0" authorId="2" shapeId="0" xr:uid="{00000000-0006-0000-0100-0000CF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30" authorId="2" shapeId="0" xr:uid="{00000000-0006-0000-0100-0000D0000000}">
      <text>
        <r>
          <rPr>
            <sz val="9"/>
            <color indexed="81"/>
            <rFont val="Tahoma"/>
            <family val="2"/>
          </rPr>
          <t>Aug-2020:_x000D_
   CW 35, EX -, MM 35</t>
        </r>
      </text>
    </comment>
    <comment ref="BG130" authorId="2" shapeId="0" xr:uid="{00000000-0006-0000-0100-0000D1000000}">
      <text>
        <r>
          <rPr>
            <sz val="9"/>
            <color indexed="81"/>
            <rFont val="Tahoma"/>
            <family val="2"/>
          </rPr>
          <t>Apr-2021:_x000D_
   CW 67.2, EX 82.5, MM 74.8</t>
        </r>
      </text>
    </comment>
    <comment ref="C131" authorId="2" shapeId="0" xr:uid="{00000000-0006-0000-0100-0000D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131" authorId="2" shapeId="0" xr:uid="{00000000-0006-0000-0100-0000D3000000}">
      <text>
        <r>
          <rPr>
            <sz val="9"/>
            <color indexed="81"/>
            <rFont val="Tahoma"/>
            <family val="2"/>
          </rPr>
          <t>Jan-2021:_x000D_
   CW 65.1, EX 33, MM -49</t>
        </r>
      </text>
    </comment>
    <comment ref="BF131" authorId="2" shapeId="0" xr:uid="{00000000-0006-0000-0100-0000D4000000}">
      <text>
        <r>
          <rPr>
            <sz val="9"/>
            <color indexed="81"/>
            <rFont val="Tahoma"/>
            <family val="2"/>
          </rPr>
          <t>Aug-2020:_x000D_
   CW 43, EX 51.5, MM 47.2, Cap at 40</t>
        </r>
      </text>
    </comment>
    <comment ref="CC131" authorId="2" shapeId="0" xr:uid="{00000000-0006-0000-0100-0000D5000000}">
      <text>
        <r>
          <rPr>
            <sz val="9"/>
            <color indexed="81"/>
            <rFont val="Tahoma"/>
            <family val="2"/>
          </rPr>
          <t>Apr-2021:_x000D_
   CW -, EX -, MM -</t>
        </r>
      </text>
    </comment>
    <comment ref="C132" authorId="2" shapeId="0" xr:uid="{00000000-0006-0000-0100-0000D6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3" authorId="2" shapeId="0" xr:uid="{00000000-0006-0000-0100-0000D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4" authorId="2" shapeId="0" xr:uid="{00000000-0006-0000-0100-0000D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W134" authorId="2" shapeId="0" xr:uid="{00000000-0006-0000-0100-0000D9000000}">
      <text>
        <r>
          <rPr>
            <sz val="9"/>
            <color indexed="81"/>
            <rFont val="Tahoma"/>
            <family val="2"/>
          </rPr>
          <t>Apr-2021:_x000D_
   CW 70.9, EX 70.9, MM 70.9</t>
        </r>
      </text>
    </comment>
    <comment ref="C135" authorId="2" shapeId="0" xr:uid="{00000000-0006-0000-0100-0000D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6" authorId="2" shapeId="0" xr:uid="{00000000-0006-0000-0100-0000D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7" authorId="2" shapeId="0" xr:uid="{00000000-0006-0000-0100-0000DC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8" authorId="2" shapeId="0" xr:uid="{00000000-0006-0000-0100-0000DD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9" authorId="2" shapeId="0" xr:uid="{00000000-0006-0000-0100-0000D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0" authorId="2" shapeId="0" xr:uid="{00000000-0006-0000-0100-0000DF000000}">
      <text>
        <r>
          <rPr>
            <b/>
            <sz val="9"/>
            <color indexed="81"/>
            <rFont val="Tahoma"/>
            <family val="2"/>
          </rPr>
          <t>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41" authorId="2" shapeId="0" xr:uid="{00000000-0006-0000-0100-0000E0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2" authorId="2" shapeId="0" xr:uid="{00000000-0006-0000-0100-0000E1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3" authorId="2" shapeId="0" xr:uid="{00000000-0006-0000-0100-0000E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4" authorId="2" shapeId="0" xr:uid="{00000000-0006-0000-0100-0000E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5" authorId="2" shapeId="0" xr:uid="{00000000-0006-0000-0100-0000E4000000}">
      <text>
        <r>
          <rPr>
            <b/>
            <sz val="9"/>
            <color indexed="81"/>
            <rFont val="Tahoma"/>
            <family val="2"/>
          </rPr>
          <t>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 ref="C146" authorId="2" shapeId="0" xr:uid="{00000000-0006-0000-0100-0000E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46" authorId="2" shapeId="0" xr:uid="{00000000-0006-0000-0100-0000E6000000}">
      <text>
        <r>
          <rPr>
            <sz val="9"/>
            <color indexed="81"/>
            <rFont val="Tahoma"/>
            <family val="2"/>
          </rPr>
          <t>Aug-2020:_x000D_
   CW 74.3, EX 48, MM -66.4</t>
        </r>
      </text>
    </comment>
    <comment ref="C147" authorId="2" shapeId="0" xr:uid="{00000000-0006-0000-0100-0000E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147" authorId="2" shapeId="0" xr:uid="{00000000-0006-0000-0100-0000E8000000}">
      <text>
        <r>
          <rPr>
            <sz val="9"/>
            <color indexed="81"/>
            <rFont val="Tahoma"/>
            <family val="2"/>
          </rPr>
          <t>Jan-2021:_x000D_
   CW 33.9, EX 52, MM -43</t>
        </r>
      </text>
    </comment>
    <comment ref="C148" authorId="2" shapeId="0" xr:uid="{00000000-0006-0000-0100-0000E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9" authorId="2" shapeId="0" xr:uid="{00000000-0006-0000-0100-0000E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51" authorId="2" shapeId="0" xr:uid="{00000000-0006-0000-0100-0000E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51" authorId="2" shapeId="0" xr:uid="{00000000-0006-0000-0100-0000EC000000}">
      <text>
        <r>
          <rPr>
            <sz val="9"/>
            <color indexed="81"/>
            <rFont val="Tahoma"/>
            <family val="2"/>
          </rPr>
          <t>Aug-2020:_x000D_
   CW 38, EX 29, MM 43.5</t>
        </r>
      </text>
    </comment>
    <comment ref="BG151" authorId="2" shapeId="0" xr:uid="{00000000-0006-0000-0100-0000ED000000}">
      <text>
        <r>
          <rPr>
            <sz val="9"/>
            <color indexed="81"/>
            <rFont val="Tahoma"/>
            <family val="2"/>
          </rPr>
          <t>Apr-2021:_x000D_
   CW 47.2, EX 38, MM 42.6</t>
        </r>
      </text>
    </comment>
    <comment ref="C155" authorId="2" shapeId="0" xr:uid="{00000000-0006-0000-0100-0000E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56" authorId="2" shapeId="0" xr:uid="{00000000-0006-0000-0100-0000EF000000}">
      <text>
        <r>
          <rPr>
            <sz val="9"/>
            <color indexed="81"/>
            <rFont val="Tahoma"/>
            <family val="2"/>
          </rPr>
          <t xml:space="preserve">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157" authorId="2" shapeId="0" xr:uid="{00000000-0006-0000-0100-0000F0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57" authorId="2" shapeId="0" xr:uid="{00000000-0006-0000-0100-0000F1000000}">
      <text>
        <r>
          <rPr>
            <sz val="9"/>
            <color indexed="81"/>
            <rFont val="Tahoma"/>
            <family val="2"/>
          </rPr>
          <t>Aug-2020:_x000D_
   CW 65, EX 56.5, MM 60.8, Cap at 47</t>
        </r>
      </text>
    </comment>
    <comment ref="C158" authorId="2" shapeId="0" xr:uid="{00000000-0006-0000-0100-0000F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0" authorId="2" shapeId="0" xr:uid="{00000000-0006-0000-0100-0000F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60" authorId="2" shapeId="0" xr:uid="{00000000-0006-0000-0100-0000F4000000}">
      <text>
        <r>
          <rPr>
            <sz val="9"/>
            <color indexed="81"/>
            <rFont val="Tahoma"/>
            <family val="2"/>
          </rPr>
          <t>Apr-2021:_x000D_
   CW 30, EX 30, MM 30</t>
        </r>
      </text>
    </comment>
    <comment ref="C161" authorId="2" shapeId="0" xr:uid="{00000000-0006-0000-0100-0000F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61" authorId="2" shapeId="0" xr:uid="{00000000-0006-0000-0100-0000F6000000}">
      <text>
        <r>
          <rPr>
            <sz val="9"/>
            <color indexed="81"/>
            <rFont val="Tahoma"/>
            <family val="2"/>
          </rPr>
          <t>Aug-2020:_x000D_
   CW 66.3, EX 45, MM -59.9</t>
        </r>
      </text>
    </comment>
    <comment ref="C162" authorId="2" shapeId="0" xr:uid="{00000000-0006-0000-0100-0000F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3" authorId="2" shapeId="0" xr:uid="{00000000-0006-0000-0100-0000F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4" authorId="2" shapeId="0" xr:uid="{00000000-0006-0000-0100-0000F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5" authorId="2" shapeId="0" xr:uid="{00000000-0006-0000-0100-0000FA000000}">
      <text>
        <r>
          <rPr>
            <sz val="9"/>
            <color indexed="81"/>
            <rFont val="Tahoma"/>
            <family val="2"/>
          </rPr>
          <t>4/19/2021: Sent e-mail to inform results for Jan-2021_x000D_
4/5/2021: Sent e-mail to register module for Apr-2021_x000D_
1/7/2021: Sent e-mail to register module for Jan-2021_x000D_
Defer January 2021 semester</t>
        </r>
      </text>
    </comment>
    <comment ref="BF165" authorId="2" shapeId="0" xr:uid="{00000000-0006-0000-0100-0000FB000000}">
      <text>
        <r>
          <rPr>
            <sz val="9"/>
            <color indexed="81"/>
            <rFont val="Tahoma"/>
            <family val="2"/>
          </rPr>
          <t>Aug-2020:_x000D_
   CW 62, EX 47.5, MM 54.8, Cap at 45</t>
        </r>
      </text>
    </comment>
    <comment ref="C166" authorId="2" shapeId="0" xr:uid="{00000000-0006-0000-0100-0000FC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66" authorId="2" shapeId="0" xr:uid="{00000000-0006-0000-0100-0000FD000000}">
      <text>
        <r>
          <rPr>
            <sz val="9"/>
            <color indexed="81"/>
            <rFont val="Tahoma"/>
            <family val="2"/>
          </rPr>
          <t>Aug-2020:_x000D_
   CW 43, EX 42, MM 42.5, Cap at 40</t>
        </r>
      </text>
    </comment>
    <comment ref="C167" authorId="2" shapeId="0" xr:uid="{00000000-0006-0000-0100-0000F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8" authorId="2" shapeId="0" xr:uid="{00000000-0006-0000-0100-0000FF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68" authorId="2" shapeId="0" xr:uid="{00000000-0006-0000-0100-000000010000}">
      <text>
        <r>
          <rPr>
            <sz val="9"/>
            <color indexed="81"/>
            <rFont val="Tahoma"/>
            <family val="2"/>
          </rPr>
          <t>Aug-2020:_x000D_
   CW 65, EX 35, MM -56</t>
        </r>
      </text>
    </comment>
    <comment ref="C169" authorId="2" shapeId="0" xr:uid="{00000000-0006-0000-0100-000001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69" authorId="2" shapeId="0" xr:uid="{00000000-0006-0000-0100-000002010000}">
      <text>
        <r>
          <rPr>
            <sz val="9"/>
            <color indexed="81"/>
            <rFont val="Tahoma"/>
            <family val="2"/>
          </rPr>
          <t>Aug-2020:_x000D_
   CW 60.7, EX 38, MM -53.9</t>
        </r>
      </text>
    </comment>
    <comment ref="CF169" authorId="2" shapeId="0" xr:uid="{00000000-0006-0000-0100-000003010000}">
      <text>
        <r>
          <rPr>
            <sz val="9"/>
            <color indexed="81"/>
            <rFont val="Tahoma"/>
            <family val="2"/>
          </rPr>
          <t>Apr-2021:_x000D_
   CW 30, EX 30, MM 30</t>
        </r>
      </text>
    </comment>
    <comment ref="C170" authorId="2" shapeId="0" xr:uid="{00000000-0006-0000-0100-000004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71" authorId="2" shapeId="0" xr:uid="{00000000-0006-0000-0100-000005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71" authorId="2" shapeId="0" xr:uid="{00000000-0006-0000-0100-000006010000}">
      <text>
        <r>
          <rPr>
            <sz val="9"/>
            <color indexed="81"/>
            <rFont val="Tahoma"/>
            <family val="2"/>
          </rPr>
          <t>Aug-2020:_x000D_
   CW 67.1, EX 32, MM -56.6</t>
        </r>
      </text>
    </comment>
    <comment ref="V171" authorId="2" shapeId="0" xr:uid="{00000000-0006-0000-0100-000007010000}">
      <text>
        <r>
          <rPr>
            <sz val="9"/>
            <color indexed="81"/>
            <rFont val="Tahoma"/>
            <family val="2"/>
          </rPr>
          <t>Aug-2020:_x000D_
   CW 39.4, EX 39.4, MM 39.4</t>
        </r>
      </text>
    </comment>
    <comment ref="CF171" authorId="2" shapeId="0" xr:uid="{00000000-0006-0000-0100-000008010000}">
      <text>
        <r>
          <rPr>
            <sz val="9"/>
            <color indexed="81"/>
            <rFont val="Tahoma"/>
            <family val="2"/>
          </rPr>
          <t>Apr-2021:_x000D_
   CW 30, EX 30, MM 30</t>
        </r>
      </text>
    </comment>
    <comment ref="C172" authorId="2" shapeId="0" xr:uid="{00000000-0006-0000-0100-000009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72" authorId="2" shapeId="0" xr:uid="{00000000-0006-0000-0100-00000A010000}">
      <text>
        <r>
          <rPr>
            <sz val="9"/>
            <color indexed="81"/>
            <rFont val="Tahoma"/>
            <family val="2"/>
          </rPr>
          <t>Apr-2021:_x000D_
   CW 28, EX 28, MM 28</t>
        </r>
      </text>
    </comment>
    <comment ref="C173" authorId="2" shapeId="0" xr:uid="{00000000-0006-0000-0100-00000B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74" authorId="2" shapeId="0" xr:uid="{00000000-0006-0000-0100-00000C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74" authorId="2" shapeId="0" xr:uid="{00000000-0006-0000-0100-00000D010000}">
      <text>
        <r>
          <rPr>
            <sz val="9"/>
            <color indexed="81"/>
            <rFont val="Tahoma"/>
            <family val="2"/>
          </rPr>
          <t>Aug-2020:_x000D_
   CW 68.9, EX 35, MM -58.7</t>
        </r>
      </text>
    </comment>
    <comment ref="C175" authorId="2" shapeId="0" xr:uid="{00000000-0006-0000-0100-00000E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Z175" authorId="2" shapeId="0" xr:uid="{00000000-0006-0000-0100-00000F010000}">
      <text>
        <r>
          <rPr>
            <sz val="9"/>
            <color indexed="81"/>
            <rFont val="Tahoma"/>
            <family val="2"/>
          </rPr>
          <t>Aug-2020:_x000D_
   CW 46.5, EX 61.7, MM -51</t>
        </r>
      </text>
    </comment>
    <comment ref="BF175" authorId="2" shapeId="0" xr:uid="{00000000-0006-0000-0100-000010010000}">
      <text>
        <r>
          <rPr>
            <sz val="9"/>
            <color indexed="81"/>
            <rFont val="Tahoma"/>
            <family val="2"/>
          </rPr>
          <t>Aug-2020:_x000D_
   CW 58, EX 35.5, MM 46.8, Cap at 40</t>
        </r>
      </text>
    </comment>
    <comment ref="CC175" authorId="2" shapeId="0" xr:uid="{00000000-0006-0000-0100-000011010000}">
      <text>
        <r>
          <rPr>
            <sz val="9"/>
            <color indexed="81"/>
            <rFont val="Tahoma"/>
            <family val="2"/>
          </rPr>
          <t>Apr-2021:_x000D_
   CW 25, EX 25, MM 25</t>
        </r>
      </text>
    </comment>
    <comment ref="C176" authorId="2" shapeId="0" xr:uid="{00000000-0006-0000-0100-000012010000}">
      <text>
        <r>
          <rPr>
            <sz val="9"/>
            <color indexed="81"/>
            <rFont val="Tahoma"/>
            <family val="2"/>
          </rPr>
          <t xml:space="preserve">4/5/2021: Sent e-mail to register module for Apr-2021_x000D_
1/7/2021: Sent e-mail to register module for Jan-2021_x000D_
</t>
        </r>
      </text>
    </comment>
    <comment ref="N176" authorId="2" shapeId="0" xr:uid="{00000000-0006-0000-0100-000013010000}">
      <text>
        <r>
          <rPr>
            <sz val="9"/>
            <color indexed="81"/>
            <rFont val="Tahoma"/>
            <family val="2"/>
          </rPr>
          <t>Aug-2020:_x000D_
   CW 67.1, EX 35, MM -57.5</t>
        </r>
      </text>
    </comment>
    <comment ref="BF176" authorId="2" shapeId="0" xr:uid="{00000000-0006-0000-0100-000014010000}">
      <text>
        <r>
          <rPr>
            <sz val="9"/>
            <color indexed="81"/>
            <rFont val="Tahoma"/>
            <family val="2"/>
          </rPr>
          <t>Usha Jayahkudy:
42.25, Cap at 40</t>
        </r>
      </text>
    </comment>
    <comment ref="CF176" authorId="2" shapeId="0" xr:uid="{00000000-0006-0000-0100-000015010000}">
      <text>
        <r>
          <rPr>
            <sz val="9"/>
            <color indexed="81"/>
            <rFont val="Tahoma"/>
            <family val="2"/>
          </rPr>
          <t>Apr-2021:_x000D_
   CW 30, EX 30, MM 30</t>
        </r>
      </text>
    </comment>
    <comment ref="C178" authorId="2" shapeId="0" xr:uid="{00000000-0006-0000-0100-000016010000}">
      <text>
        <r>
          <rPr>
            <sz val="9"/>
            <color indexed="81"/>
            <rFont val="Tahoma"/>
            <family val="2"/>
          </rPr>
          <t xml:space="preserve">4/5/2021: Sent e-mail to register module for Apr-2021_x000D_
1/7/2021: Sent e-mail to register module for Jan-2021_x000D_
</t>
        </r>
      </text>
    </comment>
    <comment ref="C184" authorId="2" shapeId="0" xr:uid="{00000000-0006-0000-0100-000017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R184" authorId="2" shapeId="0" xr:uid="{00000000-0006-0000-0100-000018010000}">
      <text>
        <r>
          <rPr>
            <sz val="9"/>
            <color indexed="81"/>
            <rFont val="Tahoma"/>
            <family val="2"/>
          </rPr>
          <t>Apr-2021:_x000D_
   CW 73.6, EX -, MM -51.5</t>
        </r>
      </text>
    </comment>
    <comment ref="Z184" authorId="2" shapeId="0" xr:uid="{00000000-0006-0000-0100-000019010000}">
      <text>
        <r>
          <rPr>
            <sz val="9"/>
            <color indexed="81"/>
            <rFont val="Tahoma"/>
            <family val="2"/>
          </rPr>
          <t>Apr-2021:_x000D_
   CW 75.9, EX -, MM -53.1</t>
        </r>
      </text>
    </comment>
    <comment ref="C185" authorId="2" shapeId="0" xr:uid="{00000000-0006-0000-0100-00001A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6" authorId="2" shapeId="0" xr:uid="{00000000-0006-0000-0100-00001B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7" authorId="2" shapeId="0" xr:uid="{00000000-0006-0000-0100-00001C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8" authorId="2" shapeId="0" xr:uid="{00000000-0006-0000-0100-00001D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9" authorId="2" shapeId="0" xr:uid="{00000000-0006-0000-0100-00001E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189" authorId="2" shapeId="0" xr:uid="{00000000-0006-0000-0100-00001F010000}">
      <text>
        <r>
          <rPr>
            <sz val="9"/>
            <color indexed="81"/>
            <rFont val="Tahoma"/>
            <family val="2"/>
          </rPr>
          <t>Aug-2020:_x000D_
   CW 26.8, EX 26.8, MM 26.8</t>
        </r>
      </text>
    </comment>
    <comment ref="CM189" authorId="2" shapeId="0" xr:uid="{00000000-0006-0000-0100-000020010000}">
      <text>
        <r>
          <rPr>
            <sz val="9"/>
            <color indexed="81"/>
            <rFont val="Tahoma"/>
            <family val="2"/>
          </rPr>
          <t>Apr-2021:_x000D_
   CW 49.5, EX 49.5, MM 49.5</t>
        </r>
      </text>
    </comment>
    <comment ref="C190" authorId="2" shapeId="0" xr:uid="{00000000-0006-0000-0100-000021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91" authorId="2" shapeId="0" xr:uid="{00000000-0006-0000-0100-000022010000}">
      <text>
        <r>
          <rPr>
            <sz val="9"/>
            <color indexed="81"/>
            <rFont val="Tahoma"/>
            <family val="2"/>
          </rPr>
          <t xml:space="preserve">4/5/2021: Sent e-mail to register module for Apr-2021_x000D_
1/7/2021: Sent e-mail to register module for Jan-2021_x000D_
</t>
        </r>
      </text>
    </comment>
    <comment ref="C192" authorId="2" shapeId="0" xr:uid="{00000000-0006-0000-0100-000023010000}">
      <text>
        <r>
          <rPr>
            <sz val="9"/>
            <color indexed="81"/>
            <rFont val="Tahoma"/>
            <family val="2"/>
          </rPr>
          <t xml:space="preserve">4/5/2021: Sent e-mail to register module for Apr-2021_x000D_
1/7/2021: Sent e-mail to register module for Jan-2021_x000D_
</t>
        </r>
      </text>
    </comment>
    <comment ref="C193" authorId="2" shapeId="0" xr:uid="{00000000-0006-0000-0100-000024010000}">
      <text>
        <r>
          <rPr>
            <sz val="9"/>
            <color indexed="81"/>
            <rFont val="Tahoma"/>
            <family val="2"/>
          </rPr>
          <t xml:space="preserve">4/5/2021: Sent e-mail to register module for Apr-2021_x000D_
1/7/2021: Sent e-mail to register module for Jan-2021_x000D_
</t>
        </r>
      </text>
    </comment>
    <comment ref="C194" authorId="2" shapeId="0" xr:uid="{00000000-0006-0000-0100-000025010000}">
      <text>
        <r>
          <rPr>
            <sz val="9"/>
            <color indexed="81"/>
            <rFont val="Tahoma"/>
            <family val="2"/>
          </rPr>
          <t xml:space="preserve">4/5/2021: Sent e-mail to register module for Apr-2021_x000D_
1/7/2021: Sent e-mail to register module for Jan-2021_x000D_
</t>
        </r>
      </text>
    </comment>
    <comment ref="CL194" authorId="2" shapeId="0" xr:uid="{00000000-0006-0000-0100-000026010000}">
      <text>
        <r>
          <rPr>
            <sz val="9"/>
            <color indexed="81"/>
            <rFont val="Tahoma"/>
            <family val="2"/>
          </rPr>
          <t>Aug-2020:_x000D_
   CW 25.1, EX 25.1, MM 25.1</t>
        </r>
      </text>
    </comment>
    <comment ref="CM194" authorId="2" shapeId="0" xr:uid="{00000000-0006-0000-0100-000027010000}">
      <text>
        <r>
          <rPr>
            <sz val="9"/>
            <color indexed="81"/>
            <rFont val="Tahoma"/>
            <family val="2"/>
          </rPr>
          <t>Apr-2021:_x000D_
   CW 57.4, EX 57.4, MM 57.4</t>
        </r>
      </text>
    </comment>
    <comment ref="C195" authorId="2" shapeId="0" xr:uid="{00000000-0006-0000-0100-000028010000}">
      <text>
        <r>
          <rPr>
            <sz val="9"/>
            <color indexed="81"/>
            <rFont val="Tahoma"/>
            <family val="2"/>
          </rPr>
          <t xml:space="preserve">4/5/2021: Sent e-mail to register module for Apr-2021_x000D_
1/7/2021: Sent e-mail to register module for Jan-2021_x000D_
</t>
        </r>
      </text>
    </comment>
    <comment ref="BW195" authorId="2" shapeId="0" xr:uid="{00000000-0006-0000-0100-000029010000}">
      <text>
        <r>
          <rPr>
            <sz val="9"/>
            <color indexed="81"/>
            <rFont val="Tahoma"/>
            <family val="2"/>
          </rPr>
          <t>Aug-2020:_x000D_
   CW 24.5, EX 14.5, MM 19.5</t>
        </r>
      </text>
    </comment>
    <comment ref="BX195" authorId="2" shapeId="0" xr:uid="{00000000-0006-0000-0100-00002A010000}">
      <text>
        <r>
          <rPr>
            <sz val="9"/>
            <color indexed="81"/>
            <rFont val="Tahoma"/>
            <family val="2"/>
          </rPr>
          <t>Apr-2021:_x000D_
   CW 10, EX 22, MM 16</t>
        </r>
      </text>
    </comment>
    <comment ref="CL195" authorId="2" shapeId="0" xr:uid="{00000000-0006-0000-0100-00002B010000}">
      <text>
        <r>
          <rPr>
            <sz val="9"/>
            <color indexed="81"/>
            <rFont val="Tahoma"/>
            <family val="2"/>
          </rPr>
          <t>Aug-2020:_x000D_
   CW 29.9, EX 29.9, MM 29.9</t>
        </r>
      </text>
    </comment>
    <comment ref="CM195" authorId="2" shapeId="0" xr:uid="{00000000-0006-0000-0100-00002C010000}">
      <text>
        <r>
          <rPr>
            <sz val="9"/>
            <color indexed="81"/>
            <rFont val="Tahoma"/>
            <family val="2"/>
          </rPr>
          <t>Apr-2021:_x000D_
   CW 49.2, EX 49.2, MM 49.2</t>
        </r>
      </text>
    </comment>
    <comment ref="C196" authorId="2" shapeId="0" xr:uid="{00000000-0006-0000-0100-00002D010000}">
      <text>
        <r>
          <rPr>
            <sz val="9"/>
            <color indexed="81"/>
            <rFont val="Tahoma"/>
            <family val="2"/>
          </rPr>
          <t>4/5/2021: Sent e-mail to register module for Apr-2021_x000D_
1/7/2021: Sent e-mail to register module for Jan-2021_x000D_
Defer January 2021 semester</t>
        </r>
      </text>
    </comment>
    <comment ref="CU196" authorId="2" shapeId="0" xr:uid="{00000000-0006-0000-0100-00002E010000}">
      <text>
        <r>
          <rPr>
            <sz val="9"/>
            <color indexed="81"/>
            <rFont val="Tahoma"/>
            <family val="2"/>
          </rPr>
          <t>Aug-2020:_x000D_
   CW 70, EX 27, MM -48.5</t>
        </r>
      </text>
    </comment>
    <comment ref="CV196" authorId="2" shapeId="0" xr:uid="{00000000-0006-0000-0100-00002F010000}">
      <text>
        <r>
          <rPr>
            <sz val="9"/>
            <color indexed="81"/>
            <rFont val="Tahoma"/>
            <family val="2"/>
          </rPr>
          <t>Apr-2021:_x000D_
   CW 70, EX 44, MM 57</t>
        </r>
      </text>
    </comment>
    <comment ref="C197" authorId="2" shapeId="0" xr:uid="{00000000-0006-0000-0100-000030010000}">
      <text>
        <r>
          <rPr>
            <sz val="9"/>
            <color indexed="81"/>
            <rFont val="Tahoma"/>
            <family val="2"/>
          </rPr>
          <t xml:space="preserve">4/5/2021: Sent e-mail to register module for Apr-2021_x000D_
1/7/2021: Sent e-mail to register module for Jan-2021_x000D_
</t>
        </r>
      </text>
    </comment>
    <comment ref="CL197" authorId="2" shapeId="0" xr:uid="{00000000-0006-0000-0100-000031010000}">
      <text>
        <r>
          <rPr>
            <sz val="9"/>
            <color indexed="81"/>
            <rFont val="Tahoma"/>
            <family val="2"/>
          </rPr>
          <t>Aug-2020:_x000D_
   CW -, EX -, MM -</t>
        </r>
      </text>
    </comment>
    <comment ref="CM197" authorId="2" shapeId="0" xr:uid="{00000000-0006-0000-0100-000032010000}">
      <text>
        <r>
          <rPr>
            <sz val="9"/>
            <color indexed="81"/>
            <rFont val="Tahoma"/>
            <family val="2"/>
          </rPr>
          <t>Apr-2021:_x000D_
   CW 24, EX 24, MM 24</t>
        </r>
      </text>
    </comment>
    <comment ref="C198" authorId="2" shapeId="0" xr:uid="{00000000-0006-0000-0100-000033010000}">
      <text>
        <r>
          <rPr>
            <sz val="9"/>
            <color indexed="81"/>
            <rFont val="Tahoma"/>
            <family val="2"/>
          </rPr>
          <t xml:space="preserve">4/5/2021: Sent e-mail to register module for Apr-2021_x000D_
1/7/2021: Sent e-mail to register module for Jan-2021_x000D_
</t>
        </r>
      </text>
    </comment>
    <comment ref="CL198" authorId="2" shapeId="0" xr:uid="{00000000-0006-0000-0100-000034010000}">
      <text>
        <r>
          <rPr>
            <sz val="9"/>
            <color indexed="81"/>
            <rFont val="Tahoma"/>
            <family val="2"/>
          </rPr>
          <t>Aug-2020:_x000D_
   CW -, EX -, MM -</t>
        </r>
      </text>
    </comment>
    <comment ref="CU198" authorId="2" shapeId="0" xr:uid="{00000000-0006-0000-0100-000035010000}">
      <text>
        <r>
          <rPr>
            <sz val="9"/>
            <color indexed="81"/>
            <rFont val="Tahoma"/>
            <family val="2"/>
          </rPr>
          <t>Aug-2020:_x000D_
   CW -, EX -, MM -</t>
        </r>
      </text>
    </comment>
    <comment ref="DD198" authorId="2" shapeId="0" xr:uid="{00000000-0006-0000-0100-000036010000}">
      <text>
        <r>
          <rPr>
            <sz val="9"/>
            <color indexed="81"/>
            <rFont val="Tahoma"/>
            <family val="2"/>
          </rPr>
          <t>Aug-2020:_x000D_
   CW 24.8, EX -, MM 24.8</t>
        </r>
      </text>
    </comment>
    <comment ref="C199" authorId="2" shapeId="0" xr:uid="{00000000-0006-0000-0100-000037010000}">
      <text>
        <r>
          <rPr>
            <sz val="9"/>
            <color indexed="81"/>
            <rFont val="Tahoma"/>
            <family val="2"/>
          </rPr>
          <t xml:space="preserve">4/5/2021: Sent e-mail to register module for Apr-2021_x000D_
1/7/2021: Sent e-mail to register module for Jan-2021_x000D_
</t>
        </r>
      </text>
    </comment>
    <comment ref="AZ199" authorId="2" shapeId="0" xr:uid="{00000000-0006-0000-0100-000038010000}">
      <text>
        <r>
          <rPr>
            <sz val="9"/>
            <color indexed="81"/>
            <rFont val="Tahoma"/>
            <family val="2"/>
          </rPr>
          <t>Jan-2021:_x000D_
   CW 58, EX 51, MM 50.5</t>
        </r>
      </text>
    </comment>
    <comment ref="BX199" authorId="2" shapeId="0" xr:uid="{00000000-0006-0000-0100-000039010000}">
      <text>
        <r>
          <rPr>
            <sz val="9"/>
            <color indexed="81"/>
            <rFont val="Tahoma"/>
            <family val="2"/>
          </rPr>
          <t>Aug-2020:_x000D_
   CW 17.2, EX 65, MM -41.1, Cap at 40</t>
        </r>
      </text>
    </comment>
    <comment ref="CL199" authorId="2" shapeId="0" xr:uid="{00000000-0006-0000-0100-00003A010000}">
      <text>
        <r>
          <rPr>
            <sz val="9"/>
            <color indexed="81"/>
            <rFont val="Tahoma"/>
            <family val="2"/>
          </rPr>
          <t>Aug-2020:_x000D_
   CW -, EX -, MM -</t>
        </r>
      </text>
    </comment>
    <comment ref="CM199" authorId="2" shapeId="0" xr:uid="{00000000-0006-0000-0100-00003B010000}">
      <text>
        <r>
          <rPr>
            <sz val="9"/>
            <color indexed="81"/>
            <rFont val="Tahoma"/>
            <family val="2"/>
          </rPr>
          <t>Apr-2021:_x000D_
   CW 42.2, EX 42.2, MM 42.2</t>
        </r>
      </text>
    </comment>
    <comment ref="C200" authorId="2" shapeId="0" xr:uid="{00000000-0006-0000-0100-00003C010000}">
      <text>
        <r>
          <rPr>
            <sz val="9"/>
            <color indexed="81"/>
            <rFont val="Tahoma"/>
            <family val="2"/>
          </rPr>
          <t xml:space="preserve">4/5/2021: Sent e-mail to register module for Apr-2021_x000D_
1/7/2021: Sent e-mail to register module for Jan-2021_x000D_
</t>
        </r>
      </text>
    </comment>
    <comment ref="CL200" authorId="2" shapeId="0" xr:uid="{00000000-0006-0000-0100-00003D010000}">
      <text>
        <r>
          <rPr>
            <sz val="9"/>
            <color indexed="81"/>
            <rFont val="Tahoma"/>
            <family val="2"/>
          </rPr>
          <t>Aug-2020:_x000D_
   CW -, EX -, MM -</t>
        </r>
      </text>
    </comment>
    <comment ref="CM200" authorId="2" shapeId="0" xr:uid="{00000000-0006-0000-0100-00003E010000}">
      <text>
        <r>
          <rPr>
            <sz val="9"/>
            <color indexed="81"/>
            <rFont val="Tahoma"/>
            <family val="2"/>
          </rPr>
          <t>Apr-2021:_x000D_
   CW 29.1, EX 29.1, MM 29.1</t>
        </r>
      </text>
    </comment>
    <comment ref="C202" authorId="2" shapeId="0" xr:uid="{00000000-0006-0000-0100-00003F010000}">
      <text>
        <r>
          <rPr>
            <sz val="9"/>
            <color indexed="81"/>
            <rFont val="Tahoma"/>
            <family val="2"/>
          </rPr>
          <t>4/5/2021: Sent e-mail to register module for Apr-2021_x000D_
1/7/2021: Sent e-mail to register module for Jan-2021_x000D_
Defer January 2021 semester</t>
        </r>
      </text>
    </comment>
    <comment ref="AM202" authorId="2" shapeId="0" xr:uid="{00000000-0006-0000-0100-000040010000}">
      <text>
        <r>
          <rPr>
            <sz val="9"/>
            <color indexed="81"/>
            <rFont val="Tahoma"/>
            <family val="2"/>
          </rPr>
          <t>Apr-2017:_x000D_
   CW 60.4, EX 31, MM -51.6</t>
        </r>
      </text>
    </comment>
    <comment ref="AN202" authorId="2" shapeId="0" xr:uid="{00000000-0006-0000-0100-000041010000}">
      <text>
        <r>
          <rPr>
            <sz val="9"/>
            <color indexed="81"/>
            <rFont val="Tahoma"/>
            <family val="2"/>
          </rPr>
          <t>Aug-2017:_x000D_
   CW 60.4, EX 35, MM 51.6</t>
        </r>
      </text>
    </comment>
    <comment ref="BW202" authorId="2" shapeId="0" xr:uid="{00000000-0006-0000-0100-000042010000}">
      <text>
        <r>
          <rPr>
            <sz val="9"/>
            <color indexed="81"/>
            <rFont val="Tahoma"/>
            <family val="2"/>
          </rPr>
          <t>Aug-2020:_x000D_
   CW 27.7, EX 35, MM 31.4</t>
        </r>
      </text>
    </comment>
    <comment ref="BX202" authorId="2" shapeId="0" xr:uid="{00000000-0006-0000-0100-000043010000}">
      <text>
        <r>
          <rPr>
            <sz val="9"/>
            <color indexed="81"/>
            <rFont val="Tahoma"/>
            <family val="2"/>
          </rPr>
          <t>Apr-2021:_x000D_
   CW 49, EX 50, MM 49.5</t>
        </r>
      </text>
    </comment>
    <comment ref="C217" authorId="0" shapeId="0" xr:uid="{00000000-0006-0000-0100-000044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223" authorId="0" shapeId="0" xr:uid="{00000000-0006-0000-0100-000045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225" authorId="0" shapeId="0" xr:uid="{00000000-0006-0000-0100-000046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227" authorId="0" shapeId="0" xr:uid="{00000000-0006-0000-0100-000047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230" authorId="0" shapeId="0" xr:uid="{00000000-0006-0000-0100-000048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232" authorId="0" shapeId="0" xr:uid="{00000000-0006-0000-0100-000049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234" authorId="0" shapeId="0" xr:uid="{00000000-0006-0000-0100-00004A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236" authorId="0" shapeId="0" xr:uid="{00000000-0006-0000-0100-00004B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238" authorId="0" shapeId="0" xr:uid="{00000000-0006-0000-0100-00004C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5" authorId="2" shapeId="0" xr:uid="{00000000-0006-0000-0300-000082000000}">
      <text>
        <r>
          <rPr>
            <sz val="9"/>
            <color indexed="81"/>
            <rFont val="Tahoma"/>
            <family val="2"/>
          </rPr>
          <t xml:space="preserve">4/5/2021: Sent e-mail to register module for Apr-2021_x000D_
1/7/2021: Sent e-mail to register module for Jan-2021_x000D_
</t>
        </r>
      </text>
    </comment>
    <comment ref="C6" authorId="2" shapeId="0" xr:uid="{00000000-0006-0000-0300-000083000000}">
      <text>
        <r>
          <rPr>
            <sz val="9"/>
            <color indexed="81"/>
            <rFont val="Tahoma"/>
            <family val="2"/>
          </rPr>
          <t xml:space="preserve">4/5/2021: Sent e-mail to register module for Apr-2021_x000D_
1/7/2021: Sent e-mail to register module for Jan-2021_x000D_
</t>
        </r>
      </text>
    </comment>
    <comment ref="C7" authorId="2" shapeId="0" xr:uid="{00000000-0006-0000-0300-000084000000}">
      <text>
        <r>
          <rPr>
            <sz val="9"/>
            <color indexed="81"/>
            <rFont val="Tahoma"/>
            <family val="2"/>
          </rPr>
          <t xml:space="preserve">4/5/2021: Sent e-mail to register module for Apr-2021_x000D_
1/7/2021: Sent e-mail to register module for Jan-2021_x000D_
</t>
        </r>
      </text>
    </comment>
    <comment ref="AZ7" authorId="2" shapeId="0" xr:uid="{00000000-0006-0000-0300-000085000000}">
      <text>
        <r>
          <rPr>
            <sz val="9"/>
            <color indexed="81"/>
            <rFont val="Tahoma"/>
            <family val="2"/>
          </rPr>
          <t>Jan-2021:_x000D_
   CW 61.5, EX 55, MM 52.5</t>
        </r>
      </text>
    </comment>
    <comment ref="BX7" authorId="2" shapeId="0" xr:uid="{00000000-0006-0000-0300-000086000000}">
      <text>
        <r>
          <rPr>
            <sz val="9"/>
            <color indexed="81"/>
            <rFont val="Tahoma"/>
            <family val="2"/>
          </rPr>
          <t>Aug-2020:_x000D_
   CW 19.9, EX 66, MM -42.9, Cap at 40</t>
        </r>
      </text>
    </comment>
    <comment ref="C8" authorId="2" shapeId="0" xr:uid="{00000000-0006-0000-0300-000087000000}">
      <text>
        <r>
          <rPr>
            <sz val="9"/>
            <color indexed="81"/>
            <rFont val="Tahoma"/>
            <family val="2"/>
          </rPr>
          <t xml:space="preserve">4/5/2021: Sent e-mail to register module for Apr-2021_x000D_
1/7/2021: Sent e-mail to register module for Jan-2021_x000D_
</t>
        </r>
      </text>
    </comment>
    <comment ref="C9" authorId="2" shapeId="0" xr:uid="{00000000-0006-0000-0300-000088000000}">
      <text>
        <r>
          <rPr>
            <sz val="9"/>
            <color indexed="81"/>
            <rFont val="Tahoma"/>
            <family val="2"/>
          </rPr>
          <t xml:space="preserve">4/5/2021: Sent e-mail to register module for Apr-2021_x000D_
1/7/2021: Sent e-mail to register module for Jan-2021_x000D_
</t>
        </r>
      </text>
    </comment>
    <comment ref="C10" authorId="2" shapeId="0" xr:uid="{00000000-0006-0000-0300-000089000000}">
      <text>
        <r>
          <rPr>
            <sz val="9"/>
            <color indexed="81"/>
            <rFont val="Tahoma"/>
            <family val="2"/>
          </rPr>
          <t xml:space="preserve">4/5/2021: Sent e-mail to register module for Apr-2021_x000D_
1/7/2021: Sent e-mail to register module for Jan-2021_x000D_
</t>
        </r>
      </text>
    </comment>
    <comment ref="C11" authorId="2" shapeId="0" xr:uid="{00000000-0006-0000-0300-00008A000000}">
      <text>
        <r>
          <rPr>
            <sz val="9"/>
            <color indexed="81"/>
            <rFont val="Tahoma"/>
            <family val="2"/>
          </rPr>
          <t xml:space="preserve">4/5/2021: Sent e-mail to register module for Apr-2021_x000D_
1/7/2021: Sent e-mail to register module for Jan-2021_x000D_
</t>
        </r>
      </text>
    </comment>
    <comment ref="C12" authorId="2" shapeId="0" xr:uid="{00000000-0006-0000-0300-00008B000000}">
      <text>
        <r>
          <rPr>
            <sz val="9"/>
            <color indexed="81"/>
            <rFont val="Tahoma"/>
            <family val="2"/>
          </rPr>
          <t xml:space="preserve">4/5/2021: Sent e-mail to register module for Apr-2021_x000D_
1/7/2021: Sent e-mail to register module for Jan-2021_x000D_
</t>
        </r>
      </text>
    </comment>
    <comment ref="C13" authorId="2" shapeId="0" xr:uid="{00000000-0006-0000-0300-00008C000000}">
      <text>
        <r>
          <rPr>
            <sz val="9"/>
            <color indexed="81"/>
            <rFont val="Tahoma"/>
            <family val="2"/>
          </rPr>
          <t xml:space="preserve">4/5/2021: Sent e-mail to register module for Apr-2021_x000D_
1/7/2021: Sent e-mail to register module for Jan-2021_x000D_
</t>
        </r>
      </text>
    </comment>
    <comment ref="C14" authorId="2" shapeId="0" xr:uid="{00000000-0006-0000-0300-00008D000000}">
      <text>
        <r>
          <rPr>
            <sz val="9"/>
            <color indexed="81"/>
            <rFont val="Tahoma"/>
            <family val="2"/>
          </rPr>
          <t xml:space="preserve">4/5/2021: Sent e-mail to register module for Apr-2021_x000D_
1/7/2021: Sent e-mail to register module for Jan-2021_x000D_
</t>
        </r>
      </text>
    </comment>
    <comment ref="C15" authorId="2" shapeId="0" xr:uid="{00000000-0006-0000-0300-00008E000000}">
      <text>
        <r>
          <rPr>
            <sz val="9"/>
            <color indexed="81"/>
            <rFont val="Tahoma"/>
            <family val="2"/>
          </rPr>
          <t xml:space="preserve">4/5/2021: Sent e-mail to register module for Apr-2021_x000D_
1/7/2021: Sent e-mail to register module for Jan-2021_x000D_
</t>
        </r>
      </text>
    </comment>
    <comment ref="C16" authorId="2" shapeId="0" xr:uid="{00000000-0006-0000-0300-00008F000000}">
      <text>
        <r>
          <rPr>
            <sz val="9"/>
            <color indexed="81"/>
            <rFont val="Tahoma"/>
            <family val="2"/>
          </rPr>
          <t xml:space="preserve">4/5/2021: Sent e-mail to register module for Apr-2021_x000D_
1/7/2021: Sent e-mail to register module for Jan-2021_x000D_
</t>
        </r>
      </text>
    </comment>
    <comment ref="C17" authorId="2" shapeId="0" xr:uid="{00000000-0006-0000-0300-000090000000}">
      <text>
        <r>
          <rPr>
            <sz val="9"/>
            <color indexed="81"/>
            <rFont val="Tahoma"/>
            <family val="2"/>
          </rPr>
          <t xml:space="preserve">4/5/2021: Sent e-mail to register module for Apr-2021_x000D_
1/7/2021: Sent e-mail to register module for Jan-2021_x000D_
</t>
        </r>
      </text>
    </comment>
    <comment ref="C18" authorId="2" shapeId="0" xr:uid="{00000000-0006-0000-0300-000091000000}">
      <text>
        <r>
          <rPr>
            <sz val="9"/>
            <color indexed="81"/>
            <rFont val="Tahoma"/>
            <family val="2"/>
          </rPr>
          <t xml:space="preserve">4/5/2021: Sent e-mail to register module for Apr-2021_x000D_
1/7/2021: Sent e-mail to register module for Jan-2021_x000D_
</t>
        </r>
      </text>
    </comment>
    <comment ref="C19" authorId="2" shapeId="0" xr:uid="{00000000-0006-0000-0300-000092000000}">
      <text>
        <r>
          <rPr>
            <sz val="9"/>
            <color indexed="81"/>
            <rFont val="Tahoma"/>
            <family val="2"/>
          </rPr>
          <t xml:space="preserve">4/5/2021: Sent e-mail to register module for Apr-2021_x000D_
1/7/2021: Sent e-mail to register module for Jan-2021_x000D_
</t>
        </r>
      </text>
    </comment>
    <comment ref="C20" authorId="2" shapeId="0" xr:uid="{00000000-0006-0000-0300-000093000000}">
      <text>
        <r>
          <rPr>
            <sz val="9"/>
            <color indexed="81"/>
            <rFont val="Tahoma"/>
            <family val="2"/>
          </rPr>
          <t xml:space="preserve">4/5/2021: Sent e-mail to register module for Apr-2021_x000D_
1/7/2021: Sent e-mail to register module for Jan-2021_x000D_
</t>
        </r>
      </text>
    </comment>
    <comment ref="C21" authorId="2" shapeId="0" xr:uid="{00000000-0006-0000-0300-000094000000}">
      <text>
        <r>
          <rPr>
            <sz val="9"/>
            <color indexed="81"/>
            <rFont val="Tahoma"/>
            <family val="2"/>
          </rPr>
          <t xml:space="preserve">4/5/2021: Sent e-mail to register module for Apr-2021_x000D_
1/7/2021: Sent e-mail to register module for Jan-2021_x000D_
</t>
        </r>
      </text>
    </comment>
    <comment ref="C22" authorId="2" shapeId="0" xr:uid="{00000000-0006-0000-0300-000095000000}">
      <text>
        <r>
          <rPr>
            <sz val="9"/>
            <color indexed="81"/>
            <rFont val="Tahoma"/>
            <family val="2"/>
          </rPr>
          <t xml:space="preserve">4/5/2021: Sent e-mail to register module for Apr-2021_x000D_
1/7/2021: Sent e-mail to register module for Jan-2021_x000D_
</t>
        </r>
      </text>
    </comment>
    <comment ref="C23" authorId="2" shapeId="0" xr:uid="{00000000-0006-0000-0300-000096000000}">
      <text>
        <r>
          <rPr>
            <sz val="9"/>
            <color indexed="81"/>
            <rFont val="Tahoma"/>
            <family val="2"/>
          </rPr>
          <t xml:space="preserve">4/5/2021: Sent e-mail to register module for Apr-2021_x000D_
1/7/2021: Sent e-mail to register module for Jan-2021_x000D_
</t>
        </r>
      </text>
    </comment>
    <comment ref="C24" authorId="2" shapeId="0" xr:uid="{00000000-0006-0000-0300-000097000000}">
      <text>
        <r>
          <rPr>
            <sz val="9"/>
            <color indexed="81"/>
            <rFont val="Tahoma"/>
            <family val="2"/>
          </rPr>
          <t xml:space="preserve">4/5/2021: Sent e-mail to register module for Apr-2021_x000D_
1/7/2021: Sent e-mail to register module for Jan-2021_x000D_
</t>
        </r>
      </text>
    </comment>
    <comment ref="C25" authorId="2" shapeId="0" xr:uid="{00000000-0006-0000-0300-000098000000}">
      <text>
        <r>
          <rPr>
            <sz val="9"/>
            <color indexed="81"/>
            <rFont val="Tahoma"/>
            <family val="2"/>
          </rPr>
          <t xml:space="preserve">4/5/2021: Sent e-mail to register module for Apr-2021_x000D_
1/7/2021: Sent e-mail to register module for Jan-2021_x000D_
</t>
        </r>
      </text>
    </comment>
    <comment ref="C26" authorId="2" shapeId="0" xr:uid="{00000000-0006-0000-0300-000099000000}">
      <text>
        <r>
          <rPr>
            <sz val="9"/>
            <color indexed="81"/>
            <rFont val="Tahoma"/>
            <family val="2"/>
          </rPr>
          <t xml:space="preserve">4/5/2021: Sent e-mail to register module for Apr-2021_x000D_
1/7/2021: Sent e-mail to register module for Jan-2021_x000D_
</t>
        </r>
      </text>
    </comment>
    <comment ref="C27" authorId="2" shapeId="0" xr:uid="{00000000-0006-0000-0300-00009A000000}">
      <text>
        <r>
          <rPr>
            <sz val="9"/>
            <color indexed="81"/>
            <rFont val="Tahoma"/>
            <family val="2"/>
          </rPr>
          <t xml:space="preserve">4/5/2021: Sent e-mail to register module for Apr-2021_x000D_
1/7/2021: Sent e-mail to register module for Jan-2021_x000D_
</t>
        </r>
      </text>
    </comment>
    <comment ref="CL27" authorId="2" shapeId="0" xr:uid="{00000000-0006-0000-0300-00009B000000}">
      <text>
        <r>
          <rPr>
            <sz val="9"/>
            <color indexed="81"/>
            <rFont val="Tahoma"/>
            <family val="2"/>
          </rPr>
          <t>Aug-2020:_x000D_
   CW 32, EX 32, MM 32</t>
        </r>
      </text>
    </comment>
    <comment ref="CM27" authorId="2" shapeId="0" xr:uid="{00000000-0006-0000-0300-00009C000000}">
      <text>
        <r>
          <rPr>
            <sz val="9"/>
            <color indexed="81"/>
            <rFont val="Tahoma"/>
            <family val="2"/>
          </rPr>
          <t>Jan-2021:_x000D_
   CW 64.9, EX 64.9, MM 64.9</t>
        </r>
      </text>
    </comment>
    <comment ref="C28" authorId="2" shapeId="0" xr:uid="{00000000-0006-0000-0300-00009D000000}">
      <text>
        <r>
          <rPr>
            <sz val="9"/>
            <color indexed="81"/>
            <rFont val="Tahoma"/>
            <family val="2"/>
          </rPr>
          <t xml:space="preserve">4/5/2021: Sent e-mail to register module for Apr-2021_x000D_
1/7/2021: Sent e-mail to register module for Jan-2021_x000D_
</t>
        </r>
      </text>
    </comment>
    <comment ref="CL28" authorId="2" shapeId="0" xr:uid="{00000000-0006-0000-0300-00009E000000}">
      <text>
        <r>
          <rPr>
            <sz val="9"/>
            <color indexed="81"/>
            <rFont val="Tahoma"/>
            <family val="2"/>
          </rPr>
          <t>Aug-2020:_x000D_
   CW 52.9, EX 52.9, MM -</t>
        </r>
      </text>
    </comment>
    <comment ref="C29" authorId="2" shapeId="0" xr:uid="{00000000-0006-0000-0300-00009F000000}">
      <text>
        <r>
          <rPr>
            <sz val="9"/>
            <color indexed="81"/>
            <rFont val="Tahoma"/>
            <family val="2"/>
          </rPr>
          <t xml:space="preserve">4/5/2021: Sent e-mail to register module for Apr-2021_x000D_
1/7/2021: Sent e-mail to register module for Jan-2021_x000D_
</t>
        </r>
      </text>
    </comment>
    <comment ref="C30" authorId="2" shapeId="0" xr:uid="{00000000-0006-0000-0300-0000A0000000}">
      <text>
        <r>
          <rPr>
            <sz val="9"/>
            <color indexed="81"/>
            <rFont val="Tahoma"/>
            <family val="2"/>
          </rPr>
          <t xml:space="preserve">4/5/2021: Sent e-mail to register module for Apr-2021_x000D_
1/7/2021: Sent e-mail to register module for Jan-2021_x000D_
</t>
        </r>
      </text>
    </comment>
    <comment ref="C31" authorId="2" shapeId="0" xr:uid="{00000000-0006-0000-0300-0000A1000000}">
      <text>
        <r>
          <rPr>
            <sz val="9"/>
            <color indexed="81"/>
            <rFont val="Tahoma"/>
            <family val="2"/>
          </rPr>
          <t xml:space="preserve">4/5/2021: Sent e-mail to register module for Apr-2021_x000D_
1/7/2021: Sent e-mail to register module for Jan-2021_x000D_
</t>
        </r>
      </text>
    </comment>
    <comment ref="C32" authorId="2" shapeId="0" xr:uid="{00000000-0006-0000-0300-0000A2000000}">
      <text>
        <r>
          <rPr>
            <sz val="9"/>
            <color indexed="81"/>
            <rFont val="Tahoma"/>
            <family val="2"/>
          </rPr>
          <t xml:space="preserve">4/5/2021: Sent e-mail to register module for Apr-2021_x000D_
1/7/2021: Sent e-mail to register module for Jan-2021_x000D_
</t>
        </r>
      </text>
    </comment>
    <comment ref="C33" authorId="2" shapeId="0" xr:uid="{00000000-0006-0000-0300-0000A3000000}">
      <text>
        <r>
          <rPr>
            <sz val="9"/>
            <color indexed="81"/>
            <rFont val="Tahoma"/>
            <family val="2"/>
          </rPr>
          <t xml:space="preserve">4/5/2021: Sent e-mail to register module for Apr-2021_x000D_
1/7/2021: Sent e-mail to register module for Jan-2021_x000D_
</t>
        </r>
      </text>
    </comment>
    <comment ref="C34" authorId="2" shapeId="0" xr:uid="{00000000-0006-0000-0300-0000A4000000}">
      <text>
        <r>
          <rPr>
            <sz val="9"/>
            <color indexed="81"/>
            <rFont val="Tahoma"/>
            <family val="2"/>
          </rPr>
          <t xml:space="preserve">4/5/2021: Sent e-mail to register module for Apr-2021_x000D_
1/7/2021: Sent e-mail to register module for Jan-2021_x000D_
</t>
        </r>
      </text>
    </comment>
    <comment ref="C35" authorId="2" shapeId="0" xr:uid="{00000000-0006-0000-0300-0000A5000000}">
      <text>
        <r>
          <rPr>
            <sz val="9"/>
            <color indexed="81"/>
            <rFont val="Tahoma"/>
            <family val="2"/>
          </rPr>
          <t xml:space="preserve">4/5/2021: Sent e-mail to register module for Apr-2021_x000D_
1/7/2021: Sent e-mail to register module for Jan-2021_x000D_
</t>
        </r>
      </text>
    </comment>
    <comment ref="C36" authorId="2" shapeId="0" xr:uid="{00000000-0006-0000-0300-0000A6000000}">
      <text>
        <r>
          <rPr>
            <sz val="9"/>
            <color indexed="81"/>
            <rFont val="Tahoma"/>
            <family val="2"/>
          </rPr>
          <t xml:space="preserve">4/5/2021: Sent e-mail to register module for Apr-2021_x000D_
1/7/2021: Sent e-mail to register module for Jan-2021_x000D_
</t>
        </r>
      </text>
    </comment>
    <comment ref="CM36" authorId="2" shapeId="0" xr:uid="{00000000-0006-0000-0300-0000A7000000}">
      <text>
        <r>
          <rPr>
            <sz val="9"/>
            <color indexed="81"/>
            <rFont val="Tahoma"/>
            <family val="2"/>
          </rPr>
          <t>Aug-2020:_x000D_
   CW 69.2, EX 69.2, MM 69.2, Cap at 40</t>
        </r>
      </text>
    </comment>
    <comment ref="AM52" authorId="2" shapeId="0" xr:uid="{00000000-0006-0000-0300-0000A8000000}">
      <text>
        <r>
          <rPr>
            <sz val="9"/>
            <color indexed="81"/>
            <rFont val="Tahoma"/>
            <family val="2"/>
          </rPr>
          <t>Apr-2017:_x000D_
   CW 55.2, EX 30.5, MM -47.8</t>
        </r>
      </text>
    </comment>
    <comment ref="AN52" authorId="2" shapeId="0" xr:uid="{00000000-0006-0000-0300-0000A9000000}">
      <text>
        <r>
          <rPr>
            <sz val="9"/>
            <color indexed="81"/>
            <rFont val="Tahoma"/>
            <family val="2"/>
          </rPr>
          <t>Aug-2017:_x000D_
   CW 55.2, EX 44.5, MM 47.8</t>
        </r>
      </text>
    </comment>
    <comment ref="AM89" authorId="1" shapeId="0" xr:uid="{00000000-0006-0000-0300-0000AA000000}">
      <text>
        <r>
          <rPr>
            <sz val="9"/>
            <color indexed="81"/>
            <rFont val="Tahoma"/>
            <family val="2"/>
          </rPr>
          <t>Jan-2017:_x000D_
   CW 66.3, EX 18, MM -48.3</t>
        </r>
      </text>
    </comment>
    <comment ref="AN89" authorId="2" shapeId="0" xr:uid="{00000000-0006-0000-0300-0000AB000000}">
      <text>
        <r>
          <rPr>
            <sz val="9"/>
            <color indexed="81"/>
            <rFont val="Tahoma"/>
            <family val="2"/>
          </rPr>
          <t>Apr-2017:_x000D_
   CW 53, EX 24, MM 40</t>
        </r>
      </text>
    </comment>
    <comment ref="AO89" authorId="2" shapeId="0" xr:uid="{00000000-0006-0000-0300-0000AC000000}">
      <text>
        <r>
          <rPr>
            <sz val="9"/>
            <color indexed="81"/>
            <rFont val="Tahoma"/>
            <family val="2"/>
          </rPr>
          <t>Aug-2017:_x000D_
   CW 53, EX 24, MM 40</t>
        </r>
      </text>
    </comment>
    <comment ref="AV89" authorId="1" shapeId="0" xr:uid="{00000000-0006-0000-0300-0000AD000000}">
      <text>
        <r>
          <rPr>
            <sz val="9"/>
            <color indexed="81"/>
            <rFont val="Tahoma"/>
            <family val="2"/>
          </rPr>
          <t>Jan-2017:_x000D_
   CW -, EX -, MM -</t>
        </r>
      </text>
    </comment>
    <comment ref="AW89" authorId="2" shapeId="0" xr:uid="{00000000-0006-0000-0300-0000AE000000}">
      <text>
        <r>
          <rPr>
            <sz val="9"/>
            <color indexed="81"/>
            <rFont val="Tahoma"/>
            <family val="2"/>
          </rPr>
          <t>Apr-2017:_x000D_
   CW -, EX -, MM -</t>
        </r>
      </text>
    </comment>
    <comment ref="BH96" authorId="2" shapeId="0" xr:uid="{00000000-0006-0000-0300-0000AF000000}">
      <text>
        <r>
          <rPr>
            <sz val="9"/>
            <color indexed="81"/>
            <rFont val="Tahoma"/>
            <family val="2"/>
          </rPr>
          <t>Apr-2017:_x000D_
   CW 78, EX 30, MM -54</t>
        </r>
      </text>
    </comment>
    <comment ref="BI96" authorId="2" shapeId="0" xr:uid="{00000000-0006-0000-0300-0000B0000000}">
      <text>
        <r>
          <rPr>
            <sz val="9"/>
            <color indexed="81"/>
            <rFont val="Tahoma"/>
            <family val="2"/>
          </rPr>
          <t>Aug-2017:_x000D_
   CW 78, EX 36, MM 54</t>
        </r>
      </text>
    </comment>
    <comment ref="BW112" authorId="2" shapeId="0" xr:uid="{00000000-0006-0000-0300-0000B1000000}">
      <text>
        <r>
          <rPr>
            <sz val="9"/>
            <color indexed="81"/>
            <rFont val="Tahoma"/>
            <family val="2"/>
          </rPr>
          <t>Aug-2017:_x000D_
   CW 74.5, EX 25.5, MM -50</t>
        </r>
      </text>
    </comment>
    <comment ref="BH113" authorId="1" shapeId="0" xr:uid="{00000000-0006-0000-0300-0000B2000000}">
      <text>
        <r>
          <rPr>
            <sz val="9"/>
            <color indexed="81"/>
            <rFont val="Tahoma"/>
            <family val="2"/>
          </rPr>
          <t>Jan-2017:_x000D_
   CW 72, EX 30.5, MM -51.2</t>
        </r>
      </text>
    </comment>
    <comment ref="BI113" authorId="2" shapeId="0" xr:uid="{00000000-0006-0000-0300-0000B3000000}">
      <text>
        <r>
          <rPr>
            <sz val="9"/>
            <color indexed="81"/>
            <rFont val="Tahoma"/>
            <family val="2"/>
          </rPr>
          <t>Apr-2017:_x000D_
   CW 72, EX 42, MM 51.2</t>
        </r>
      </text>
    </comment>
    <comment ref="BH119" authorId="2" shapeId="0" xr:uid="{00000000-0006-0000-0300-0000B4000000}">
      <text>
        <r>
          <rPr>
            <sz val="9"/>
            <color indexed="81"/>
            <rFont val="Tahoma"/>
            <family val="2"/>
          </rPr>
          <t>Apr-2017:_x000D_
   CW 80, EX 25, MM -52.5</t>
        </r>
      </text>
    </comment>
    <comment ref="BI119" authorId="2" shapeId="0" xr:uid="{00000000-0006-0000-0300-0000B500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6" authorId="2" shapeId="0" xr:uid="{00000000-0006-0000-0400-000083000000}">
      <text>
        <r>
          <rPr>
            <sz val="9"/>
            <color indexed="81"/>
            <rFont val="Tahoma"/>
            <family val="2"/>
          </rPr>
          <t>Jan-2021:_x000D_
   CW -, EX 20, MM 10</t>
        </r>
      </text>
    </comment>
    <comment ref="BB6" authorId="2" shapeId="0" xr:uid="{00000000-0006-0000-0400-000084000000}">
      <text>
        <r>
          <rPr>
            <sz val="9"/>
            <color indexed="81"/>
            <rFont val="Tahoma"/>
            <family val="2"/>
          </rPr>
          <t>Aug-2020:_x000D_
   CW -, EX 60.5, MM 30.2</t>
        </r>
      </text>
    </comment>
    <comment ref="BE6" authorId="2" shapeId="0" xr:uid="{00000000-0006-0000-0400-000085000000}">
      <text>
        <r>
          <rPr>
            <sz val="9"/>
            <color indexed="81"/>
            <rFont val="Tahoma"/>
            <family val="2"/>
          </rPr>
          <t>Aug-2020:_x000D_
   CW -, EX 17, MM 8.5</t>
        </r>
      </text>
    </comment>
    <comment ref="BH6" authorId="2" shapeId="0" xr:uid="{00000000-0006-0000-0400-000086000000}">
      <text>
        <r>
          <rPr>
            <sz val="9"/>
            <color indexed="81"/>
            <rFont val="Tahoma"/>
            <family val="2"/>
          </rPr>
          <t>Aug-2020:_x000D_
   CW 78.6, EX -, MM -78.6</t>
        </r>
      </text>
    </comment>
    <comment ref="BN6" authorId="2" shapeId="0" xr:uid="{00000000-0006-0000-0400-000087000000}">
      <text>
        <r>
          <rPr>
            <sz val="9"/>
            <color indexed="81"/>
            <rFont val="Tahoma"/>
            <family val="2"/>
          </rPr>
          <t>Jan-2021:_x000D_
   CW -, EX -, MM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<sst xmlns="http://schemas.openxmlformats.org/spreadsheetml/2006/main" count="8460" uniqueCount="1871">
  <si>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</si>
  <si>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</si>
  <si>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</si>
  <si>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</si>
  <si>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</si>
  <si>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</si>
  <si>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</si>
  <si>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</si>
  <si>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</si>
  <si>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</si>
  <si>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</si>
  <si>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</si>
  <si>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</si>
  <si>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</si>
  <si>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</si>
  <si>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</si>
  <si>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</si>
  <si>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</si>
  <si>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</si>
  <si>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</si>
  <si>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</si>
  <si>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</si>
  <si>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</si>
  <si>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</si>
  <si>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</si>
  <si>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</si>
  <si>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</si>
  <si>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</si>
  <si>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</si>
  <si>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</si>
  <si>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</si>
  <si>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</si>
  <si>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</si>
  <si>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</si>
  <si>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</si>
  <si>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</si>
  <si>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</si>
  <si>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</si>
  <si>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</si>
  <si>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</si>
  <si>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</si>
  <si>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</si>
  <si>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</si>
  <si>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</si>
  <si>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</si>
  <si>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</si>
  <si>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</si>
  <si>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</si>
  <si>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</si>
  <si>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</si>
  <si>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</si>
  <si>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</si>
  <si>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</si>
  <si>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</si>
  <si>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</si>
  <si>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</si>
  <si>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</si>
  <si>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</si>
  <si>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</si>
  <si>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</si>
  <si>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</si>
  <si>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</si>
  <si>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</si>
  <si>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</si>
  <si>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</si>
  <si>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</si>
  <si>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</si>
  <si>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</si>
  <si>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</si>
  <si>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</si>
  <si>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</si>
  <si>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</si>
  <si>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</si>
  <si>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</si>
  <si>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</si>
  <si>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</si>
  <si>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</si>
  <si>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</si>
  <si>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</si>
  <si>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</si>
  <si>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</si>
  <si>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</si>
  <si>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</si>
  <si>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</si>
  <si>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</si>
  <si>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</si>
  <si>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</si>
  <si>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</si>
  <si>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</si>
  <si>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</si>
  <si>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</si>
  <si>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</si>
  <si>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</si>
  <si>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</si>
  <si>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</si>
  <si>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</si>
  <si>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</si>
  <si>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</si>
  <si>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</si>
  <si>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</si>
  <si>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</si>
  <si>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</si>
  <si>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</si>
  <si>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</si>
  <si>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</si>
  <si>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</si>
  <si>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</si>
  <si>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</si>
  <si>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</si>
  <si>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</si>
  <si>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</si>
  <si>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</si>
  <si>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</si>
  <si>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</si>
  <si>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</si>
  <si>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</si>
  <si>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</si>
  <si>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</si>
  <si>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</si>
  <si>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</si>
  <si>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</si>
  <si>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</si>
  <si>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</si>
  <si>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</si>
  <si>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</si>
  <si>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</si>
  <si>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</si>
  <si>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</si>
  <si>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</si>
  <si>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</si>
  <si>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</si>
  <si>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</si>
  <si>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</si>
  <si>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</si>
  <si>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</si>
  <si>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</si>
  <si>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</si>
  <si>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</si>
  <si>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</si>
  <si>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</si>
  <si>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</si>
  <si>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</si>
  <si>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</si>
  <si>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</si>
  <si>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</si>
  <si>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</si>
  <si>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</si>
  <si>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</si>
  <si>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</si>
  <si>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</si>
  <si>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</si>
  <si>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</si>
  <si>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</si>
  <si>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</si>
  <si>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</si>
  <si>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</si>
  <si>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</si>
  <si>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</si>
  <si>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</si>
  <si>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</si>
  <si>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</si>
  <si>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</si>
  <si>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</si>
  <si>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</si>
  <si>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</si>
  <si>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</si>
  <si>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</si>
  <si>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</si>
  <si>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</si>
  <si>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</si>
  <si>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</si>
  <si>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</si>
  <si>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</si>
  <si>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</si>
  <si>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</si>
  <si>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</si>
  <si>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</si>
  <si>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</si>
  <si>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</si>
  <si>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</si>
  <si>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</si>
  <si>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</si>
  <si>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</si>
  <si>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</si>
  <si>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</si>
  <si>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</si>
  <si>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</si>
  <si>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</si>
  <si>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</si>
  <si>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</si>
  <si>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</si>
  <si>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</si>
  <si>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</si>
  <si>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</si>
  <si>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</si>
  <si>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</si>
  <si>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</si>
  <si>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</si>
  <si>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</si>
  <si>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</si>
  <si>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</si>
  <si>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</si>
  <si>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</si>
  <si>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</si>
  <si>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</si>
  <si>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</si>
  <si>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</si>
  <si>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</si>
  <si>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</si>
  <si>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</si>
  <si>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</si>
  <si>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</si>
  <si>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</si>
  <si>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</si>
  <si>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</si>
  <si>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</si>
  <si>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</si>
  <si>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</si>
  <si>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</si>
  <si>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</si>
  <si>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</si>
  <si>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</si>
  <si>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</si>
  <si>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</si>
  <si>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</si>
  <si>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</si>
  <si>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</si>
  <si>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</si>
  <si>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</si>
  <si>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</si>
  <si>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</si>
  <si>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</si>
  <si>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</si>
  <si>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</si>
  <si>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</si>
  <si>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</si>
  <si>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</si>
  <si>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</si>
  <si>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</si>
  <si>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</si>
  <si>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</si>
  <si>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</si>
  <si>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</si>
  <si>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</si>
  <si>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</si>
  <si>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</si>
  <si>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</si>
  <si>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</si>
  <si>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</si>
  <si>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</si>
  <si>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</si>
  <si>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</si>
  <si>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</si>
  <si>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</si>
  <si>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</si>
  <si>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</si>
  <si>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</si>
  <si>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</si>
  <si>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</si>
  <si>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</si>
  <si>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</si>
  <si>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</si>
  <si>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</si>
  <si>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</si>
  <si>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</si>
  <si>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</si>
  <si>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</si>
  <si>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</si>
  <si>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</si>
  <si>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</si>
  <si>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</si>
  <si>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</si>
  <si>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</si>
  <si>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</si>
  <si>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</si>
  <si>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</si>
  <si>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</si>
  <si>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</si>
  <si>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</si>
  <si>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</si>
  <si>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</si>
  <si>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</si>
  <si>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</si>
  <si>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</si>
  <si>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</si>
  <si>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</si>
  <si>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</si>
  <si>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</si>
  <si>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</si>
  <si>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</si>
  <si>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</si>
  <si>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</si>
  <si>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</si>
  <si>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</si>
  <si>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</si>
  <si>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</si>
  <si>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</si>
  <si>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</si>
  <si>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</si>
  <si>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</si>
  <si>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</si>
  <si>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</si>
  <si>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</si>
  <si>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</si>
  <si>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</si>
  <si>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</si>
  <si>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</si>
  <si>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</si>
  <si>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</si>
  <si>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</si>
  <si>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</si>
  <si>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</si>
  <si>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</si>
  <si>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</si>
  <si>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</si>
  <si>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</si>
  <si>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</si>
  <si>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</si>
  <si>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</si>
  <si>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</si>
  <si>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</si>
  <si>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</si>
  <si>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</si>
  <si>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</si>
  <si>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</si>
  <si>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</si>
  <si>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</si>
  <si>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</si>
  <si>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</si>
  <si>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</si>
  <si>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</si>
  <si>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</si>
  <si>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</si>
  <si>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</si>
  <si>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</si>
  <si>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</si>
  <si>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</si>
  <si>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</si>
  <si>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</si>
  <si>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</si>
  <si>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</si>
  <si>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</si>
  <si>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</si>
  <si>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</si>
  <si>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</si>
  <si>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</si>
  <si>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</si>
  <si>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</si>
  <si>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</si>
  <si>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</si>
  <si>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</si>
  <si>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</si>
  <si>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</si>
  <si>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</si>
  <si>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</si>
  <si>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</si>
  <si>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</si>
  <si>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</si>
  <si>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</si>
  <si>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</si>
  <si>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</si>
  <si>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</si>
  <si>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</si>
  <si>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</si>
  <si>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</si>
  <si>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</si>
  <si>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</si>
  <si>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</si>
  <si>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</si>
  <si>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</si>
  <si>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</si>
  <si>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</si>
  <si>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</si>
  <si>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</si>
  <si>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</si>
  <si>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</si>
  <si>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</si>
  <si>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</si>
  <si>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</si>
  <si>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</si>
  <si>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</si>
  <si>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</si>
  <si>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</si>
  <si>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</si>
  <si>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</si>
  <si>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</si>
  <si>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</si>
  <si>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</si>
  <si>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</si>
  <si>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</si>
  <si>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</si>
  <si>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</si>
  <si>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</si>
  <si>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</si>
  <si>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</si>
  <si>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</si>
  <si>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</si>
  <si>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</si>
  <si>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</si>
  <si>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</si>
  <si>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</si>
  <si>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</si>
  <si>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</si>
  <si>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</si>
  <si>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</si>
  <si>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</si>
  <si>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</si>
  <si>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</si>
  <si>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</si>
  <si>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</si>
  <si>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</si>
  <si>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</si>
  <si>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</si>
  <si>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</si>
  <si>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</si>
  <si>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</si>
  <si>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</si>
  <si>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</si>
  <si>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</si>
  <si>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</si>
  <si>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</si>
  <si>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</si>
  <si>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</si>
  <si>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</si>
  <si>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</si>
  <si>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</si>
  <si>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</si>
  <si>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</si>
  <si>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</si>
  <si>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</si>
  <si>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</si>
  <si>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</si>
  <si>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</si>
  <si>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</si>
  <si>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</si>
  <si>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</si>
  <si>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</si>
  <si>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</si>
  <si>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</si>
  <si>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</si>
  <si>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</si>
  <si>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</si>
  <si>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</si>
  <si>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</si>
  <si>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</si>
  <si>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</si>
  <si>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</si>
  <si>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</si>
  <si>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</si>
  <si>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</si>
  <si>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</si>
  <si>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</si>
  <si>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</si>
  <si>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</si>
  <si>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</si>
  <si>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</si>
  <si>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</si>
  <si>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</si>
  <si>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</si>
  <si>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</si>
  <si>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</si>
  <si>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</si>
  <si>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</si>
  <si>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</si>
  <si>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</si>
  <si>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</si>
  <si>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</si>
  <si>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</si>
  <si>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</si>
  <si>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</si>
  <si>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</si>
  <si>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</si>
  <si>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</si>
  <si>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</si>
  <si>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</si>
  <si>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</si>
  <si>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</si>
  <si>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</si>
  <si>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</si>
  <si>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</si>
  <si>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</si>
  <si>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</si>
  <si>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</si>
  <si>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</si>
  <si>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</si>
  <si>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</si>
  <si>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</si>
  <si>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</si>
  <si>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</si>
  <si>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</si>
  <si>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</si>
  <si>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</si>
  <si>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</si>
  <si>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</si>
  <si>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</si>
  <si>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</si>
  <si>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</si>
  <si>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</si>
  <si>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</si>
  <si>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</si>
  <si>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</si>
  <si>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</si>
  <si>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</si>
  <si>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</si>
  <si>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</si>
  <si>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</si>
  <si>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</si>
  <si>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</si>
  <si>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</si>
  <si>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</si>
  <si>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</si>
  <si>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</si>
  <si>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</si>
  <si>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</si>
  <si>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</si>
  <si>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</si>
  <si>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</si>
  <si>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</si>
  <si>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</si>
  <si>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</si>
  <si>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</si>
  <si>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</si>
  <si>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</si>
  <si>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</si>
  <si>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</si>
  <si>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</si>
  <si>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</si>
  <si>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</si>
  <si>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</si>
  <si>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</si>
  <si>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</si>
  <si>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</si>
  <si>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</si>
  <si>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</si>
  <si>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</si>
  <si>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</si>
  <si>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</si>
  <si>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</si>
  <si>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</si>
  <si>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</si>
  <si>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</si>
  <si>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</si>
  <si>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</si>
  <si>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</si>
  <si>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</si>
  <si>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</si>
  <si>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</si>
  <si>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</si>
  <si>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</si>
  <si>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</si>
  <si>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</si>
  <si>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</si>
  <si>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</si>
  <si>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</si>
  <si>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</si>
  <si>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</si>
  <si>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</si>
  <si>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</si>
  <si>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</si>
  <si>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</si>
  <si>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</si>
  <si>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</si>
  <si>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</si>
  <si>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</si>
  <si>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</si>
  <si>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</si>
  <si>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</si>
  <si>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</si>
  <si>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</si>
  <si>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</si>
  <si>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</si>
  <si>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</si>
  <si>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</si>
  <si>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</si>
  <si>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</si>
  <si>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</si>
  <si>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</si>
  <si>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</si>
  <si>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</si>
  <si>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</si>
  <si>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</si>
  <si>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</si>
  <si>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</si>
  <si>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</si>
  <si>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</si>
  <si>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</si>
  <si>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</si>
  <si>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</si>
  <si>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</si>
  <si>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</si>
  <si>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</si>
  <si>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</si>
  <si>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</si>
  <si>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</si>
  <si>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</si>
  <si>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</si>
  <si>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</si>
  <si>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</si>
  <si>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</si>
  <si>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</si>
  <si>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</si>
  <si>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</si>
  <si>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</si>
  <si>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</si>
  <si>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</si>
  <si>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</si>
  <si>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</si>
  <si>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</si>
  <si>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</si>
  <si>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</si>
  <si>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</si>
  <si>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</si>
  <si>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</si>
  <si>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</si>
  <si>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</si>
  <si>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</si>
  <si>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</si>
  <si>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</si>
  <si>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</si>
  <si>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</si>
  <si>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</si>
  <si>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</si>
  <si>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</si>
  <si>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</si>
  <si>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</si>
  <si>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</si>
  <si>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</si>
  <si>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</si>
  <si>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</si>
  <si>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</si>
  <si>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</si>
  <si>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</si>
  <si>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</si>
  <si>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</si>
  <si>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</si>
  <si>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</si>
  <si>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</si>
  <si>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</si>
  <si>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</si>
  <si>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</si>
  <si>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</si>
  <si>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</si>
  <si>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</si>
  <si>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</si>
  <si>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</si>
  <si>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</si>
  <si>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</si>
  <si>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</si>
  <si>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</si>
  <si>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</si>
  <si>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</si>
  <si>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</si>
  <si>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</si>
  <si>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</si>
  <si>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</si>
  <si>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</si>
  <si>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</si>
  <si>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</si>
  <si>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</si>
  <si>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</si>
  <si>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</si>
  <si>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</si>
  <si>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</si>
  <si>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</si>
  <si>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</si>
  <si>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</si>
  <si>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</si>
  <si>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</si>
  <si>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</si>
  <si>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</si>
  <si>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</si>
  <si>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</si>
  <si>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</si>
  <si>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</si>
  <si>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</si>
  <si>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</si>
  <si>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</si>
  <si>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</si>
  <si>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</si>
  <si>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</si>
  <si>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</si>
  <si>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</si>
  <si>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</si>
  <si>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</si>
  <si>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</si>
  <si>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</si>
  <si>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</si>
  <si>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</si>
  <si>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</si>
  <si>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</si>
  <si>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</si>
  <si>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</si>
  <si>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</si>
  <si>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</si>
  <si>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</si>
  <si>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</si>
  <si>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</si>
  <si>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</si>
  <si>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</si>
  <si>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</si>
  <si>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</si>
  <si>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</si>
  <si>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</si>
  <si>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</si>
  <si>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</si>
  <si>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</si>
  <si>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</si>
  <si>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</si>
  <si>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</si>
  <si>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</si>
  <si>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</si>
  <si>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</si>
  <si>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</si>
  <si>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</si>
  <si>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</si>
  <si>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</si>
  <si>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</si>
  <si>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</si>
  <si>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</si>
  <si>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</si>
  <si>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</si>
  <si>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</si>
  <si>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</si>
  <si>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</si>
  <si>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</si>
  <si>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</si>
  <si>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</si>
  <si>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</si>
  <si>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</si>
  <si>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</si>
  <si>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</si>
  <si>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</si>
  <si>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</si>
  <si>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</si>
  <si>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</si>
  <si>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</si>
  <si>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</si>
  <si>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</si>
  <si>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</si>
  <si>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</si>
  <si>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</si>
  <si>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</si>
  <si>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</si>
  <si>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</si>
  <si>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</si>
  <si>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</si>
  <si>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</si>
  <si>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</si>
  <si>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</si>
  <si>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</si>
  <si>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</si>
  <si>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</si>
  <si>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</si>
  <si>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</si>
  <si>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</si>
  <si>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</si>
  <si>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</si>
  <si>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</si>
  <si>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</si>
  <si>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</si>
  <si>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</si>
  <si>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</si>
  <si>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</si>
  <si>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</si>
  <si>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</si>
  <si>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</si>
  <si>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</si>
  <si>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</si>
  <si>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</si>
  <si>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</si>
  <si>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</si>
  <si>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</si>
  <si>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</si>
  <si>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</si>
  <si>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</si>
  <si>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</si>
  <si>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</si>
  <si>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</si>
  <si>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</si>
  <si>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</si>
  <si>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</si>
  <si>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</si>
  <si>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</si>
  <si>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</si>
  <si>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</si>
  <si>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</si>
  <si>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</si>
  <si>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</si>
  <si>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</si>
  <si>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</si>
  <si>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</si>
  <si>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</si>
  <si>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</si>
  <si>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</si>
  <si>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</si>
  <si>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</si>
  <si>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</si>
  <si>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</si>
  <si>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</si>
  <si>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</si>
  <si>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</si>
  <si>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</si>
  <si>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</si>
  <si>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</si>
  <si>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</si>
  <si>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</si>
  <si>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</si>
  <si>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</si>
  <si>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</si>
  <si>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</si>
  <si>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</si>
  <si>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</si>
  <si>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</si>
  <si>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</si>
  <si>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</si>
  <si>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</si>
  <si>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</si>
  <si>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</si>
  <si>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</si>
  <si>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</si>
  <si>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</si>
  <si>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</si>
  <si>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</si>
  <si>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</si>
  <si>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</si>
  <si>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</si>
  <si>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</si>
  <si>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</si>
  <si>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</si>
  <si>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</si>
  <si>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</si>
  <si>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</si>
  <si>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</si>
  <si>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</si>
  <si>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</si>
  <si>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</si>
  <si>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</si>
  <si>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</si>
  <si>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</si>
  <si>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</si>
  <si>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</si>
  <si>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</si>
  <si>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</si>
  <si>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</si>
  <si>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</si>
  <si>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</si>
  <si>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</si>
  <si>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</si>
  <si>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</si>
  <si>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</si>
  <si>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</si>
  <si>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</si>
  <si>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</si>
  <si>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</si>
  <si>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</si>
  <si>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</si>
  <si>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</si>
  <si>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</si>
  <si>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</si>
  <si>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</si>
  <si>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</si>
  <si>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</si>
  <si>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</si>
  <si>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</si>
  <si>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</si>
  <si>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</si>
  <si>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</si>
  <si>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</si>
  <si>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</si>
  <si>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</si>
  <si>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</si>
  <si>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</si>
  <si>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</si>
  <si>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</si>
  <si>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</si>
  <si>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</si>
  <si>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</si>
  <si>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</si>
  <si>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</si>
  <si>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</si>
  <si>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</si>
  <si>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</si>
  <si>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</si>
  <si>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</si>
  <si>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</si>
  <si>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</si>
  <si>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</si>
  <si>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</si>
  <si>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</si>
  <si>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</si>
  <si>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</si>
  <si>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</si>
  <si>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</si>
  <si>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</si>
  <si>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</si>
  <si>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</si>
  <si>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</si>
  <si>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</si>
  <si>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</si>
  <si>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</si>
  <si>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</si>
  <si>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</si>
  <si>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</si>
  <si>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</si>
  <si>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</si>
  <si>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</si>
  <si>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</si>
  <si>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</si>
  <si>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</si>
  <si>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</si>
  <si>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</si>
  <si>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</si>
  <si>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</si>
  <si>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</si>
  <si>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</si>
  <si>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</si>
  <si>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</si>
  <si>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</si>
  <si>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</si>
  <si>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</si>
  <si>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</si>
  <si>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</si>
  <si>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</si>
  <si>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</si>
  <si>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</si>
  <si>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</si>
  <si>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</si>
  <si>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</si>
  <si>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</si>
  <si>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</si>
  <si>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</si>
  <si>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</si>
  <si>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</si>
  <si>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</si>
  <si>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</si>
  <si>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</si>
  <si>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</si>
  <si>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</si>
  <si>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</si>
  <si>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</si>
  <si>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</si>
  <si>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</si>
  <si>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</si>
  <si>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</si>
  <si>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</si>
  <si>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</si>
  <si>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</si>
  <si>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</si>
  <si>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</si>
  <si>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</si>
  <si>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</si>
  <si>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</si>
  <si>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</si>
  <si>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</si>
  <si>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</si>
  <si>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</si>
  <si>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</si>
  <si>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</si>
  <si>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</si>
  <si>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</si>
  <si>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</si>
  <si>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</si>
  <si>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</si>
  <si>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</si>
  <si>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</si>
  <si>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</si>
  <si>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</si>
  <si>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</si>
  <si>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</si>
  <si>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</si>
  <si>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</si>
  <si>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</si>
  <si>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</si>
  <si>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</si>
  <si>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</si>
  <si>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</si>
  <si>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</si>
  <si>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</si>
  <si>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</si>
  <si>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</si>
  <si>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</si>
  <si>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</si>
  <si>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</si>
  <si>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S21-1</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</si>
  <si>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</si>
  <si>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</si>
  <si>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</si>
  <si>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</si>
  <si>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</si>
  <si>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</si>
  <si>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</si>
  <si>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</si>
  <si>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</si>
  <si>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</si>
  <si>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</si>
  <si>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</si>
  <si>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</si>
  <si>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</si>
  <si>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</si>
  <si>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</si>
  <si>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</si>
  <si>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</si>
  <si>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</si>
  <si>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</si>
  <si>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</si>
  <si>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</si>
  <si>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</si>
  <si>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</si>
  <si>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</si>
  <si>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</si>
  <si>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</si>
  <si>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</si>
  <si>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</si>
  <si>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</si>
  <si>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</si>
  <si>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</si>
  <si>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</si>
  <si>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</si>
  <si>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</si>
  <si>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</si>
  <si>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</si>
  <si>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</si>
  <si>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</si>
  <si>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</si>
  <si>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</si>
  <si>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</si>
  <si>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</si>
  <si>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</si>
  <si>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</si>
  <si>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</si>
  <si>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</si>
  <si>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</si>
  <si>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</si>
  <si>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</si>
  <si>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</si>
  <si>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</si>
  <si>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</si>
  <si>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</si>
  <si>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</si>
  <si>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</si>
  <si>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</si>
  <si>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</si>
  <si>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</si>
  <si>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</si>
  <si>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</si>
  <si>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</si>
  <si>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</si>
  <si>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</si>
  <si>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</si>
  <si>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</si>
  <si>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</si>
  <si>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</si>
  <si>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</si>
  <si>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</si>
  <si>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</si>
  <si>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</si>
  <si>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</si>
  <si>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</si>
  <si>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</si>
  <si>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</si>
  <si>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</si>
  <si>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</si>
  <si>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</si>
  <si>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</si>
  <si>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</si>
  <si>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</si>
  <si>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</si>
  <si>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</si>
  <si>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</si>
  <si>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</si>
  <si>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</si>
  <si>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</si>
  <si>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</si>
  <si>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</si>
  <si>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</si>
  <si>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</si>
  <si>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</si>
  <si>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</si>
  <si>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</si>
  <si>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</si>
  <si>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</si>
  <si>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</si>
  <si>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</si>
  <si>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</si>
  <si>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</si>
  <si>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</si>
  <si>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</si>
  <si>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</si>
  <si>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</si>
  <si>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</si>
  <si>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</si>
  <si>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</si>
  <si>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</si>
  <si>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</si>
  <si>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</si>
  <si>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</si>
  <si>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</si>
  <si>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</si>
  <si>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</si>
  <si>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</si>
  <si>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</si>
  <si>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</si>
  <si>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</si>
  <si>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</si>
  <si>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</si>
  <si>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</si>
  <si>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</si>
  <si>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</si>
  <si>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</si>
  <si>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</si>
  <si>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</si>
  <si>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</si>
  <si>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</si>
  <si>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</si>
  <si>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</si>
  <si>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</si>
  <si>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</si>
  <si>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</si>
  <si>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</si>
  <si>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</si>
  <si>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</si>
  <si>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</si>
  <si>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</si>
  <si>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</si>
  <si>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</si>
  <si>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</si>
  <si>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</si>
  <si>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</si>
  <si>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</si>
  <si>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</si>
  <si>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</si>
  <si>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</si>
  <si>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</si>
  <si>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</si>
  <si>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</si>
  <si>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</si>
  <si>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</si>
  <si>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</si>
  <si>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</si>
  <si>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</si>
  <si>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</si>
  <si>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</si>
  <si>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</si>
  <si>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</si>
  <si>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</si>
  <si>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</si>
  <si>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</si>
  <si>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</si>
  <si>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</si>
  <si>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</si>
  <si>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</si>
  <si>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</si>
  <si>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</si>
  <si>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</si>
  <si>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</si>
  <si>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</si>
  <si>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</si>
  <si>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</si>
  <si>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</si>
  <si>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</si>
  <si>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</si>
  <si>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</si>
  <si>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</si>
  <si>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</si>
  <si>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</si>
  <si>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</si>
  <si>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</si>
  <si>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</si>
  <si>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</si>
  <si>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</si>
  <si>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</si>
  <si>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</si>
  <si>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</si>
  <si>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</si>
  <si>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</si>
  <si>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</si>
  <si>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</si>
  <si>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</si>
  <si>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</si>
  <si>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</si>
  <si>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</si>
  <si>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</si>
  <si>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</si>
  <si>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</si>
  <si>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</si>
  <si>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</si>
  <si>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</si>
  <si>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</si>
  <si>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</si>
  <si>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</si>
  <si>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</si>
  <si>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</si>
  <si>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</si>
  <si>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</si>
  <si>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</si>
  <si>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</si>
  <si>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</si>
  <si>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</si>
  <si>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</si>
  <si>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</si>
  <si>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</si>
  <si>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</si>
  <si>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</si>
  <si>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</si>
  <si>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</si>
  <si>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</si>
  <si>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</si>
  <si>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</si>
  <si>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</si>
  <si>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</si>
  <si>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</si>
  <si>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</si>
  <si>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</si>
  <si>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</si>
  <si>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</si>
  <si>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</si>
  <si>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</si>
  <si>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</si>
  <si>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</si>
  <si>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</si>
  <si>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</si>
  <si>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</si>
  <si>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</si>
  <si>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</si>
  <si>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</si>
  <si>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</si>
  <si>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</si>
  <si>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</si>
  <si>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</si>
  <si>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</si>
  <si>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</si>
  <si>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</si>
  <si>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</si>
  <si>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</si>
  <si>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</si>
  <si>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</si>
  <si>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</si>
  <si>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</si>
  <si>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</si>
  <si>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</si>
  <si>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</si>
  <si>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</si>
  <si>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</si>
  <si>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</si>
  <si>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</si>
  <si>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</si>
  <si>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</si>
  <si>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</si>
  <si>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</si>
  <si>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</si>
  <si>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</si>
  <si>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</si>
  <si>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</si>
  <si>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</si>
  <si>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</si>
  <si>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</si>
  <si>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</si>
  <si>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</si>
  <si>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</si>
  <si>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</si>
  <si>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</si>
  <si>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</si>
  <si>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</si>
  <si>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</si>
  <si>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</si>
  <si>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</si>
  <si>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</si>
  <si>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</si>
  <si>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</si>
  <si>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</si>
  <si>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</si>
  <si>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</si>
  <si>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</si>
  <si>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</si>
  <si>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</si>
  <si>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</si>
  <si>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</si>
  <si>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</si>
  <si>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</si>
  <si>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</si>
  <si>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</si>
  <si>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</si>
  <si>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</si>
  <si>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</si>
  <si>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</si>
  <si>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</si>
  <si>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</si>
  <si>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</si>
  <si>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</si>
  <si>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</si>
  <si>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</si>
  <si>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</si>
  <si>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</si>
  <si>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</si>
  <si>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</si>
  <si>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</si>
  <si>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</si>
  <si>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</si>
  <si>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</si>
  <si>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</si>
  <si>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</si>
  <si>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</si>
  <si>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</si>
  <si>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</si>
  <si>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</si>
  <si>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</si>
  <si>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</si>
  <si>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</si>
  <si>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</si>
  <si>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</si>
  <si>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</si>
  <si>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</si>
  <si>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</si>
  <si>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</si>
  <si>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</si>
  <si>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</si>
  <si>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</si>
  <si>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</si>
  <si>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</si>
  <si>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</si>
  <si>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</si>
  <si>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</si>
  <si>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</si>
  <si>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</si>
  <si>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</si>
  <si>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</si>
  <si>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</si>
  <si>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</si>
  <si>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</si>
  <si>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</si>
  <si>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</si>
  <si>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</si>
  <si>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</si>
  <si>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</si>
  <si>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</si>
  <si>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</si>
  <si>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</si>
  <si>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</si>
  <si>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</si>
  <si>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</si>
  <si>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</si>
  <si>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</si>
  <si>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</si>
  <si>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</si>
  <si>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</si>
  <si>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</si>
  <si>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</si>
  <si>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</si>
  <si>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</si>
  <si>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</si>
  <si>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</si>
  <si>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</si>
  <si>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</si>
  <si>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</si>
  <si>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</si>
  <si>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</si>
  <si>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</si>
  <si>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</si>
  <si>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</si>
  <si>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</si>
  <si>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</si>
  <si>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</si>
  <si>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</si>
  <si>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</si>
  <si>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</si>
  <si>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</si>
  <si>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</si>
  <si>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</si>
  <si>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</si>
  <si>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</si>
  <si>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</si>
  <si>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</si>
  <si>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</si>
  <si>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</si>
  <si>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</si>
  <si>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</si>
  <si>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</si>
  <si>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</si>
  <si>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</si>
  <si>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</si>
  <si>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</si>
  <si>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</si>
  <si>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</si>
  <si>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</si>
  <si>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</si>
  <si>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</si>
  <si>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</si>
  <si>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</si>
  <si>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INT303COM(2)R</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</si>
  <si>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</si>
  <si>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</si>
  <si>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</si>
  <si>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</si>
  <si>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</si>
  <si>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</si>
  <si>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</si>
  <si>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</si>
  <si>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</si>
  <si>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</si>
  <si>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</si>
  <si>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BCSCU Module Registration for Semester</t>
  </si>
  <si>
    <t>Please be informed that in the coming semester, I have made the following study plan for you in the April 2021 semester. Should you want to take module(s) deviating from this recommended plan, please discuss with me.</t>
  </si>
  <si>
    <t xml:space="preserve">Online registration is opened on 7th April 2021. Please do registration according to the list given above so that you can start joining the class and access to Blackboard from the beginning of the semester. I wish you good luck and have fun in your study. </t>
  </si>
  <si>
    <t>#S21-1</t>
  </si>
  <si>
    <t>#r21-1</t>
  </si>
  <si>
    <t>Choo, Hoi Lin</t>
  </si>
  <si>
    <t>Ong, Wi Soon</t>
  </si>
  <si>
    <t>Ooi, Eugene</t>
  </si>
  <si>
    <t>Ooi, Issac</t>
  </si>
  <si>
    <t>Ayoob Khan, Yasshmin Shah</t>
  </si>
  <si>
    <t>INT207SE(2)R</t>
  </si>
  <si>
    <t>INT210CT(2)R</t>
  </si>
  <si>
    <t>INT380CT(2)R</t>
  </si>
  <si>
    <t>Cheah, Ying Ying</t>
  </si>
  <si>
    <t>Chomesvaran, Rameshvaran</t>
  </si>
  <si>
    <t>INT120CT(1)D</t>
  </si>
  <si>
    <t>Chuang, Jing Yee</t>
  </si>
  <si>
    <t>Farm, Kaixuan</t>
  </si>
  <si>
    <t>Goh, Cunn Khai</t>
  </si>
  <si>
    <t>Goh, Jia Chwit</t>
  </si>
  <si>
    <t>Koay, Edmond Wei Kuang</t>
  </si>
  <si>
    <t>Lau, Kuan Sin</t>
  </si>
  <si>
    <t>Lee, Zhi Sheng</t>
  </si>
  <si>
    <t>Leong, Yong Peng</t>
  </si>
  <si>
    <t>Leow, Jie Han</t>
  </si>
  <si>
    <t>Lim, Lip Joo</t>
  </si>
  <si>
    <t>Lim, Lip Zhi</t>
  </si>
  <si>
    <t>Lim, Sing Seng</t>
  </si>
  <si>
    <t>Lu, Chun Hung</t>
  </si>
  <si>
    <t>Madialagan, Sarrene AP</t>
  </si>
  <si>
    <t>INT121COM(2)R</t>
  </si>
  <si>
    <t>Mah, Evin Chien You</t>
  </si>
  <si>
    <t>INT210CT?</t>
  </si>
  <si>
    <t>Muniandy, Puvan AL</t>
  </si>
  <si>
    <t>Pey, Xin Yi</t>
  </si>
  <si>
    <t>Qawasmeh, Yazan Hamdi</t>
  </si>
  <si>
    <t>Sho, Eric</t>
  </si>
  <si>
    <t>Tai, Yuan Ze</t>
  </si>
  <si>
    <t>Tan, Eng Khong</t>
  </si>
  <si>
    <t>Tan, Hoe Theng</t>
  </si>
  <si>
    <t>Tan, Wei Jian</t>
  </si>
  <si>
    <t>Tan, You Sheng</t>
  </si>
  <si>
    <t>Teh, Yong Choon</t>
  </si>
  <si>
    <t>Teoh, Ze Yuen</t>
  </si>
  <si>
    <t>INT220CT?</t>
  </si>
  <si>
    <t>INT220CT(2)R</t>
  </si>
  <si>
    <t>INT260CT?</t>
  </si>
  <si>
    <t>INT260CT(2)R</t>
  </si>
  <si>
    <t>Tiow, Joesen Zu Xian</t>
  </si>
  <si>
    <t>Vi, Zhi Zhan</t>
  </si>
  <si>
    <t>Yeoh, Hong Yu</t>
  </si>
  <si>
    <t>Yeoh, Jeremy</t>
  </si>
  <si>
    <t>INT210CT(2)R?</t>
  </si>
  <si>
    <t>Cheng, Tsu Jien</t>
  </si>
  <si>
    <t>Chuah, Yi Hern</t>
  </si>
  <si>
    <t>INT304CEM(2)R</t>
  </si>
  <si>
    <t>Lim, Yu Tai</t>
  </si>
  <si>
    <t>INT303COM?</t>
  </si>
  <si>
    <t>INT370CT?</t>
  </si>
  <si>
    <t>Ooi, Ee Shung</t>
  </si>
  <si>
    <t>Tan, Joel Vee Chuan</t>
  </si>
  <si>
    <t>Balachandran, Ajith Kumar AL</t>
  </si>
  <si>
    <t>INT101SGI(2)R</t>
  </si>
  <si>
    <t>INT101SGI(2)D*</t>
  </si>
  <si>
    <t>INT106CR(2)R</t>
  </si>
  <si>
    <t>INT121COM(2)R?</t>
  </si>
  <si>
    <t>INT121COM(3)R</t>
  </si>
  <si>
    <t>INT122COM(2)R</t>
  </si>
  <si>
    <t>INT220CT(2)R?</t>
  </si>
  <si>
    <t>INT206CDE?</t>
  </si>
  <si>
    <t>INT207SE?</t>
  </si>
  <si>
    <t>Belhareche, Myra</t>
  </si>
  <si>
    <t>Chong, Yong Yee</t>
  </si>
  <si>
    <t>Devandaran, Mukunda Gauranga AL</t>
  </si>
  <si>
    <t>INT104KM(2)R</t>
  </si>
  <si>
    <t>INT202SGI?</t>
  </si>
  <si>
    <t>INT202SGI(2)R*</t>
  </si>
  <si>
    <t>INT210CT(3)R</t>
  </si>
  <si>
    <t>INT207SE(2)D*</t>
  </si>
  <si>
    <t>INT220CT(3)R</t>
  </si>
  <si>
    <t>Jeremy Wong, Yan Zhang</t>
  </si>
  <si>
    <t>Joyce Lim, Xinjie</t>
  </si>
  <si>
    <t>Kwan, Yi Chiet</t>
  </si>
  <si>
    <t>Lee, Kean Yew</t>
  </si>
  <si>
    <t>Lim, Tyruz Wei Quan</t>
  </si>
  <si>
    <t>Lim, Yi Ning</t>
  </si>
  <si>
    <t>Loke, Chung Huang</t>
  </si>
  <si>
    <t>Meow, Erin Xue Wei</t>
  </si>
  <si>
    <t>Puskaran, Tanuja Sri</t>
  </si>
  <si>
    <t>Ronald Ch'ng, Yong Hern</t>
  </si>
  <si>
    <t>Siva Kumar, Raja Shilan AL</t>
  </si>
  <si>
    <t>Tan, Thien Shern</t>
  </si>
  <si>
    <t>Teh, Di Sern</t>
  </si>
  <si>
    <t>Toong, Jyh Yong</t>
  </si>
  <si>
    <t>Yeoh, Choon Hong</t>
  </si>
  <si>
    <t>Yew, Kok Wei</t>
  </si>
  <si>
    <t>Ang, Chee Keat</t>
  </si>
  <si>
    <t>Baratharajan, Kaljoshuaran AL</t>
  </si>
  <si>
    <t>Chiah, Kah Hin</t>
  </si>
  <si>
    <t>Ho, Haw Liang</t>
  </si>
  <si>
    <t>Hong, Zhi Ren</t>
  </si>
  <si>
    <t>INT120CT(2)R</t>
  </si>
  <si>
    <t>Hoo, Weng Shang</t>
  </si>
  <si>
    <t>Kam, Zhuang Sheng</t>
  </si>
  <si>
    <t>Khoo, Din Jun</t>
  </si>
  <si>
    <t>Lau, Kei Juen</t>
  </si>
  <si>
    <t>Lee, Wen Fung</t>
  </si>
  <si>
    <t>Lim, Jiahee</t>
  </si>
  <si>
    <t>Lim, Phei Hong</t>
  </si>
  <si>
    <t>Low, Yee Chin</t>
  </si>
  <si>
    <t>Mann, Mandeep Singh</t>
  </si>
  <si>
    <t>Ooi, Charmayne Li Shan</t>
  </si>
  <si>
    <t>Ooi, Jun Ming</t>
  </si>
  <si>
    <t>Pang, Damien Chun Kit</t>
  </si>
  <si>
    <t>Teng, Wei Kang</t>
  </si>
  <si>
    <t>Thor, Pey Gen</t>
  </si>
  <si>
    <t>Yeong, Carmen</t>
  </si>
  <si>
    <t>Yong, Jia Yee</t>
  </si>
  <si>
    <t>Baskaran, Shasitharren AL</t>
  </si>
  <si>
    <t>Chin, Shi Xuen</t>
  </si>
  <si>
    <t>Chua, Boon Keat</t>
  </si>
  <si>
    <t>Yokaenthiran, Dharginee Priyaa AP</t>
  </si>
  <si>
    <t>Abdul Rashid, Nurul Aiman Binti</t>
  </si>
  <si>
    <t>Chandran, Dharvin</t>
  </si>
  <si>
    <t>Chee, Ezra</t>
  </si>
  <si>
    <t>Chee, Jia Hua</t>
  </si>
  <si>
    <t>Chuah, Sin Ni</t>
  </si>
  <si>
    <t>Fang, Jin Huang</t>
  </si>
  <si>
    <t>Ho, Teik Wei</t>
  </si>
  <si>
    <t>Kar Mun, Sophia Soo Hoo</t>
  </si>
  <si>
    <t>Khoo, Zhi Qin</t>
  </si>
  <si>
    <t>Lee, Fei Hong</t>
  </si>
  <si>
    <t>Lee, Jun Song</t>
  </si>
  <si>
    <t>Lee, Vicky</t>
  </si>
  <si>
    <t>Liew, Wei Yi</t>
  </si>
  <si>
    <t>Lim, Lai Xin</t>
  </si>
  <si>
    <t>Ong, Jeremy Fazirul Ikmal</t>
  </si>
  <si>
    <t>Tan, Ai Wei</t>
  </si>
  <si>
    <t>Wang, Hui Hao</t>
  </si>
  <si>
    <t>Yeoh, Ching Huei</t>
  </si>
  <si>
    <t>Ang, Yit Soon</t>
  </si>
  <si>
    <t>Beh, Si Fan</t>
  </si>
  <si>
    <t>Beh, Xuan Yong</t>
  </si>
  <si>
    <t>Hoe, Xuan Wei</t>
  </si>
  <si>
    <t>Lee, Jun Xian</t>
  </si>
  <si>
    <t>Lim, Lukaz Wei Hwang</t>
  </si>
  <si>
    <t>Sawat, Jayson</t>
  </si>
  <si>
    <t>Sugumar, Logeswari</t>
  </si>
  <si>
    <t>Tan, Lih Shen</t>
  </si>
  <si>
    <t>Tan, Vanessa Min Hui</t>
  </si>
  <si>
    <t>INT303COM(2)R?</t>
  </si>
  <si>
    <t>Nurul</t>
  </si>
  <si>
    <t>Lee, Jack Sean</t>
  </si>
  <si>
    <t>INT370CT(2)R</t>
  </si>
  <si>
    <t>Teoh, Xuai Zhe</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</si>
  <si>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</si>
  <si>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BCSCU Modules' Marks for January 2021 Semester</t>
  </si>
  <si>
    <t>The Exam Board has met and concluded the marks for the January 2021 semester. Hereby I would like to inform you that you have attained the following results for the modules you have taken in this semester.</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</si>
  <si>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</si>
  <si>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</si>
  <si>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</si>
  <si>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</si>
  <si>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</si>
  <si>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</si>
  <si>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</si>
  <si>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</si>
  <si>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</si>
  <si>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</si>
  <si>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</si>
  <si>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</si>
  <si>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</si>
  <si>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</si>
  <si>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</si>
  <si>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</si>
  <si>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</si>
  <si>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</si>
  <si>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</si>
  <si>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</si>
  <si>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</si>
  <si>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</si>
  <si>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</si>
  <si>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</si>
  <si>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</si>
  <si>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</si>
  <si>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</si>
  <si>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</si>
  <si>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</si>
  <si>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</si>
  <si>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</si>
  <si>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</si>
  <si>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</si>
  <si>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</si>
  <si>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</si>
  <si>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</si>
  <si>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</si>
  <si>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</si>
  <si>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</si>
  <si>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</si>
  <si>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</si>
  <si>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</si>
  <si>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</si>
  <si>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</si>
  <si>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</si>
  <si>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</si>
  <si>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</si>
  <si>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</si>
  <si>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</si>
  <si>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</si>
  <si>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</si>
  <si>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</si>
  <si>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</si>
  <si>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</si>
  <si>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</si>
  <si>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</si>
  <si>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</si>
  <si>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</si>
  <si>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</si>
  <si>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</si>
  <si>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</si>
  <si>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</si>
  <si>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</si>
  <si>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</si>
  <si>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</si>
  <si>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</si>
  <si>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</si>
  <si>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</si>
  <si>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</si>
  <si>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</si>
  <si>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</si>
  <si>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</si>
  <si>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</si>
  <si>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</si>
  <si>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</si>
  <si>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</si>
  <si>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</si>
  <si>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</si>
  <si>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</si>
  <si>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</si>
  <si>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</si>
  <si>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</si>
  <si>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</si>
  <si>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</si>
  <si>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</si>
  <si>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</si>
  <si>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</si>
  <si>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</si>
  <si>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</si>
  <si>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</si>
  <si>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</si>
  <si>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</si>
  <si>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</si>
  <si>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</si>
  <si>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</si>
  <si>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</si>
  <si>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</si>
  <si>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</si>
  <si>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</si>
  <si>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</si>
  <si>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</si>
  <si>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</si>
  <si>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</si>
  <si>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</si>
  <si>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</si>
  <si>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</si>
  <si>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</si>
  <si>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</si>
  <si>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</si>
  <si>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</si>
  <si>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</si>
  <si>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</si>
  <si>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</si>
  <si>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</si>
  <si>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</si>
  <si>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</si>
  <si>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</si>
  <si>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</si>
  <si>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</si>
  <si>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</si>
  <si>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</si>
  <si>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</si>
  <si>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</si>
  <si>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</si>
  <si>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</si>
  <si>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</si>
  <si>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</si>
  <si>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</si>
  <si>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</si>
  <si>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</si>
  <si>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</si>
  <si>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</si>
  <si>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</si>
  <si>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</si>
  <si>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</si>
  <si>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</si>
  <si>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</si>
  <si>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</si>
  <si>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</si>
  <si>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</si>
  <si>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</si>
  <si>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</si>
  <si>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</si>
  <si>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</si>
  <si>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</si>
  <si>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</si>
  <si>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</si>
  <si>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</si>
  <si>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</si>
  <si>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</si>
  <si>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</si>
  <si>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</si>
  <si>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</si>
  <si>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</si>
  <si>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</si>
  <si>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</si>
  <si>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</si>
  <si>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</si>
  <si>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</si>
  <si>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</si>
  <si>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</si>
  <si>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</si>
  <si>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</si>
  <si>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</si>
  <si>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</si>
  <si>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</si>
  <si>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</si>
  <si>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</si>
  <si>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</si>
  <si>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</si>
  <si>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</si>
  <si>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</si>
  <si>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</si>
  <si>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</si>
  <si>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</si>
  <si>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</si>
  <si>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</si>
  <si>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</si>
  <si>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</si>
  <si>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</si>
  <si>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</si>
  <si>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210CT</t>
  </si>
  <si>
    <t>220CT</t>
  </si>
  <si>
    <t>260CT</t>
  </si>
  <si>
    <t>290COM</t>
  </si>
  <si>
    <t>P19011483</t>
  </si>
  <si>
    <t>S23-1</t>
  </si>
  <si>
    <t>r21-8</t>
  </si>
  <si>
    <t>BCSCU/4</t>
  </si>
  <si>
    <t>BCSCU/5</t>
  </si>
  <si>
    <t>BCSCU/6</t>
  </si>
  <si>
    <t>BCSCU/7</t>
  </si>
  <si>
    <t>BCSCU/9</t>
  </si>
  <si>
    <t>BCSCU/8</t>
  </si>
  <si>
    <t>Row Labels</t>
  </si>
  <si>
    <t>Grand Total</t>
  </si>
  <si>
    <t>Column Labels</t>
  </si>
  <si>
    <t>Aug-2021</t>
  </si>
  <si>
    <t>A101SGI</t>
  </si>
  <si>
    <t>A202SGI</t>
  </si>
  <si>
    <t>206CDE</t>
  </si>
  <si>
    <t>340CT</t>
  </si>
  <si>
    <t>380CT</t>
  </si>
  <si>
    <t>SOEAT - Koo Lee Chun</t>
  </si>
  <si>
    <t>SOEAT - Light Lau</t>
  </si>
  <si>
    <t>SOEAT - Shahriman Mohd Said</t>
  </si>
  <si>
    <t>SOEAT - Siti Syakirah Sazali</t>
  </si>
  <si>
    <t>SOEAT - Nadhrah Binti Abdul Hadi</t>
  </si>
  <si>
    <t>SOEAT - Nuur Shuhada</t>
  </si>
  <si>
    <t>SOEAT - Teng Wei Jian(PT)</t>
  </si>
  <si>
    <t>SOEAT - Usha d/o Jayahkudy(HOP)</t>
  </si>
  <si>
    <t>SOEAT - Vimala Doraisamy(HOP)</t>
  </si>
  <si>
    <t>BCSCU/3</t>
  </si>
  <si>
    <t>Combine with BCSCU/3 &amp; BCTCU/4, BCSCU/6, BCTCU/9, BCTCU,6</t>
  </si>
  <si>
    <t>SSSS###########################################################</t>
  </si>
  <si>
    <t>SSSSSSSSSSSSSSS#################################################</t>
  </si>
  <si>
    <t>SSSSSSSSSSSSSSSSSSSSSSSS#################################################################SS</t>
  </si>
  <si>
    <t>SSSSSSSSSSSSSSSSSSSSSSSS###########################################################SSSSSSSSSS</t>
  </si>
  <si>
    <t>SSSSSSSSSSSSSSSSSS##########################################################SSSSSSSSSS</t>
  </si>
  <si>
    <t>SSSSSSSSSSSSSSSSSSSSSSSS###########################################################</t>
  </si>
  <si>
    <t>SSSSSSSSSSSSSSSSSSSSSSSS#####################################SSSSSSSSSS</t>
  </si>
  <si>
    <t>rrSrrSrrSrrSrrSrrS#SrSSSSSSSSS</t>
  </si>
  <si>
    <t>rrSSrSSSSSSSSSSSSS##############SrSS</t>
  </si>
  <si>
    <t>SSSSSSSSSSSSSSSSSS#########################SSSSSSSSSS</t>
  </si>
  <si>
    <t>SSSSSSSSSSSSSSSSSSSSSSSS###############################################SSSSSSSSSS</t>
  </si>
  <si>
    <t>SSSSSSSSSSSSSSSSSSSSSSSS################################################SS</t>
  </si>
  <si>
    <t>SSSSSSSSSSSSSSSSSSSSSSSSSSSSSS#################################################</t>
  </si>
  <si>
    <t>rrrrrrrrrrrrSSSSSSSSSS</t>
  </si>
  <si>
    <t>SrSSSrSSSrSSSrSSSrSSSrSS################################################SSSSSSSSSSSS</t>
  </si>
  <si>
    <t>SSSSSSSSSSSS########################SSSSSSSS</t>
  </si>
  <si>
    <t>SSSSSSSSSSSSSSSSSSSSSSSS#####################################SSSSSSSSSSSS</t>
  </si>
  <si>
    <t>SSSSSSSSSSSSSSSSSSSSSSSS################################################SSSSSSSSSSSS</t>
  </si>
  <si>
    <t>SSSSSSSSSSSSSSSSSSSSSSSSSSSSSS#################################################SSSSSSSSSS</t>
  </si>
  <si>
    <t>SSSSSSSSSSSSSSSSSS###############################################SSSSSSSSSSSS</t>
  </si>
  <si>
    <t>SSSSSS#SSSSSSSSS</t>
  </si>
  <si>
    <t>SSSSSS#SSSSSSS</t>
  </si>
  <si>
    <t>SSSSSS###SrSSSSSSSS</t>
  </si>
  <si>
    <t>SSSSSSSSSSSSSSSSSSSSSSSS#######################################SSSSSSSSS</t>
  </si>
  <si>
    <t>rrrrrr</t>
  </si>
  <si>
    <t>SSSSSSSSSSSSSSSSSSSSSSSSSSSSSS#################################################SSSSSSSSSSSS</t>
  </si>
  <si>
    <t>SSSSSSSSSSSSSSSSSSSSSSSS########################################SSSSSSSSSSSS</t>
  </si>
  <si>
    <t>SSSSSSSSSSSSSSSSSSSSSSSS#############################SSSSSSSS</t>
  </si>
  <si>
    <t>SSSSSSSSSSSSSSSSSSSSSSSS############################SSSSSSS</t>
  </si>
  <si>
    <t>SSSSSSSSSSSSSSSSSSSSSSSS####SSSSSSSSS</t>
  </si>
  <si>
    <t>SSSSSSSSSSSSSSSSSSSSSSSS96</t>
  </si>
  <si>
    <t>SSSSSSSSSSSSSSSSSSSSSSSSSSSSSS#####SSSSSSSSS</t>
  </si>
  <si>
    <t>SSSSSSSSSSSS##SSSSSSS</t>
  </si>
  <si>
    <t>SSSSSSSSSSSSSSSSSSSSSSSSSSSSSS#########################################SSSSSSSSSSS</t>
  </si>
  <si>
    <t>SSSSSSSSSSSSSSSSSSSSSSSS#######################################SSSSSSSS</t>
  </si>
  <si>
    <t>SSSSSSSSSSSSSSSSSSSSSSSS##################################################SSSSSSSSS</t>
  </si>
  <si>
    <t>SSSSSSSSSSSSSSSSSSSSSSSS############################SSSSSSSSSS</t>
  </si>
  <si>
    <t>rrSrrSrrSrrSrrSrrS#SSSSSSS</t>
  </si>
  <si>
    <t>MPU Marks April 2021.xlsm</t>
  </si>
  <si>
    <t>INT206CDE(2)R</t>
  </si>
  <si>
    <t>INT210CT(4)R</t>
  </si>
  <si>
    <t>INT260CT(3)R</t>
  </si>
  <si>
    <t>Teong, Wei Ming</t>
  </si>
  <si>
    <t>Caroline Tan, Song Ning</t>
  </si>
  <si>
    <t>Chew, Wen Huey</t>
  </si>
  <si>
    <t>Chok, Ling Xiao</t>
  </si>
  <si>
    <t>Chong, Li Quan</t>
  </si>
  <si>
    <t>Choon, Yu Qian</t>
  </si>
  <si>
    <t>Dexter Boh, Song Qi</t>
  </si>
  <si>
    <t>Eric Mok, Jie Wen</t>
  </si>
  <si>
    <t>Heng, Wen Zen</t>
  </si>
  <si>
    <t>Kelvin Lim, Vin Chuen</t>
  </si>
  <si>
    <t>Khoo, Hui Ying</t>
  </si>
  <si>
    <t>Khoo, Kean Feng</t>
  </si>
  <si>
    <t>Khor, Jing Yang</t>
  </si>
  <si>
    <t>Lee, Yi Ying</t>
  </si>
  <si>
    <t>Loh, Jia Le</t>
  </si>
  <si>
    <t>Ng, Jia Sheng</t>
  </si>
  <si>
    <t>Ng, Ming Ze</t>
  </si>
  <si>
    <t>Ong, Joe</t>
  </si>
  <si>
    <t>Ong, Qi Peng</t>
  </si>
  <si>
    <t>Ong, Zi Ming</t>
  </si>
  <si>
    <t>Ooi, Chia Ying</t>
  </si>
  <si>
    <t>Poh, Kai Ming</t>
  </si>
  <si>
    <t>Ravindran, Darshendran Al</t>
  </si>
  <si>
    <t>Robin Ng, Zi Yi</t>
  </si>
  <si>
    <t>Ryan Khoo, Teng Sheen</t>
  </si>
  <si>
    <t>Sim, Hong Kai</t>
  </si>
  <si>
    <t>Tan, Chee Keong</t>
  </si>
  <si>
    <t>Tan, Kuan Shin</t>
  </si>
  <si>
    <t>Tan, Seow Sean</t>
  </si>
  <si>
    <t>Tan, Wei Cong</t>
  </si>
  <si>
    <t>Teoh, Jia Hui</t>
  </si>
  <si>
    <t>Teoh, Teik Shern</t>
  </si>
  <si>
    <t>Teoh, Yun Zheng</t>
  </si>
  <si>
    <t>Terence Chan, Huan Lin</t>
  </si>
  <si>
    <t>Ung, Wei Liang</t>
  </si>
  <si>
    <t>Wong, Kai Wern</t>
  </si>
  <si>
    <t>Wong, Khye Ian</t>
  </si>
  <si>
    <t>INT303COM(3)R</t>
  </si>
  <si>
    <t>INT303COM(1)D</t>
  </si>
  <si>
    <t>INT303COM(1)D*</t>
  </si>
  <si>
    <t>INT310CT?</t>
  </si>
  <si>
    <t>INT310CT(2)R?</t>
  </si>
  <si>
    <t>INT370CT(2)R?</t>
  </si>
  <si>
    <t>INT380CT(3)R</t>
  </si>
  <si>
    <t>INT301SAM?</t>
  </si>
  <si>
    <t>S</t>
  </si>
  <si>
    <t>e</t>
  </si>
  <si>
    <t>E</t>
  </si>
  <si>
    <t>ee</t>
  </si>
  <si>
    <t>eC</t>
  </si>
  <si>
    <t>EEEEEEEC</t>
  </si>
  <si>
    <t>SC</t>
  </si>
  <si>
    <t>Ee</t>
  </si>
  <si>
    <t>EE</t>
  </si>
  <si>
    <t>SEEEEEEEEEEEEEC</t>
  </si>
  <si>
    <t>EC</t>
  </si>
  <si>
    <t>INT290COM(2)R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</si>
</sst>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74"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6"/>
      <name val="Times New Roman"/>
      <family val="1"/>
    </font>
    <font>
      <b/>
      <sz val="20.5"/>
      <name val="Times New Roman"/>
      <family val="1"/>
    </font>
    <font>
      <b/>
      <sz val="9"/>
      <name val="Times New Roman"/>
      <family val="1"/>
    </font>
    <font>
      <b/>
      <sz val="10"/>
      <name val="Arial"/>
      <family val="2"/>
    </font>
    <font>
      <sz val="9"/>
      <name val="Times New Roman"/>
      <family val="1"/>
    </font>
    <font>
      <b/>
      <sz val="7"/>
      <name val="Times New Roman"/>
      <family val="1"/>
    </font>
    <font>
      <sz val="6.5"/>
      <name val="Tahoma"/>
      <family val="2"/>
    </font>
    <font>
      <sz val="7"/>
      <name val="Tahoma"/>
      <family val="2"/>
    </font>
    <font>
      <sz val="6"/>
      <name val="Tahoma"/>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7">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rgb="FF2AF62A"/>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8">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xf numFmtId="43" fontId="1" fillId="0" borderId="0" applyFont="0" applyFill="0" applyBorder="0" applyAlignment="0" applyProtection="0"/>
  </cellStyleXfs>
  <cellXfs count="788">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0" fontId="8" fillId="25" borderId="2"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2" xfId="0" applyNumberFormat="1" applyFont="1" applyFill="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0" fontId="9" fillId="34" borderId="23" xfId="0" applyFont="1" applyFill="1" applyBorder="1" applyAlignment="1">
      <alignment horizontal="center"/>
    </xf>
    <xf numFmtId="0" fontId="3" fillId="36" borderId="1" xfId="0" applyFont="1" applyFill="1" applyBorder="1" applyAlignment="1">
      <alignment horizontal="center"/>
    </xf>
    <xf numFmtId="0" fontId="52" fillId="36" borderId="1" xfId="0" applyFont="1" applyFill="1" applyBorder="1" applyAlignment="1">
      <alignment horizontal="center"/>
    </xf>
    <xf numFmtId="1" fontId="41" fillId="0" borderId="0" xfId="5" applyNumberFormat="1" applyFont="1" applyAlignment="1">
      <alignment horizontal="left" vertical="top"/>
    </xf>
    <xf numFmtId="43" fontId="0" fillId="0" borderId="0" xfId="17" applyFont="1" applyBorder="1" applyAlignment="1">
      <alignment horizontal="left" vertical="top"/>
    </xf>
    <xf numFmtId="43" fontId="58" fillId="0" borderId="0" xfId="17" applyFont="1" applyBorder="1" applyAlignment="1">
      <alignment horizontal="left" vertical="center"/>
    </xf>
    <xf numFmtId="43" fontId="59" fillId="0" borderId="0" xfId="17" applyFont="1" applyBorder="1" applyAlignment="1">
      <alignment horizontal="left" vertical="top"/>
    </xf>
    <xf numFmtId="43" fontId="60" fillId="0" borderId="0" xfId="17" applyFont="1" applyBorder="1" applyAlignment="1">
      <alignment horizontal="left" vertical="top"/>
    </xf>
    <xf numFmtId="43" fontId="61" fillId="0" borderId="0" xfId="17" applyFont="1" applyBorder="1" applyAlignment="1">
      <alignment vertical="top"/>
    </xf>
    <xf numFmtId="43" fontId="62" fillId="0" borderId="0" xfId="17" applyFont="1" applyBorder="1" applyAlignment="1">
      <alignment horizontal="left" vertical="top"/>
    </xf>
    <xf numFmtId="43" fontId="62" fillId="0" borderId="0" xfId="17" applyFont="1" applyBorder="1" applyAlignment="1">
      <alignment horizontal="left" vertical="center"/>
    </xf>
    <xf numFmtId="1" fontId="62" fillId="0" borderId="0" xfId="17" applyNumberFormat="1" applyFont="1" applyBorder="1" applyAlignment="1">
      <alignment horizontal="left" vertical="top"/>
    </xf>
    <xf numFmtId="43" fontId="63" fillId="0" borderId="0" xfId="17" applyFont="1" applyBorder="1" applyAlignment="1">
      <alignment vertical="top"/>
    </xf>
    <xf numFmtId="43" fontId="63" fillId="0" borderId="0" xfId="17" applyFont="1" applyBorder="1" applyAlignment="1">
      <alignment horizontal="left" vertical="top"/>
    </xf>
    <xf numFmtId="43" fontId="63" fillId="0" borderId="0" xfId="17" applyFont="1" applyBorder="1" applyAlignment="1">
      <alignment horizontal="left" vertical="center"/>
    </xf>
    <xf numFmtId="43" fontId="63" fillId="0" borderId="0" xfId="17" applyFont="1" applyBorder="1" applyAlignment="1">
      <alignment vertical="center"/>
    </xf>
    <xf numFmtId="1" fontId="64" fillId="0" borderId="0" xfId="17" applyNumberFormat="1" applyFont="1" applyBorder="1" applyAlignment="1">
      <alignment vertical="top"/>
    </xf>
    <xf numFmtId="43" fontId="64" fillId="0" borderId="0" xfId="17" applyFont="1" applyBorder="1" applyAlignment="1">
      <alignment horizontal="left" vertical="center"/>
    </xf>
    <xf numFmtId="43" fontId="64" fillId="0" borderId="0" xfId="17" applyFont="1" applyBorder="1" applyAlignment="1">
      <alignment horizontal="left" vertical="top"/>
    </xf>
    <xf numFmtId="1" fontId="65" fillId="0" borderId="0" xfId="17" applyNumberFormat="1" applyFont="1" applyBorder="1" applyAlignment="1">
      <alignment vertical="top"/>
    </xf>
    <xf numFmtId="43" fontId="66" fillId="0" borderId="0" xfId="17" applyFont="1" applyBorder="1" applyAlignment="1">
      <alignment vertical="top"/>
    </xf>
    <xf numFmtId="43" fontId="66" fillId="0" borderId="0" xfId="17" applyFont="1" applyBorder="1" applyAlignment="1">
      <alignment horizontal="left" vertical="top"/>
    </xf>
    <xf numFmtId="43" fontId="64" fillId="0" borderId="0" xfId="17" applyFont="1" applyBorder="1" applyAlignment="1">
      <alignment vertical="top"/>
    </xf>
    <xf numFmtId="43" fontId="65" fillId="0" borderId="0" xfId="17" applyFont="1" applyBorder="1" applyAlignment="1">
      <alignment vertical="top"/>
    </xf>
    <xf numFmtId="43" fontId="67" fillId="0" borderId="0" xfId="17" applyFont="1" applyBorder="1" applyAlignment="1">
      <alignment horizontal="right" vertical="top"/>
    </xf>
    <xf numFmtId="43" fontId="67" fillId="0" borderId="0" xfId="17" applyFont="1" applyBorder="1" applyAlignment="1">
      <alignment horizontal="left" vertical="top"/>
    </xf>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68" fillId="0" borderId="0" xfId="0" applyFont="1" applyAlignment="1">
      <alignment vertical="top"/>
    </xf>
    <xf numFmtId="164" fontId="3" fillId="28" borderId="15" xfId="0" applyNumberFormat="1" applyFont="1" applyFill="1" applyBorder="1"/>
    <xf numFmtId="0" fontId="3" fillId="25" borderId="2" xfId="0" applyFont="1" applyFill="1" applyBorder="1" applyAlignment="1">
      <alignment horizontal="center" vertical="center"/>
    </xf>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1" fillId="0" borderId="24" xfId="0" applyFont="1" applyBorder="1" applyAlignment="1">
      <alignment horizontal="center"/>
    </xf>
    <xf numFmtId="0" fontId="7" fillId="0" borderId="11" xfId="0" applyFont="1" applyBorder="1" applyAlignment="1">
      <alignment horizontal="center"/>
    </xf>
    <xf numFmtId="0" fontId="7" fillId="0" borderId="14"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cellXfs>
  <cellStyles count="18">
    <cellStyle name="Comma" xfId="17" builtinId="3"/>
    <cellStyle name="Comma 2" xfId="6" xr:uid="{00000000-0005-0000-0000-000001000000}"/>
    <cellStyle name="Comma 3" xfId="5" xr:uid="{00000000-0005-0000-0000-000002000000}"/>
    <cellStyle name="Comma 4" xfId="7" xr:uid="{00000000-0005-0000-0000-000003000000}"/>
    <cellStyle name="Comma 5" xfId="9" xr:uid="{00000000-0005-0000-0000-000004000000}"/>
    <cellStyle name="Comma 6" xfId="12" xr:uid="{00000000-0005-0000-0000-000005000000}"/>
    <cellStyle name="Comma 7" xfId="14" xr:uid="{00000000-0005-0000-0000-000006000000}"/>
    <cellStyle name="Comma 8" xfId="16" xr:uid="{00000000-0005-0000-0000-000007000000}"/>
    <cellStyle name="Hyperlink" xfId="2" builtinId="8"/>
    <cellStyle name="Normal" xfId="0" builtinId="0"/>
    <cellStyle name="Normal 2" xfId="4" xr:uid="{00000000-0005-0000-0000-00000A000000}"/>
    <cellStyle name="Normal 21" xfId="3" xr:uid="{00000000-0005-0000-0000-00000B000000}"/>
    <cellStyle name="Normal 22" xfId="1" xr:uid="{00000000-0005-0000-0000-00000C000000}"/>
    <cellStyle name="Normal 3" xfId="8" xr:uid="{00000000-0005-0000-0000-00000D000000}"/>
    <cellStyle name="Normal 4" xfId="11" xr:uid="{00000000-0005-0000-0000-00000E000000}"/>
    <cellStyle name="Normal 5" xfId="13" xr:uid="{00000000-0005-0000-0000-00000F000000}"/>
    <cellStyle name="Normal 6" xfId="15" xr:uid="{00000000-0005-0000-0000-000010000000}"/>
    <cellStyle name="Percent" xfId="10" builtinId="5"/>
  </cellStyles>
  <dxfs count="425">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FFC8C8"/>
      <color rgb="FFFFCCFF"/>
      <color rgb="FF2AF62A"/>
      <color rgb="FF99CC00"/>
      <color rgb="FF33CC33"/>
      <color rgb="FF0000CC"/>
      <color rgb="FFFF6464"/>
      <color rgb="FFFF0000"/>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231</xdr:row>
          <xdr:rowOff>0</xdr:rowOff>
        </xdr:from>
        <xdr:to>
          <xdr:col>5</xdr:col>
          <xdr:colOff>0</xdr:colOff>
          <xdr:row>232</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233</xdr:row>
          <xdr:rowOff>0</xdr:rowOff>
        </xdr:from>
        <xdr:to>
          <xdr:col>5</xdr:col>
          <xdr:colOff>0</xdr:colOff>
          <xdr:row>234</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222</xdr:row>
          <xdr:rowOff>0</xdr:rowOff>
        </xdr:from>
        <xdr:to>
          <xdr:col>5</xdr:col>
          <xdr:colOff>0</xdr:colOff>
          <xdr:row>223</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226</xdr:row>
          <xdr:rowOff>0</xdr:rowOff>
        </xdr:from>
        <xdr:to>
          <xdr:col>5</xdr:col>
          <xdr:colOff>0</xdr:colOff>
          <xdr:row>227</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235</xdr:row>
          <xdr:rowOff>0</xdr:rowOff>
        </xdr:from>
        <xdr:to>
          <xdr:col>5</xdr:col>
          <xdr:colOff>0</xdr:colOff>
          <xdr:row>236</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218</xdr:row>
          <xdr:rowOff>0</xdr:rowOff>
        </xdr:from>
        <xdr:to>
          <xdr:col>5</xdr:col>
          <xdr:colOff>0</xdr:colOff>
          <xdr:row>219</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220</xdr:row>
          <xdr:rowOff>0</xdr:rowOff>
        </xdr:from>
        <xdr:to>
          <xdr:col>4</xdr:col>
          <xdr:colOff>419100</xdr:colOff>
          <xdr:row>221</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216</xdr:row>
          <xdr:rowOff>0</xdr:rowOff>
        </xdr:from>
        <xdr:to>
          <xdr:col>4</xdr:col>
          <xdr:colOff>419100</xdr:colOff>
          <xdr:row>217</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224</xdr:row>
          <xdr:rowOff>0</xdr:rowOff>
        </xdr:from>
        <xdr:to>
          <xdr:col>5</xdr:col>
          <xdr:colOff>0</xdr:colOff>
          <xdr:row>225</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229</xdr:row>
          <xdr:rowOff>0</xdr:rowOff>
        </xdr:from>
        <xdr:to>
          <xdr:col>5</xdr:col>
          <xdr:colOff>0</xdr:colOff>
          <xdr:row>230</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237</xdr:row>
          <xdr:rowOff>9525</xdr:rowOff>
        </xdr:from>
        <xdr:to>
          <xdr:col>5</xdr:col>
          <xdr:colOff>0</xdr:colOff>
          <xdr:row>238</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April%202021/BCSCU%20Student%20Master%20List%20April%202021%20Semester_v3.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334.452909375002" createdVersion="3" refreshedVersion="6" minRefreshableVersion="3" recordCount="538" xr:uid="{00000000-000A-0000-FFFF-FFFF00000000}">
  <cacheSource type="worksheet">
    <worksheetSource ref="A1:H539" sheet="Aug-2021" r:id="rId2"/>
  </cacheSource>
  <cacheFields count="8">
    <cacheField name="No" numFmtId="0">
      <sharedItems containsSemiMixedTypes="0" containsString="0" containsNumber="1" containsInteger="1" minValue="1" maxValue="538"/>
    </cacheField>
    <cacheField name="Session" numFmtId="17">
      <sharedItems containsSemiMixedTypes="0" containsNonDate="0" containsDate="1" containsString="0" minDate="2021-08-01T00:00:00" maxDate="2021-08-02T00:00:00"/>
    </cacheField>
    <cacheField name="Name" numFmtId="0">
      <sharedItems/>
    </cacheField>
    <cacheField name="CU ID#" numFmtId="0">
      <sharedItems containsString="0" containsBlank="1" containsNumber="1" containsInteger="1" minValue="8748184" maxValue="11323976"/>
    </cacheField>
    <cacheField name="Inti ID#" numFmtId="0">
      <sharedItems/>
    </cacheField>
    <cacheField name="Current-Sem" numFmtId="0">
      <sharedItems containsMixedTypes="1" containsNumber="1" containsInteger="1" minValue="2" maxValue="8"/>
    </cacheField>
    <cacheField name="Semester" numFmtId="0">
      <sharedItems count="7">
        <s v="BCSCU/5"/>
        <s v="BCSCU/6"/>
        <s v="BCSCU/7"/>
        <s v="BCSCU/9"/>
        <s v="BCSCU/8"/>
        <s v="BCSCU/3"/>
        <s v="BCSCU/4"/>
      </sharedItems>
    </cacheField>
    <cacheField name="SubjectCode" numFmtId="0">
      <sharedItems count="16">
        <s v="MPU3123"/>
        <s v="MPU3113"/>
        <s v="MPU3253"/>
        <s v="MPU3343"/>
        <s v="MPU3442"/>
        <s v="INTA101SGI"/>
        <s v="INT220CT"/>
        <s v="INT210CT"/>
        <s v="INT260CT"/>
        <s v="INT290COM"/>
        <s v="INT206CDE"/>
        <s v="INTA202SGI"/>
        <s v="INT250EC"/>
        <s v="INT380CT"/>
        <s v="INT340CT"/>
        <s v="INT303CO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8">
  <r>
    <n v="1"/>
    <d v="2021-08-01T00:00:00"/>
    <s v="Caroline TAN Song Ning "/>
    <m/>
    <s v="P19011285"/>
    <n v="4"/>
    <x v="0"/>
    <x v="0"/>
  </r>
  <r>
    <n v="2"/>
    <d v="2021-08-01T00:00:00"/>
    <s v="CHEW Wen Huey"/>
    <m/>
    <s v="P21013231"/>
    <n v="4"/>
    <x v="0"/>
    <x v="0"/>
  </r>
  <r>
    <n v="3"/>
    <d v="2021-08-01T00:00:00"/>
    <s v="CHOK Ling Xiao"/>
    <m/>
    <s v="P19011511"/>
    <n v="4"/>
    <x v="0"/>
    <x v="0"/>
  </r>
  <r>
    <n v="4"/>
    <d v="2021-08-01T00:00:00"/>
    <s v="CHONG Li Quan"/>
    <m/>
    <s v="P19011389"/>
    <n v="4"/>
    <x v="0"/>
    <x v="0"/>
  </r>
  <r>
    <n v="5"/>
    <d v="2021-08-01T00:00:00"/>
    <s v="CHOON Yu Qian"/>
    <m/>
    <s v="P21013266"/>
    <n v="4"/>
    <x v="0"/>
    <x v="0"/>
  </r>
  <r>
    <n v="6"/>
    <d v="2021-08-01T00:00:00"/>
    <s v="Darshendran A/l RAVINDRAN"/>
    <m/>
    <s v="P21013205"/>
    <n v="4"/>
    <x v="0"/>
    <x v="0"/>
  </r>
  <r>
    <n v="7"/>
    <d v="2021-08-01T00:00:00"/>
    <s v="Dexter BOH Song Qi"/>
    <m/>
    <s v="P19011398"/>
    <n v="4"/>
    <x v="0"/>
    <x v="0"/>
  </r>
  <r>
    <n v="8"/>
    <d v="2021-08-01T00:00:00"/>
    <s v="Eric MOK Jie Wen"/>
    <m/>
    <s v="P19011535"/>
    <n v="4"/>
    <x v="0"/>
    <x v="0"/>
  </r>
  <r>
    <n v="9"/>
    <d v="2021-08-01T00:00:00"/>
    <s v="HENG Wen Zen "/>
    <m/>
    <s v="P19011391"/>
    <n v="4"/>
    <x v="0"/>
    <x v="0"/>
  </r>
  <r>
    <n v="10"/>
    <d v="2021-08-01T00:00:00"/>
    <s v="Joe ONG "/>
    <m/>
    <s v="P19011176"/>
    <n v="4"/>
    <x v="0"/>
    <x v="0"/>
  </r>
  <r>
    <n v="11"/>
    <d v="2021-08-01T00:00:00"/>
    <s v="Kelvin LIM Vin Chuen"/>
    <m/>
    <s v="P19011491"/>
    <n v="4"/>
    <x v="0"/>
    <x v="0"/>
  </r>
  <r>
    <n v="12"/>
    <d v="2021-08-01T00:00:00"/>
    <s v="KHOO Hui Ying"/>
    <m/>
    <s v="P19010770"/>
    <n v="4"/>
    <x v="0"/>
    <x v="0"/>
  </r>
  <r>
    <n v="13"/>
    <d v="2021-08-01T00:00:00"/>
    <s v="KHOO Kean Feng"/>
    <m/>
    <s v="P18010331"/>
    <n v="4"/>
    <x v="0"/>
    <x v="0"/>
  </r>
  <r>
    <n v="14"/>
    <d v="2021-08-01T00:00:00"/>
    <s v="KHOR Jing Yang"/>
    <m/>
    <s v="P19011472"/>
    <n v="4"/>
    <x v="0"/>
    <x v="0"/>
  </r>
  <r>
    <n v="15"/>
    <d v="2021-08-01T00:00:00"/>
    <s v="LEE Yi Ying "/>
    <m/>
    <s v="P19011172"/>
    <n v="4"/>
    <x v="0"/>
    <x v="0"/>
  </r>
  <r>
    <n v="16"/>
    <d v="2021-08-01T00:00:00"/>
    <s v="LOH Jia Le"/>
    <m/>
    <s v="P19011319"/>
    <n v="4"/>
    <x v="0"/>
    <x v="0"/>
  </r>
  <r>
    <n v="17"/>
    <d v="2021-08-01T00:00:00"/>
    <s v="NG Jia Sheng"/>
    <m/>
    <s v="P19011483"/>
    <n v="4"/>
    <x v="0"/>
    <x v="0"/>
  </r>
  <r>
    <n v="18"/>
    <d v="2021-08-01T00:00:00"/>
    <s v="NG Ming Ze"/>
    <m/>
    <s v="P19011480"/>
    <n v="4"/>
    <x v="0"/>
    <x v="0"/>
  </r>
  <r>
    <n v="19"/>
    <d v="2021-08-01T00:00:00"/>
    <s v="ONG  Qi Peng"/>
    <m/>
    <s v="P19011337"/>
    <n v="4"/>
    <x v="0"/>
    <x v="0"/>
  </r>
  <r>
    <n v="20"/>
    <d v="2021-08-01T00:00:00"/>
    <s v="ONG Zi Ming"/>
    <m/>
    <s v="P19011175"/>
    <n v="4"/>
    <x v="0"/>
    <x v="0"/>
  </r>
  <r>
    <n v="21"/>
    <d v="2021-08-01T00:00:00"/>
    <s v="OOI Chia Ying"/>
    <m/>
    <s v="P19011335"/>
    <n v="4"/>
    <x v="0"/>
    <x v="0"/>
  </r>
  <r>
    <n v="22"/>
    <d v="2021-08-01T00:00:00"/>
    <s v="POH Kai Ming "/>
    <m/>
    <s v="P19011390"/>
    <n v="4"/>
    <x v="0"/>
    <x v="0"/>
  </r>
  <r>
    <n v="23"/>
    <d v="2021-08-01T00:00:00"/>
    <s v="Robin NG Zi Yi"/>
    <m/>
    <s v="P19011267"/>
    <n v="4"/>
    <x v="0"/>
    <x v="0"/>
  </r>
  <r>
    <n v="24"/>
    <d v="2021-08-01T00:00:00"/>
    <s v="Ryan KHOO Teng Sheen"/>
    <m/>
    <s v="P19011181"/>
    <n v="4"/>
    <x v="0"/>
    <x v="0"/>
  </r>
  <r>
    <n v="25"/>
    <d v="2021-08-01T00:00:00"/>
    <s v="SIM Hong Kai"/>
    <m/>
    <s v="P19011397"/>
    <n v="4"/>
    <x v="0"/>
    <x v="0"/>
  </r>
  <r>
    <n v="26"/>
    <d v="2021-08-01T00:00:00"/>
    <s v="TAN  Kuan Shin"/>
    <m/>
    <s v="P19011301"/>
    <n v="4"/>
    <x v="0"/>
    <x v="0"/>
  </r>
  <r>
    <n v="27"/>
    <d v="2021-08-01T00:00:00"/>
    <s v="TAN Chee Keong"/>
    <m/>
    <s v="P19011503"/>
    <n v="4"/>
    <x v="0"/>
    <x v="0"/>
  </r>
  <r>
    <n v="28"/>
    <d v="2021-08-01T00:00:00"/>
    <s v="TAN Seow Sean"/>
    <m/>
    <s v="P19010978"/>
    <n v="4"/>
    <x v="0"/>
    <x v="0"/>
  </r>
  <r>
    <n v="29"/>
    <d v="2021-08-01T00:00:00"/>
    <s v="TAN Wei Cong"/>
    <m/>
    <s v="P19011426"/>
    <n v="4"/>
    <x v="0"/>
    <x v="0"/>
  </r>
  <r>
    <n v="30"/>
    <d v="2021-08-01T00:00:00"/>
    <s v="TEOH  Teik Shern "/>
    <m/>
    <s v="P19010897"/>
    <n v="4"/>
    <x v="0"/>
    <x v="0"/>
  </r>
  <r>
    <n v="31"/>
    <d v="2021-08-01T00:00:00"/>
    <s v="TEOH Jia Hui"/>
    <m/>
    <s v="P19011178"/>
    <n v="4"/>
    <x v="0"/>
    <x v="0"/>
  </r>
  <r>
    <n v="32"/>
    <d v="2021-08-01T00:00:00"/>
    <s v="TEOH Yun Zheng"/>
    <m/>
    <s v="P19011492"/>
    <n v="4"/>
    <x v="0"/>
    <x v="0"/>
  </r>
  <r>
    <n v="33"/>
    <d v="2021-08-01T00:00:00"/>
    <s v="Terence CHAN Huan Lin "/>
    <m/>
    <s v="P19011268"/>
    <n v="4"/>
    <x v="0"/>
    <x v="0"/>
  </r>
  <r>
    <n v="34"/>
    <d v="2021-08-01T00:00:00"/>
    <s v="UNG Wei Liang"/>
    <m/>
    <s v="P19011366"/>
    <n v="4"/>
    <x v="0"/>
    <x v="0"/>
  </r>
  <r>
    <n v="35"/>
    <d v="2021-08-01T00:00:00"/>
    <s v="WONG  Kai Wern "/>
    <m/>
    <s v="P19011188"/>
    <n v="4"/>
    <x v="0"/>
    <x v="0"/>
  </r>
  <r>
    <n v="36"/>
    <d v="2021-08-01T00:00:00"/>
    <s v="WONG Khye Ian"/>
    <m/>
    <s v="P18010231"/>
    <n v="4"/>
    <x v="0"/>
    <x v="0"/>
  </r>
  <r>
    <n v="37"/>
    <d v="2021-08-01T00:00:00"/>
    <s v="Raja Shilan A/l Siva Kumar"/>
    <n v="11323714"/>
    <s v="P20012892"/>
    <n v="5"/>
    <x v="1"/>
    <x v="0"/>
  </r>
  <r>
    <n v="38"/>
    <d v="2021-08-01T00:00:00"/>
    <s v="Tanuja Sri A/P Puskaran"/>
    <n v="11323817"/>
    <s v="P20012908"/>
    <n v="5"/>
    <x v="1"/>
    <x v="0"/>
  </r>
  <r>
    <n v="39"/>
    <d v="2021-08-01T00:00:00"/>
    <s v="Yew Kok Wei"/>
    <n v="11323862"/>
    <s v="P20012907"/>
    <n v="5"/>
    <x v="1"/>
    <x v="0"/>
  </r>
  <r>
    <n v="40"/>
    <d v="2021-08-01T00:00:00"/>
    <s v="Lim Yi Ning"/>
    <n v="11323688"/>
    <s v="P20012923"/>
    <n v="5"/>
    <x v="1"/>
    <x v="0"/>
  </r>
  <r>
    <n v="41"/>
    <d v="2021-08-01T00:00:00"/>
    <s v="Chong Yong Yee"/>
    <n v="11323932"/>
    <s v="P20012922"/>
    <n v="5"/>
    <x v="1"/>
    <x v="0"/>
  </r>
  <r>
    <n v="42"/>
    <d v="2021-08-01T00:00:00"/>
    <s v="Jeremy  WONG Yan Zhang "/>
    <n v="11323909"/>
    <s v="P21013027"/>
    <n v="5"/>
    <x v="1"/>
    <x v="0"/>
  </r>
  <r>
    <n v="43"/>
    <d v="2021-08-01T00:00:00"/>
    <s v="Joyce LIM Xinjie "/>
    <n v="11323611"/>
    <s v="P19011020"/>
    <n v="5"/>
    <x v="1"/>
    <x v="0"/>
  </r>
  <r>
    <n v="44"/>
    <d v="2021-08-01T00:00:00"/>
    <s v="Kwan Yi Chiet"/>
    <n v="11323644"/>
    <s v="P21013038"/>
    <n v="5"/>
    <x v="1"/>
    <x v="0"/>
  </r>
  <r>
    <n v="45"/>
    <d v="2021-08-01T00:00:00"/>
    <s v="Lee Kean Yew"/>
    <n v="11323677"/>
    <s v="P21013023"/>
    <n v="5"/>
    <x v="1"/>
    <x v="0"/>
  </r>
  <r>
    <n v="46"/>
    <d v="2021-08-01T00:00:00"/>
    <s v="Loke Chung Huang"/>
    <n v="11323703"/>
    <s v="P21013039"/>
    <n v="5"/>
    <x v="1"/>
    <x v="0"/>
  </r>
  <r>
    <n v="47"/>
    <d v="2021-08-01T00:00:00"/>
    <s v="Ronald CH'NG Yong Hern"/>
    <n v="11323747"/>
    <s v="P21013021"/>
    <n v="5"/>
    <x v="1"/>
    <x v="0"/>
  </r>
  <r>
    <n v="48"/>
    <d v="2021-08-01T00:00:00"/>
    <s v="Tan Thien Shern"/>
    <n v="11323758"/>
    <s v="P21012997"/>
    <n v="5"/>
    <x v="1"/>
    <x v="0"/>
  </r>
  <r>
    <n v="49"/>
    <d v="2021-08-01T00:00:00"/>
    <s v="Teh Di Sern"/>
    <n v="11323828"/>
    <s v="P18010566"/>
    <n v="5"/>
    <x v="1"/>
    <x v="0"/>
  </r>
  <r>
    <n v="50"/>
    <d v="2021-08-01T00:00:00"/>
    <s v="Teong Wei Ming"/>
    <n v="11323862"/>
    <s v="P21013025"/>
    <n v="5"/>
    <x v="1"/>
    <x v="0"/>
  </r>
  <r>
    <n v="51"/>
    <d v="2021-08-01T00:00:00"/>
    <s v="Toong Jyh Yong"/>
    <n v="10447774"/>
    <s v="P20012141"/>
    <n v="5"/>
    <x v="1"/>
    <x v="1"/>
  </r>
  <r>
    <n v="52"/>
    <d v="2021-08-01T00:00:00"/>
    <s v="Tyruz Lim Wei Quan"/>
    <n v="10447763"/>
    <s v="P18010599"/>
    <n v="5"/>
    <x v="1"/>
    <x v="1"/>
  </r>
  <r>
    <n v="53"/>
    <d v="2021-08-01T00:00:00"/>
    <s v="Raja Shilan A/l Siva Kumar"/>
    <n v="11323714"/>
    <s v="P20012892"/>
    <n v="5"/>
    <x v="1"/>
    <x v="1"/>
  </r>
  <r>
    <n v="54"/>
    <d v="2021-08-01T00:00:00"/>
    <s v="Tanuja Sri A/P Puskaran"/>
    <n v="11323817"/>
    <s v="P20012908"/>
    <n v="5"/>
    <x v="1"/>
    <x v="1"/>
  </r>
  <r>
    <n v="55"/>
    <d v="2021-08-01T00:00:00"/>
    <s v="Yew Kok Wei"/>
    <n v="11323862"/>
    <s v="P20012907"/>
    <n v="5"/>
    <x v="1"/>
    <x v="1"/>
  </r>
  <r>
    <n v="56"/>
    <d v="2021-08-01T00:00:00"/>
    <s v="Lim Yi Ning"/>
    <n v="11323688"/>
    <s v="P20012923"/>
    <n v="5"/>
    <x v="1"/>
    <x v="1"/>
  </r>
  <r>
    <n v="57"/>
    <d v="2021-08-01T00:00:00"/>
    <s v="Chong Yong Yee"/>
    <n v="11323932"/>
    <s v="P20012922"/>
    <n v="5"/>
    <x v="1"/>
    <x v="1"/>
  </r>
  <r>
    <n v="58"/>
    <d v="2021-08-01T00:00:00"/>
    <s v="Jeremy  WONG Yan Zhang "/>
    <n v="11323909"/>
    <s v="P21013027"/>
    <n v="5"/>
    <x v="1"/>
    <x v="1"/>
  </r>
  <r>
    <n v="59"/>
    <d v="2021-08-01T00:00:00"/>
    <s v="Joyce LIM Xinjie "/>
    <n v="11323611"/>
    <s v="P19011020"/>
    <n v="5"/>
    <x v="1"/>
    <x v="1"/>
  </r>
  <r>
    <n v="60"/>
    <d v="2021-08-01T00:00:00"/>
    <s v="Kwan Yi Chiet"/>
    <n v="11323644"/>
    <s v="P21013038"/>
    <n v="5"/>
    <x v="1"/>
    <x v="1"/>
  </r>
  <r>
    <n v="61"/>
    <d v="2021-08-01T00:00:00"/>
    <s v="Lee Kean Yew"/>
    <n v="11323677"/>
    <s v="P21013023"/>
    <n v="5"/>
    <x v="1"/>
    <x v="1"/>
  </r>
  <r>
    <n v="62"/>
    <d v="2021-08-01T00:00:00"/>
    <s v="Loke Chung Huang"/>
    <n v="11323703"/>
    <s v="P21013039"/>
    <n v="5"/>
    <x v="1"/>
    <x v="1"/>
  </r>
  <r>
    <n v="63"/>
    <d v="2021-08-01T00:00:00"/>
    <s v="Ronald CH'NG Yong Hern"/>
    <n v="11323747"/>
    <s v="P21013021"/>
    <n v="5"/>
    <x v="1"/>
    <x v="1"/>
  </r>
  <r>
    <n v="64"/>
    <d v="2021-08-01T00:00:00"/>
    <s v="Tan Thien Shern"/>
    <n v="11323758"/>
    <s v="P21012997"/>
    <n v="5"/>
    <x v="1"/>
    <x v="1"/>
  </r>
  <r>
    <n v="65"/>
    <d v="2021-08-01T00:00:00"/>
    <s v="Teh Di Sern"/>
    <n v="11323828"/>
    <s v="P18010566"/>
    <n v="5"/>
    <x v="1"/>
    <x v="1"/>
  </r>
  <r>
    <n v="66"/>
    <d v="2021-08-01T00:00:00"/>
    <s v="Teong Wei Ming"/>
    <n v="11323862"/>
    <s v="P21013025"/>
    <n v="5"/>
    <x v="1"/>
    <x v="1"/>
  </r>
  <r>
    <n v="67"/>
    <d v="2021-08-01T00:00:00"/>
    <s v="Caroline TAN Song Ning "/>
    <m/>
    <s v="P19011285"/>
    <n v="4"/>
    <x v="0"/>
    <x v="2"/>
  </r>
  <r>
    <n v="68"/>
    <d v="2021-08-01T00:00:00"/>
    <s v="CHEW Wen Huey"/>
    <m/>
    <s v="P21013231"/>
    <n v="4"/>
    <x v="0"/>
    <x v="2"/>
  </r>
  <r>
    <n v="69"/>
    <d v="2021-08-01T00:00:00"/>
    <s v="CHOK Ling Xiao"/>
    <m/>
    <s v="P19011511"/>
    <n v="4"/>
    <x v="0"/>
    <x v="2"/>
  </r>
  <r>
    <n v="70"/>
    <d v="2021-08-01T00:00:00"/>
    <s v="CHONG Li Quan"/>
    <m/>
    <s v="P19011389"/>
    <n v="4"/>
    <x v="0"/>
    <x v="2"/>
  </r>
  <r>
    <n v="71"/>
    <d v="2021-08-01T00:00:00"/>
    <s v="CHOON Yu Qian"/>
    <m/>
    <s v="P21013266"/>
    <n v="4"/>
    <x v="0"/>
    <x v="2"/>
  </r>
  <r>
    <n v="72"/>
    <d v="2021-08-01T00:00:00"/>
    <s v="Darshendran A/l RAVINDRAN"/>
    <m/>
    <s v="P21013205"/>
    <n v="4"/>
    <x v="0"/>
    <x v="2"/>
  </r>
  <r>
    <n v="73"/>
    <d v="2021-08-01T00:00:00"/>
    <s v="Dexter BOH Song Qi"/>
    <m/>
    <s v="P19011398"/>
    <n v="4"/>
    <x v="0"/>
    <x v="2"/>
  </r>
  <r>
    <n v="74"/>
    <d v="2021-08-01T00:00:00"/>
    <s v="Eric MOK Jie Wen"/>
    <m/>
    <s v="P19011535"/>
    <n v="4"/>
    <x v="0"/>
    <x v="2"/>
  </r>
  <r>
    <n v="75"/>
    <d v="2021-08-01T00:00:00"/>
    <s v="HENG Wen Zen "/>
    <m/>
    <s v="P19011391"/>
    <n v="4"/>
    <x v="0"/>
    <x v="2"/>
  </r>
  <r>
    <n v="76"/>
    <d v="2021-08-01T00:00:00"/>
    <s v="Joe ONG "/>
    <m/>
    <s v="P19011176"/>
    <n v="4"/>
    <x v="0"/>
    <x v="2"/>
  </r>
  <r>
    <n v="77"/>
    <d v="2021-08-01T00:00:00"/>
    <s v="Kelvin LIM Vin Chuen"/>
    <m/>
    <s v="P19011491"/>
    <n v="4"/>
    <x v="0"/>
    <x v="2"/>
  </r>
  <r>
    <n v="78"/>
    <d v="2021-08-01T00:00:00"/>
    <s v="KHOO Hui Ying"/>
    <m/>
    <s v="P19010770"/>
    <n v="4"/>
    <x v="0"/>
    <x v="2"/>
  </r>
  <r>
    <n v="79"/>
    <d v="2021-08-01T00:00:00"/>
    <s v="KHOO Kean Feng"/>
    <m/>
    <s v="P18010331"/>
    <n v="4"/>
    <x v="0"/>
    <x v="2"/>
  </r>
  <r>
    <n v="80"/>
    <d v="2021-08-01T00:00:00"/>
    <s v="KHOR Jing Yang"/>
    <m/>
    <s v="P19011472"/>
    <n v="4"/>
    <x v="0"/>
    <x v="2"/>
  </r>
  <r>
    <n v="81"/>
    <d v="2021-08-01T00:00:00"/>
    <s v="LEE Yi Ying "/>
    <m/>
    <s v="P19011172"/>
    <n v="4"/>
    <x v="0"/>
    <x v="2"/>
  </r>
  <r>
    <n v="82"/>
    <d v="2021-08-01T00:00:00"/>
    <s v="LOH Jia Le"/>
    <m/>
    <s v="P19011319"/>
    <n v="4"/>
    <x v="0"/>
    <x v="2"/>
  </r>
  <r>
    <n v="83"/>
    <d v="2021-08-01T00:00:00"/>
    <s v="NG Jia Sheng"/>
    <m/>
    <s v="P19011483"/>
    <n v="4"/>
    <x v="0"/>
    <x v="2"/>
  </r>
  <r>
    <n v="84"/>
    <d v="2021-08-01T00:00:00"/>
    <s v="NG Ming Ze"/>
    <m/>
    <s v="P19011480"/>
    <n v="4"/>
    <x v="0"/>
    <x v="2"/>
  </r>
  <r>
    <n v="85"/>
    <d v="2021-08-01T00:00:00"/>
    <s v="ONG  Qi Peng"/>
    <m/>
    <s v="P19011337"/>
    <n v="4"/>
    <x v="0"/>
    <x v="2"/>
  </r>
  <r>
    <n v="86"/>
    <d v="2021-08-01T00:00:00"/>
    <s v="ONG Zi Ming"/>
    <m/>
    <s v="P19011175"/>
    <n v="4"/>
    <x v="0"/>
    <x v="2"/>
  </r>
  <r>
    <n v="87"/>
    <d v="2021-08-01T00:00:00"/>
    <s v="OOI Chia Ying"/>
    <m/>
    <s v="P19011335"/>
    <n v="4"/>
    <x v="0"/>
    <x v="2"/>
  </r>
  <r>
    <n v="88"/>
    <d v="2021-08-01T00:00:00"/>
    <s v="POH Kai Ming "/>
    <m/>
    <s v="P19011390"/>
    <n v="4"/>
    <x v="0"/>
    <x v="2"/>
  </r>
  <r>
    <n v="89"/>
    <d v="2021-08-01T00:00:00"/>
    <s v="Robin NG Zi Yi"/>
    <m/>
    <s v="P19011267"/>
    <n v="4"/>
    <x v="0"/>
    <x v="2"/>
  </r>
  <r>
    <n v="90"/>
    <d v="2021-08-01T00:00:00"/>
    <s v="Ryan KHOO Teng Sheen"/>
    <m/>
    <s v="P19011181"/>
    <n v="4"/>
    <x v="0"/>
    <x v="2"/>
  </r>
  <r>
    <n v="91"/>
    <d v="2021-08-01T00:00:00"/>
    <s v="SIM Hong Kai"/>
    <m/>
    <s v="P19011397"/>
    <n v="4"/>
    <x v="0"/>
    <x v="2"/>
  </r>
  <r>
    <n v="92"/>
    <d v="2021-08-01T00:00:00"/>
    <s v="TAN  Kuan Shin"/>
    <m/>
    <s v="P19011301"/>
    <n v="4"/>
    <x v="0"/>
    <x v="2"/>
  </r>
  <r>
    <n v="93"/>
    <d v="2021-08-01T00:00:00"/>
    <s v="TAN Chee Keong"/>
    <m/>
    <s v="P19011503"/>
    <n v="4"/>
    <x v="0"/>
    <x v="2"/>
  </r>
  <r>
    <n v="94"/>
    <d v="2021-08-01T00:00:00"/>
    <s v="TAN Seow Sean"/>
    <m/>
    <s v="P19010978"/>
    <n v="4"/>
    <x v="0"/>
    <x v="2"/>
  </r>
  <r>
    <n v="95"/>
    <d v="2021-08-01T00:00:00"/>
    <s v="TAN Wei Cong"/>
    <m/>
    <s v="P19011426"/>
    <n v="4"/>
    <x v="0"/>
    <x v="2"/>
  </r>
  <r>
    <n v="96"/>
    <d v="2021-08-01T00:00:00"/>
    <s v="TEOH  Teik Shern "/>
    <m/>
    <s v="P19010897"/>
    <n v="4"/>
    <x v="0"/>
    <x v="2"/>
  </r>
  <r>
    <n v="97"/>
    <d v="2021-08-01T00:00:00"/>
    <s v="TEOH Jia Hui"/>
    <m/>
    <s v="P19011178"/>
    <n v="4"/>
    <x v="0"/>
    <x v="2"/>
  </r>
  <r>
    <n v="98"/>
    <d v="2021-08-01T00:00:00"/>
    <s v="TEOH Yun Zheng"/>
    <m/>
    <s v="P19011492"/>
    <n v="4"/>
    <x v="0"/>
    <x v="2"/>
  </r>
  <r>
    <n v="99"/>
    <d v="2021-08-01T00:00:00"/>
    <s v="Terence CHAN Huan Lin "/>
    <m/>
    <s v="P19011268"/>
    <n v="4"/>
    <x v="0"/>
    <x v="2"/>
  </r>
  <r>
    <n v="100"/>
    <d v="2021-08-01T00:00:00"/>
    <s v="UNG Wei Liang"/>
    <m/>
    <s v="P19011366"/>
    <n v="4"/>
    <x v="0"/>
    <x v="2"/>
  </r>
  <r>
    <n v="101"/>
    <d v="2021-08-01T00:00:00"/>
    <s v="WONG  Kai Wern "/>
    <m/>
    <s v="P19011188"/>
    <n v="4"/>
    <x v="0"/>
    <x v="2"/>
  </r>
  <r>
    <n v="102"/>
    <d v="2021-08-01T00:00:00"/>
    <s v="WONG Khye Ian"/>
    <m/>
    <s v="P18010231"/>
    <n v="4"/>
    <x v="0"/>
    <x v="2"/>
  </r>
  <r>
    <n v="103"/>
    <d v="2021-08-01T00:00:00"/>
    <s v="Chee Ezra"/>
    <n v="10878406"/>
    <s v="P18010513"/>
    <n v="6"/>
    <x v="2"/>
    <x v="2"/>
  </r>
  <r>
    <n v="104"/>
    <d v="2021-08-01T00:00:00"/>
    <s v="Chee Jia Hua"/>
    <n v="10878428"/>
    <s v="P20012790"/>
    <n v="6"/>
    <x v="2"/>
    <x v="2"/>
  </r>
  <r>
    <n v="105"/>
    <d v="2021-08-01T00:00:00"/>
    <s v="Chuah Sin Ni"/>
    <n v="10878440"/>
    <s v="P18010552"/>
    <n v="6"/>
    <x v="2"/>
    <x v="2"/>
  </r>
  <r>
    <n v="106"/>
    <d v="2021-08-01T00:00:00"/>
    <s v="Ho Teik Wei"/>
    <n v="10878691"/>
    <s v="P18010309"/>
    <n v="6"/>
    <x v="2"/>
    <x v="2"/>
  </r>
  <r>
    <n v="107"/>
    <d v="2021-08-01T00:00:00"/>
    <s v="Jeremy Fazirul Ikmal Ong"/>
    <n v="10878716"/>
    <s v="P18010503"/>
    <n v="6"/>
    <x v="2"/>
    <x v="2"/>
  </r>
  <r>
    <n v="108"/>
    <d v="2021-08-01T00:00:00"/>
    <s v="Khoo Zhi Qin"/>
    <n v="10878727"/>
    <s v="P18010559"/>
    <n v="6"/>
    <x v="2"/>
    <x v="2"/>
  </r>
  <r>
    <n v="109"/>
    <d v="2021-08-01T00:00:00"/>
    <s v="Lee Fei Hong"/>
    <n v="10878738"/>
    <s v="P18010597"/>
    <n v="6"/>
    <x v="2"/>
    <x v="2"/>
  </r>
  <r>
    <n v="110"/>
    <d v="2021-08-01T00:00:00"/>
    <s v="Lee Jun Song"/>
    <n v="10878761"/>
    <s v="P18009548"/>
    <n v="6"/>
    <x v="2"/>
    <x v="2"/>
  </r>
  <r>
    <n v="111"/>
    <d v="2021-08-01T00:00:00"/>
    <s v="Liew Wei Yi"/>
    <n v="10878772"/>
    <s v="P18010315"/>
    <n v="6"/>
    <x v="2"/>
    <x v="2"/>
  </r>
  <r>
    <n v="112"/>
    <d v="2021-08-01T00:00:00"/>
    <s v="Lim Lai Xin"/>
    <n v="10878783"/>
    <s v="P20012804"/>
    <n v="6"/>
    <x v="2"/>
    <x v="2"/>
  </r>
  <r>
    <n v="113"/>
    <d v="2021-08-01T00:00:00"/>
    <s v="Nurul Aiman Binti Abdul Rashid"/>
    <n v="10878808"/>
    <s v="P20012732"/>
    <n v="6"/>
    <x v="2"/>
    <x v="2"/>
  </r>
  <r>
    <n v="114"/>
    <d v="2021-08-01T00:00:00"/>
    <s v="Sophia Soo Hoo Kar Mun"/>
    <n v="10878819"/>
    <s v="P18010110"/>
    <n v="6"/>
    <x v="2"/>
    <x v="2"/>
  </r>
  <r>
    <n v="115"/>
    <d v="2021-08-01T00:00:00"/>
    <s v="Tan Ai Wei"/>
    <n v="10878912"/>
    <s v="P18010390"/>
    <n v="6"/>
    <x v="2"/>
    <x v="2"/>
  </r>
  <r>
    <n v="116"/>
    <d v="2021-08-01T00:00:00"/>
    <s v="Vicky Lee"/>
    <n v="10878820"/>
    <s v="P18010346"/>
    <n v="6"/>
    <x v="2"/>
    <x v="2"/>
  </r>
  <r>
    <n v="117"/>
    <d v="2021-08-01T00:00:00"/>
    <s v="Wang Hui Hao"/>
    <n v="10878886"/>
    <s v="P18010591"/>
    <n v="6"/>
    <x v="2"/>
    <x v="2"/>
  </r>
  <r>
    <n v="118"/>
    <d v="2021-08-01T00:00:00"/>
    <s v="Yeoh Ching Huei"/>
    <n v="10878897"/>
    <s v="P20012801"/>
    <n v="6"/>
    <x v="2"/>
    <x v="2"/>
  </r>
  <r>
    <n v="119"/>
    <d v="2021-08-01T00:00:00"/>
    <s v="Lee Zhi Sheng"/>
    <n v="10674107"/>
    <s v="P16007524"/>
    <n v="6"/>
    <x v="2"/>
    <x v="2"/>
  </r>
  <r>
    <n v="120"/>
    <d v="2021-08-01T00:00:00"/>
    <s v="Low Yee Chin"/>
    <n v="10448003"/>
    <s v="P18009731"/>
    <n v="8"/>
    <x v="3"/>
    <x v="2"/>
  </r>
  <r>
    <n v="121"/>
    <d v="2021-08-01T00:00:00"/>
    <s v="Yazan Hamdi Qawasmeh"/>
    <n v="10674277"/>
    <s v="P17008312"/>
    <n v="7"/>
    <x v="4"/>
    <x v="3"/>
  </r>
  <r>
    <n v="122"/>
    <d v="2021-08-01T00:00:00"/>
    <s v="Cheah Ying Ying"/>
    <n v="10673993"/>
    <s v="P18010147"/>
    <n v="7"/>
    <x v="4"/>
    <x v="4"/>
  </r>
  <r>
    <n v="123"/>
    <d v="2021-08-01T00:00:00"/>
    <s v="Chuang Jing Yee"/>
    <n v="10674015"/>
    <s v="P18010120"/>
    <n v="7"/>
    <x v="4"/>
    <x v="4"/>
  </r>
  <r>
    <n v="124"/>
    <d v="2021-08-01T00:00:00"/>
    <s v="Edmond Koay Wei Kuang"/>
    <n v="10674060"/>
    <s v="P18010113"/>
    <n v="7"/>
    <x v="4"/>
    <x v="4"/>
  </r>
  <r>
    <n v="125"/>
    <d v="2021-08-01T00:00:00"/>
    <s v="Eric Sho Huan Jie"/>
    <n v="10674299"/>
    <s v="P18010175"/>
    <n v="7"/>
    <x v="4"/>
    <x v="4"/>
  </r>
  <r>
    <n v="126"/>
    <d v="2021-08-01T00:00:00"/>
    <s v="Evin Mah Chien You"/>
    <n v="10674222"/>
    <s v="P18010307"/>
    <n v="7"/>
    <x v="4"/>
    <x v="4"/>
  </r>
  <r>
    <n v="127"/>
    <d v="2021-08-01T00:00:00"/>
    <s v="Farm Kaixuan"/>
    <n v="10674026"/>
    <s v="P18009674"/>
    <n v="7"/>
    <x v="4"/>
    <x v="4"/>
  </r>
  <r>
    <n v="128"/>
    <d v="2021-08-01T00:00:00"/>
    <s v="Goh Cunn Khai"/>
    <n v="10674048"/>
    <s v="P18010148"/>
    <n v="7"/>
    <x v="4"/>
    <x v="4"/>
  </r>
  <r>
    <n v="129"/>
    <d v="2021-08-01T00:00:00"/>
    <s v="Goh Jia Chwit"/>
    <n v="10674037"/>
    <s v="P18009991"/>
    <n v="7"/>
    <x v="4"/>
    <x v="4"/>
  </r>
  <r>
    <n v="130"/>
    <d v="2021-08-01T00:00:00"/>
    <s v="Jeremy Yeoh Wei Hao"/>
    <n v="10674451"/>
    <s v="P18010099"/>
    <n v="7"/>
    <x v="4"/>
    <x v="4"/>
  </r>
  <r>
    <n v="131"/>
    <d v="2021-08-01T00:00:00"/>
    <s v="Joesen Tiow Zu Xian"/>
    <n v="10674439"/>
    <s v="P17008887"/>
    <n v="7"/>
    <x v="4"/>
    <x v="4"/>
  </r>
  <r>
    <n v="132"/>
    <d v="2021-08-01T00:00:00"/>
    <s v="Lau Kuan Sin"/>
    <n v="10674093"/>
    <s v="P18010053"/>
    <n v="7"/>
    <x v="4"/>
    <x v="4"/>
  </r>
  <r>
    <n v="133"/>
    <d v="2021-08-01T00:00:00"/>
    <s v="Leong Yong Peng"/>
    <n v="10674118"/>
    <s v="P18010023"/>
    <n v="7"/>
    <x v="4"/>
    <x v="4"/>
  </r>
  <r>
    <n v="134"/>
    <d v="2021-08-01T00:00:00"/>
    <s v="Leow Jie Han"/>
    <n v="10674141"/>
    <s v="P18009917"/>
    <n v="7"/>
    <x v="4"/>
    <x v="4"/>
  </r>
  <r>
    <n v="135"/>
    <d v="2021-08-01T00:00:00"/>
    <s v="Lim Lip Joo"/>
    <n v="10674163"/>
    <s v="P18009907"/>
    <n v="7"/>
    <x v="4"/>
    <x v="4"/>
  </r>
  <r>
    <n v="136"/>
    <d v="2021-08-01T00:00:00"/>
    <s v="Lim Lip Zhi"/>
    <n v="10674174"/>
    <s v="P18009908"/>
    <n v="7"/>
    <x v="4"/>
    <x v="4"/>
  </r>
  <r>
    <n v="137"/>
    <d v="2021-08-01T00:00:00"/>
    <s v="Lim Sing Seng"/>
    <n v="10674185"/>
    <s v="P18009390"/>
    <n v="7"/>
    <x v="4"/>
    <x v="4"/>
  </r>
  <r>
    <n v="138"/>
    <d v="2021-08-01T00:00:00"/>
    <s v="Lu Chun Hung"/>
    <n v="10674211"/>
    <s v="P18009982"/>
    <n v="7"/>
    <x v="4"/>
    <x v="4"/>
  </r>
  <r>
    <n v="139"/>
    <d v="2021-08-01T00:00:00"/>
    <s v="Pey Xin Yi"/>
    <n v="10674233"/>
    <s v="P18010066"/>
    <n v="7"/>
    <x v="4"/>
    <x v="4"/>
  </r>
  <r>
    <n v="140"/>
    <d v="2021-08-01T00:00:00"/>
    <s v="Tan Eng Khong"/>
    <n v="10674417"/>
    <s v="P18009984"/>
    <n v="7"/>
    <x v="4"/>
    <x v="4"/>
  </r>
  <r>
    <n v="141"/>
    <d v="2021-08-01T00:00:00"/>
    <s v="Tan Hoe Theng"/>
    <n v="10674392"/>
    <s v="P18010220"/>
    <n v="7"/>
    <x v="4"/>
    <x v="4"/>
  </r>
  <r>
    <n v="142"/>
    <d v="2021-08-01T00:00:00"/>
    <s v="Tan Wei Jian"/>
    <n v="10674369"/>
    <s v="P18009461"/>
    <n v="7"/>
    <x v="4"/>
    <x v="4"/>
  </r>
  <r>
    <n v="143"/>
    <d v="2021-08-01T00:00:00"/>
    <s v="Tan You Sheng"/>
    <n v="10674347"/>
    <s v="P18010152"/>
    <n v="7"/>
    <x v="4"/>
    <x v="4"/>
  </r>
  <r>
    <n v="144"/>
    <d v="2021-08-01T00:00:00"/>
    <s v="Vi Zhi Zhan"/>
    <n v="10674440"/>
    <s v="P18009873"/>
    <n v="7"/>
    <x v="4"/>
    <x v="4"/>
  </r>
  <r>
    <n v="145"/>
    <d v="2021-08-01T00:00:00"/>
    <s v="Ang Chee Keat"/>
    <n v="10447958"/>
    <s v="P17008859"/>
    <n v="8"/>
    <x v="3"/>
    <x v="4"/>
  </r>
  <r>
    <n v="146"/>
    <d v="2021-08-01T00:00:00"/>
    <s v="Charmayne Ooi Li Shan"/>
    <n v="10447947"/>
    <s v="P18009423"/>
    <n v="8"/>
    <x v="3"/>
    <x v="4"/>
  </r>
  <r>
    <n v="147"/>
    <d v="2021-08-01T00:00:00"/>
    <s v="Chiah Kah Hin"/>
    <n v="10447844"/>
    <s v="P18009317"/>
    <n v="8"/>
    <x v="3"/>
    <x v="4"/>
  </r>
  <r>
    <n v="148"/>
    <d v="2021-08-01T00:00:00"/>
    <s v="Damien Pang Chun Kit"/>
    <n v="10447855"/>
    <s v="P18009663"/>
    <n v="8"/>
    <x v="3"/>
    <x v="4"/>
  </r>
  <r>
    <n v="149"/>
    <d v="2021-08-01T00:00:00"/>
    <s v="Ho Haw Liang"/>
    <n v="10447833"/>
    <s v="P18009418"/>
    <n v="8"/>
    <x v="3"/>
    <x v="4"/>
  </r>
  <r>
    <n v="150"/>
    <d v="2021-08-01T00:00:00"/>
    <s v="Hoo Weng Shang"/>
    <n v="10447969"/>
    <s v="P17008203"/>
    <n v="8"/>
    <x v="3"/>
    <x v="4"/>
  </r>
  <r>
    <n v="151"/>
    <d v="2021-08-01T00:00:00"/>
    <s v="Kaljoshuaran A/L Baratharajan"/>
    <n v="10447925"/>
    <s v="P17008975"/>
    <n v="8"/>
    <x v="3"/>
    <x v="4"/>
  </r>
  <r>
    <n v="152"/>
    <d v="2021-08-01T00:00:00"/>
    <s v="Khoo Din Jun"/>
    <n v="10447914"/>
    <s v="P18009388"/>
    <n v="8"/>
    <x v="3"/>
    <x v="4"/>
  </r>
  <r>
    <n v="153"/>
    <d v="2021-08-01T00:00:00"/>
    <s v="Lau Kei Juen"/>
    <n v="10448380"/>
    <s v="P18009694"/>
    <n v="8"/>
    <x v="3"/>
    <x v="4"/>
  </r>
  <r>
    <n v="154"/>
    <d v="2021-08-01T00:00:00"/>
    <s v="Lim Jiahee"/>
    <n v="10448047"/>
    <s v="P18009434"/>
    <n v="8"/>
    <x v="3"/>
    <x v="4"/>
  </r>
  <r>
    <n v="155"/>
    <d v="2021-08-01T00:00:00"/>
    <s v="Lim Phei Hong"/>
    <n v="10448014"/>
    <s v="P18009673"/>
    <n v="8"/>
    <x v="3"/>
    <x v="4"/>
  </r>
  <r>
    <n v="156"/>
    <d v="2021-08-01T00:00:00"/>
    <s v="Low Yee Chin"/>
    <n v="10448003"/>
    <s v="P18009731"/>
    <n v="8"/>
    <x v="3"/>
    <x v="4"/>
  </r>
  <r>
    <n v="157"/>
    <d v="2021-08-01T00:00:00"/>
    <s v="Mandeep Singh Mann"/>
    <n v="10447992"/>
    <s v="P17009277"/>
    <n v="8"/>
    <x v="3"/>
    <x v="4"/>
  </r>
  <r>
    <n v="158"/>
    <d v="2021-08-01T00:00:00"/>
    <s v="Teng Wei Kang"/>
    <n v="10447877"/>
    <s v="P18009529"/>
    <n v="8"/>
    <x v="3"/>
    <x v="4"/>
  </r>
  <r>
    <n v="159"/>
    <d v="2021-08-01T00:00:00"/>
    <s v="Thor Pey Gen"/>
    <n v="10447903"/>
    <s v="P17008691"/>
    <n v="8"/>
    <x v="3"/>
    <x v="4"/>
  </r>
  <r>
    <n v="160"/>
    <d v="2021-08-01T00:00:00"/>
    <s v="Ooi Jun Ming"/>
    <n v="10447970"/>
    <s v="P20012222"/>
    <n v="8"/>
    <x v="3"/>
    <x v="4"/>
  </r>
  <r>
    <n v="161"/>
    <d v="2021-08-01T00:00:00"/>
    <s v="Shasitharren A/L Baskaran"/>
    <n v="11323976"/>
    <s v="P20012903"/>
    <n v="2"/>
    <x v="5"/>
    <x v="5"/>
  </r>
  <r>
    <n v="162"/>
    <d v="2021-08-01T00:00:00"/>
    <s v="Shasitharren A/L Baskaran"/>
    <n v="11323976"/>
    <s v="P20012903"/>
    <n v="2"/>
    <x v="5"/>
    <x v="6"/>
  </r>
  <r>
    <n v="163"/>
    <d v="2021-08-01T00:00:00"/>
    <s v="Chin Shi Xuen"/>
    <n v="10878369"/>
    <s v="P20012864"/>
    <n v="3"/>
    <x v="6"/>
    <x v="6"/>
  </r>
  <r>
    <n v="164"/>
    <d v="2021-08-01T00:00:00"/>
    <s v="Chua Boon Keat"/>
    <n v="10878358"/>
    <s v="P19011544"/>
    <n v="3"/>
    <x v="6"/>
    <x v="6"/>
  </r>
  <r>
    <n v="165"/>
    <d v="2021-08-01T00:00:00"/>
    <s v="Dharginee Priyaa A/P Yokaenthiran"/>
    <n v="10956427"/>
    <s v="P20012662"/>
    <n v="3"/>
    <x v="6"/>
    <x v="6"/>
  </r>
  <r>
    <n v="166"/>
    <d v="2021-08-01T00:00:00"/>
    <s v="Shasitharren A/L Baskaran"/>
    <n v="11323976"/>
    <s v="P20012903"/>
    <n v="2"/>
    <x v="5"/>
    <x v="7"/>
  </r>
  <r>
    <n v="167"/>
    <d v="2021-08-01T00:00:00"/>
    <s v="Chin Shi Xuen"/>
    <n v="10878369"/>
    <s v="P20012864"/>
    <n v="3"/>
    <x v="6"/>
    <x v="7"/>
  </r>
  <r>
    <n v="168"/>
    <d v="2021-08-01T00:00:00"/>
    <s v="Chua Boon Keat"/>
    <n v="10878358"/>
    <s v="P19011544"/>
    <n v="3"/>
    <x v="6"/>
    <x v="7"/>
  </r>
  <r>
    <n v="169"/>
    <d v="2021-08-01T00:00:00"/>
    <s v="Dharginee Priyaa A/P Yokaenthiran"/>
    <n v="10956427"/>
    <s v="P20012662"/>
    <n v="3"/>
    <x v="6"/>
    <x v="7"/>
  </r>
  <r>
    <n v="170"/>
    <d v="2021-08-01T00:00:00"/>
    <s v="Myra Belhareche"/>
    <n v="10447796"/>
    <s v="P20012033"/>
    <n v="5"/>
    <x v="1"/>
    <x v="7"/>
  </r>
  <r>
    <n v="171"/>
    <d v="2021-08-01T00:00:00"/>
    <s v="Shasitharren A/L Baskaran"/>
    <n v="11323976"/>
    <s v="P20012903"/>
    <n v="2"/>
    <x v="5"/>
    <x v="8"/>
  </r>
  <r>
    <n v="172"/>
    <d v="2021-08-01T00:00:00"/>
    <s v="Chin Shi Xuen"/>
    <n v="10878369"/>
    <s v="P20012864"/>
    <n v="3"/>
    <x v="6"/>
    <x v="8"/>
  </r>
  <r>
    <n v="173"/>
    <d v="2021-08-01T00:00:00"/>
    <s v="Chua Boon Keat"/>
    <n v="10878358"/>
    <s v="P19011544"/>
    <n v="3"/>
    <x v="6"/>
    <x v="8"/>
  </r>
  <r>
    <n v="174"/>
    <d v="2021-08-01T00:00:00"/>
    <s v="Dharginee Priyaa A/P Yokaenthiran"/>
    <n v="10956427"/>
    <s v="P20012662"/>
    <n v="3"/>
    <x v="6"/>
    <x v="8"/>
  </r>
  <r>
    <n v="175"/>
    <d v="2021-08-01T00:00:00"/>
    <s v="Shasitharren A/L Baskaran"/>
    <n v="11323976"/>
    <s v="P20012903"/>
    <n v="2"/>
    <x v="5"/>
    <x v="9"/>
  </r>
  <r>
    <n v="176"/>
    <d v="2021-08-01T00:00:00"/>
    <s v="Chin Shi Xuen"/>
    <n v="10878369"/>
    <s v="P20012864"/>
    <n v="3"/>
    <x v="6"/>
    <x v="9"/>
  </r>
  <r>
    <n v="177"/>
    <d v="2021-08-01T00:00:00"/>
    <s v="Chua Boon Keat"/>
    <n v="10878358"/>
    <s v="P19011544"/>
    <n v="3"/>
    <x v="6"/>
    <x v="9"/>
  </r>
  <r>
    <n v="178"/>
    <d v="2021-08-01T00:00:00"/>
    <s v="Dharginee Priyaa A/P Yokaenthiran"/>
    <n v="10956427"/>
    <s v="P20012662"/>
    <n v="3"/>
    <x v="6"/>
    <x v="9"/>
  </r>
  <r>
    <n v="179"/>
    <d v="2021-08-01T00:00:00"/>
    <s v="Caroline TAN Song Ning "/>
    <m/>
    <s v="P19011285"/>
    <n v="4"/>
    <x v="0"/>
    <x v="9"/>
  </r>
  <r>
    <n v="180"/>
    <d v="2021-08-01T00:00:00"/>
    <s v="CHEW Wen Huey"/>
    <m/>
    <s v="P21013231"/>
    <n v="4"/>
    <x v="0"/>
    <x v="9"/>
  </r>
  <r>
    <n v="181"/>
    <d v="2021-08-01T00:00:00"/>
    <s v="CHOK Ling Xiao"/>
    <m/>
    <s v="P19011511"/>
    <n v="4"/>
    <x v="0"/>
    <x v="9"/>
  </r>
  <r>
    <n v="182"/>
    <d v="2021-08-01T00:00:00"/>
    <s v="CHONG Li Quan"/>
    <m/>
    <s v="P19011389"/>
    <n v="4"/>
    <x v="0"/>
    <x v="9"/>
  </r>
  <r>
    <n v="183"/>
    <d v="2021-08-01T00:00:00"/>
    <s v="CHOON Yu Qian"/>
    <m/>
    <s v="P21013266"/>
    <n v="4"/>
    <x v="0"/>
    <x v="9"/>
  </r>
  <r>
    <n v="184"/>
    <d v="2021-08-01T00:00:00"/>
    <s v="Darshendran A/l RAVINDRAN"/>
    <m/>
    <s v="P21013205"/>
    <n v="4"/>
    <x v="0"/>
    <x v="9"/>
  </r>
  <r>
    <n v="185"/>
    <d v="2021-08-01T00:00:00"/>
    <s v="Dexter BOH Song Qi"/>
    <m/>
    <s v="P19011398"/>
    <n v="4"/>
    <x v="0"/>
    <x v="9"/>
  </r>
  <r>
    <n v="186"/>
    <d v="2021-08-01T00:00:00"/>
    <s v="Eric MOK Jie Wen"/>
    <m/>
    <s v="P19011535"/>
    <n v="4"/>
    <x v="0"/>
    <x v="9"/>
  </r>
  <r>
    <n v="187"/>
    <d v="2021-08-01T00:00:00"/>
    <s v="HENG Wen Zen "/>
    <m/>
    <s v="P19011391"/>
    <n v="4"/>
    <x v="0"/>
    <x v="9"/>
  </r>
  <r>
    <n v="188"/>
    <d v="2021-08-01T00:00:00"/>
    <s v="Joe ONG "/>
    <m/>
    <s v="P19011176"/>
    <n v="4"/>
    <x v="0"/>
    <x v="9"/>
  </r>
  <r>
    <n v="189"/>
    <d v="2021-08-01T00:00:00"/>
    <s v="Kelvin LIM Vin Chuen"/>
    <m/>
    <s v="P19011491"/>
    <n v="4"/>
    <x v="0"/>
    <x v="9"/>
  </r>
  <r>
    <n v="190"/>
    <d v="2021-08-01T00:00:00"/>
    <s v="KHOO Hui Ying"/>
    <m/>
    <s v="P19010770"/>
    <n v="4"/>
    <x v="0"/>
    <x v="9"/>
  </r>
  <r>
    <n v="191"/>
    <d v="2021-08-01T00:00:00"/>
    <s v="KHOO Kean Feng"/>
    <m/>
    <s v="P18010331"/>
    <n v="4"/>
    <x v="0"/>
    <x v="9"/>
  </r>
  <r>
    <n v="192"/>
    <d v="2021-08-01T00:00:00"/>
    <s v="KHOR Jing Yang"/>
    <m/>
    <s v="P19011472"/>
    <n v="4"/>
    <x v="0"/>
    <x v="9"/>
  </r>
  <r>
    <n v="193"/>
    <d v="2021-08-01T00:00:00"/>
    <s v="LEE Yi Ying "/>
    <m/>
    <s v="P19011172"/>
    <n v="4"/>
    <x v="0"/>
    <x v="9"/>
  </r>
  <r>
    <n v="194"/>
    <d v="2021-08-01T00:00:00"/>
    <s v="LOH Jia Le"/>
    <m/>
    <s v="P19011319"/>
    <n v="4"/>
    <x v="0"/>
    <x v="9"/>
  </r>
  <r>
    <n v="195"/>
    <d v="2021-08-01T00:00:00"/>
    <s v="NG Jia Sheng"/>
    <m/>
    <s v="P19011483"/>
    <n v="4"/>
    <x v="0"/>
    <x v="9"/>
  </r>
  <r>
    <n v="196"/>
    <d v="2021-08-01T00:00:00"/>
    <s v="NG Ming Ze"/>
    <m/>
    <s v="P19011480"/>
    <n v="4"/>
    <x v="0"/>
    <x v="9"/>
  </r>
  <r>
    <n v="197"/>
    <d v="2021-08-01T00:00:00"/>
    <s v="ONG  Qi Peng"/>
    <m/>
    <s v="P19011337"/>
    <n v="4"/>
    <x v="0"/>
    <x v="9"/>
  </r>
  <r>
    <n v="198"/>
    <d v="2021-08-01T00:00:00"/>
    <s v="ONG Zi Ming"/>
    <m/>
    <s v="P19011175"/>
    <n v="4"/>
    <x v="0"/>
    <x v="9"/>
  </r>
  <r>
    <n v="199"/>
    <d v="2021-08-01T00:00:00"/>
    <s v="OOI Chia Ying"/>
    <m/>
    <s v="P19011335"/>
    <n v="4"/>
    <x v="0"/>
    <x v="9"/>
  </r>
  <r>
    <n v="200"/>
    <d v="2021-08-01T00:00:00"/>
    <s v="POH Kai Ming "/>
    <m/>
    <s v="P19011390"/>
    <n v="4"/>
    <x v="0"/>
    <x v="9"/>
  </r>
  <r>
    <n v="201"/>
    <d v="2021-08-01T00:00:00"/>
    <s v="Robin NG Zi Yi"/>
    <m/>
    <s v="P19011267"/>
    <n v="4"/>
    <x v="0"/>
    <x v="9"/>
  </r>
  <r>
    <n v="202"/>
    <d v="2021-08-01T00:00:00"/>
    <s v="Ryan KHOO Teng Sheen"/>
    <m/>
    <s v="P19011181"/>
    <n v="4"/>
    <x v="0"/>
    <x v="9"/>
  </r>
  <r>
    <n v="203"/>
    <d v="2021-08-01T00:00:00"/>
    <s v="SIM Hong Kai"/>
    <m/>
    <s v="P19011397"/>
    <n v="4"/>
    <x v="0"/>
    <x v="9"/>
  </r>
  <r>
    <n v="204"/>
    <d v="2021-08-01T00:00:00"/>
    <s v="TAN  Kuan Shin"/>
    <m/>
    <s v="P19011301"/>
    <n v="4"/>
    <x v="0"/>
    <x v="9"/>
  </r>
  <r>
    <n v="205"/>
    <d v="2021-08-01T00:00:00"/>
    <s v="TAN Chee Keong"/>
    <m/>
    <s v="P19011503"/>
    <n v="4"/>
    <x v="0"/>
    <x v="9"/>
  </r>
  <r>
    <n v="206"/>
    <d v="2021-08-01T00:00:00"/>
    <s v="TAN Seow Sean"/>
    <m/>
    <s v="P19010978"/>
    <n v="4"/>
    <x v="0"/>
    <x v="9"/>
  </r>
  <r>
    <n v="207"/>
    <d v="2021-08-01T00:00:00"/>
    <s v="TAN Wei Cong"/>
    <m/>
    <s v="P19011426"/>
    <n v="4"/>
    <x v="0"/>
    <x v="9"/>
  </r>
  <r>
    <n v="208"/>
    <d v="2021-08-01T00:00:00"/>
    <s v="TEOH  Teik Shern "/>
    <m/>
    <s v="P19010897"/>
    <n v="4"/>
    <x v="0"/>
    <x v="9"/>
  </r>
  <r>
    <n v="209"/>
    <d v="2021-08-01T00:00:00"/>
    <s v="TEOH Jia Hui"/>
    <m/>
    <s v="P19011178"/>
    <n v="4"/>
    <x v="0"/>
    <x v="9"/>
  </r>
  <r>
    <n v="210"/>
    <d v="2021-08-01T00:00:00"/>
    <s v="TEOH Yun Zheng"/>
    <m/>
    <s v="P19011492"/>
    <n v="4"/>
    <x v="0"/>
    <x v="9"/>
  </r>
  <r>
    <n v="211"/>
    <d v="2021-08-01T00:00:00"/>
    <s v="Terence CHAN Huan Lin "/>
    <m/>
    <s v="P19011268"/>
    <n v="4"/>
    <x v="0"/>
    <x v="9"/>
  </r>
  <r>
    <n v="212"/>
    <d v="2021-08-01T00:00:00"/>
    <s v="UNG Wei Liang"/>
    <m/>
    <s v="P19011366"/>
    <n v="4"/>
    <x v="0"/>
    <x v="9"/>
  </r>
  <r>
    <n v="213"/>
    <d v="2021-08-01T00:00:00"/>
    <s v="WONG  Kai Wern "/>
    <m/>
    <s v="P19011188"/>
    <n v="4"/>
    <x v="0"/>
    <x v="9"/>
  </r>
  <r>
    <n v="214"/>
    <d v="2021-08-01T00:00:00"/>
    <s v="WONG Khye Ian"/>
    <m/>
    <s v="P18010231"/>
    <n v="4"/>
    <x v="0"/>
    <x v="9"/>
  </r>
  <r>
    <n v="215"/>
    <d v="2021-08-01T00:00:00"/>
    <s v="Choo Hoi Lin"/>
    <n v="10673889"/>
    <s v="P19011394"/>
    <n v="4"/>
    <x v="0"/>
    <x v="9"/>
  </r>
  <r>
    <n v="216"/>
    <d v="2021-08-01T00:00:00"/>
    <s v="Ong Wi Soon"/>
    <n v="10673926"/>
    <s v="P20012280"/>
    <n v="4"/>
    <x v="0"/>
    <x v="9"/>
  </r>
  <r>
    <n v="217"/>
    <d v="2021-08-01T00:00:00"/>
    <s v="Ooi Isaac"/>
    <n v="10673948"/>
    <s v="P19011203"/>
    <n v="4"/>
    <x v="0"/>
    <x v="9"/>
  </r>
  <r>
    <n v="218"/>
    <d v="2021-08-01T00:00:00"/>
    <s v="Eugene Ooi Chin Hooi"/>
    <n v="10673971"/>
    <s v="P19011536"/>
    <n v="4"/>
    <x v="0"/>
    <x v="9"/>
  </r>
  <r>
    <n v="219"/>
    <d v="2021-08-01T00:00:00"/>
    <s v="Caroline TAN Song Ning "/>
    <m/>
    <s v="P19011285"/>
    <n v="4"/>
    <x v="0"/>
    <x v="10"/>
  </r>
  <r>
    <n v="220"/>
    <d v="2021-08-01T00:00:00"/>
    <s v="CHEW Wen Huey"/>
    <m/>
    <s v="P21013231"/>
    <n v="4"/>
    <x v="0"/>
    <x v="10"/>
  </r>
  <r>
    <n v="221"/>
    <d v="2021-08-01T00:00:00"/>
    <s v="CHOK Ling Xiao"/>
    <m/>
    <s v="P19011511"/>
    <n v="4"/>
    <x v="0"/>
    <x v="10"/>
  </r>
  <r>
    <n v="222"/>
    <d v="2021-08-01T00:00:00"/>
    <s v="CHONG Li Quan"/>
    <m/>
    <s v="P19011389"/>
    <n v="4"/>
    <x v="0"/>
    <x v="10"/>
  </r>
  <r>
    <n v="223"/>
    <d v="2021-08-01T00:00:00"/>
    <s v="CHOON Yu Qian"/>
    <m/>
    <s v="P21013266"/>
    <n v="4"/>
    <x v="0"/>
    <x v="10"/>
  </r>
  <r>
    <n v="224"/>
    <d v="2021-08-01T00:00:00"/>
    <s v="Darshendran A/l RAVINDRAN"/>
    <m/>
    <s v="P21013205"/>
    <n v="4"/>
    <x v="0"/>
    <x v="10"/>
  </r>
  <r>
    <n v="225"/>
    <d v="2021-08-01T00:00:00"/>
    <s v="Dexter BOH Song Qi"/>
    <m/>
    <s v="P19011398"/>
    <n v="4"/>
    <x v="0"/>
    <x v="10"/>
  </r>
  <r>
    <n v="226"/>
    <d v="2021-08-01T00:00:00"/>
    <s v="Eric MOK Jie Wen"/>
    <m/>
    <s v="P19011535"/>
    <n v="4"/>
    <x v="0"/>
    <x v="10"/>
  </r>
  <r>
    <n v="227"/>
    <d v="2021-08-01T00:00:00"/>
    <s v="HENG Wen Zen "/>
    <m/>
    <s v="P19011391"/>
    <n v="4"/>
    <x v="0"/>
    <x v="10"/>
  </r>
  <r>
    <n v="228"/>
    <d v="2021-08-01T00:00:00"/>
    <s v="Joe ONG "/>
    <m/>
    <s v="P19011176"/>
    <n v="4"/>
    <x v="0"/>
    <x v="10"/>
  </r>
  <r>
    <n v="229"/>
    <d v="2021-08-01T00:00:00"/>
    <s v="Kelvin LIM Vin Chuen"/>
    <m/>
    <s v="P19011491"/>
    <n v="4"/>
    <x v="0"/>
    <x v="10"/>
  </r>
  <r>
    <n v="230"/>
    <d v="2021-08-01T00:00:00"/>
    <s v="KHOO Hui Ying"/>
    <m/>
    <s v="P19010770"/>
    <n v="4"/>
    <x v="0"/>
    <x v="10"/>
  </r>
  <r>
    <n v="231"/>
    <d v="2021-08-01T00:00:00"/>
    <s v="KHOO Kean Feng"/>
    <m/>
    <s v="P18010331"/>
    <n v="4"/>
    <x v="0"/>
    <x v="10"/>
  </r>
  <r>
    <n v="232"/>
    <d v="2021-08-01T00:00:00"/>
    <s v="KHOR Jing Yang"/>
    <m/>
    <s v="P19011472"/>
    <n v="4"/>
    <x v="0"/>
    <x v="10"/>
  </r>
  <r>
    <n v="233"/>
    <d v="2021-08-01T00:00:00"/>
    <s v="LEE Yi Ying "/>
    <m/>
    <s v="P19011172"/>
    <n v="4"/>
    <x v="0"/>
    <x v="10"/>
  </r>
  <r>
    <n v="234"/>
    <d v="2021-08-01T00:00:00"/>
    <s v="LOH Jia Le"/>
    <m/>
    <s v="P19011319"/>
    <n v="4"/>
    <x v="0"/>
    <x v="10"/>
  </r>
  <r>
    <n v="235"/>
    <d v="2021-08-01T00:00:00"/>
    <s v="NG Jia Sheng"/>
    <m/>
    <s v="P19011483"/>
    <n v="4"/>
    <x v="0"/>
    <x v="10"/>
  </r>
  <r>
    <n v="236"/>
    <d v="2021-08-01T00:00:00"/>
    <s v="NG Ming Ze"/>
    <m/>
    <s v="P19011480"/>
    <n v="4"/>
    <x v="0"/>
    <x v="10"/>
  </r>
  <r>
    <n v="237"/>
    <d v="2021-08-01T00:00:00"/>
    <s v="ONG  Qi Peng"/>
    <m/>
    <s v="P19011337"/>
    <n v="4"/>
    <x v="0"/>
    <x v="10"/>
  </r>
  <r>
    <n v="238"/>
    <d v="2021-08-01T00:00:00"/>
    <s v="ONG Zi Ming"/>
    <m/>
    <s v="P19011175"/>
    <n v="4"/>
    <x v="0"/>
    <x v="10"/>
  </r>
  <r>
    <n v="239"/>
    <d v="2021-08-01T00:00:00"/>
    <s v="OOI Chia Ying"/>
    <m/>
    <s v="P19011335"/>
    <n v="4"/>
    <x v="0"/>
    <x v="10"/>
  </r>
  <r>
    <n v="240"/>
    <d v="2021-08-01T00:00:00"/>
    <s v="POH Kai Ming "/>
    <m/>
    <s v="P19011390"/>
    <n v="4"/>
    <x v="0"/>
    <x v="10"/>
  </r>
  <r>
    <n v="241"/>
    <d v="2021-08-01T00:00:00"/>
    <s v="Robin NG Zi Yi"/>
    <m/>
    <s v="P19011267"/>
    <n v="4"/>
    <x v="0"/>
    <x v="10"/>
  </r>
  <r>
    <n v="242"/>
    <d v="2021-08-01T00:00:00"/>
    <s v="Ryan KHOO Teng Sheen"/>
    <m/>
    <s v="P19011181"/>
    <n v="4"/>
    <x v="0"/>
    <x v="10"/>
  </r>
  <r>
    <n v="243"/>
    <d v="2021-08-01T00:00:00"/>
    <s v="SIM Hong Kai"/>
    <m/>
    <s v="P19011397"/>
    <n v="4"/>
    <x v="0"/>
    <x v="10"/>
  </r>
  <r>
    <n v="244"/>
    <d v="2021-08-01T00:00:00"/>
    <s v="TAN  Kuan Shin"/>
    <m/>
    <s v="P19011301"/>
    <n v="4"/>
    <x v="0"/>
    <x v="10"/>
  </r>
  <r>
    <n v="245"/>
    <d v="2021-08-01T00:00:00"/>
    <s v="TAN Chee Keong"/>
    <m/>
    <s v="P19011503"/>
    <n v="4"/>
    <x v="0"/>
    <x v="10"/>
  </r>
  <r>
    <n v="246"/>
    <d v="2021-08-01T00:00:00"/>
    <s v="TAN Seow Sean"/>
    <m/>
    <s v="P19010978"/>
    <n v="4"/>
    <x v="0"/>
    <x v="10"/>
  </r>
  <r>
    <n v="247"/>
    <d v="2021-08-01T00:00:00"/>
    <s v="TAN Wei Cong"/>
    <m/>
    <s v="P19011426"/>
    <n v="4"/>
    <x v="0"/>
    <x v="10"/>
  </r>
  <r>
    <n v="248"/>
    <d v="2021-08-01T00:00:00"/>
    <s v="TEOH  Teik Shern "/>
    <m/>
    <s v="P19010897"/>
    <n v="4"/>
    <x v="0"/>
    <x v="10"/>
  </r>
  <r>
    <n v="249"/>
    <d v="2021-08-01T00:00:00"/>
    <s v="TEOH Jia Hui"/>
    <m/>
    <s v="P19011178"/>
    <n v="4"/>
    <x v="0"/>
    <x v="10"/>
  </r>
  <r>
    <n v="250"/>
    <d v="2021-08-01T00:00:00"/>
    <s v="TEOH Yun Zheng"/>
    <m/>
    <s v="P19011492"/>
    <n v="4"/>
    <x v="0"/>
    <x v="10"/>
  </r>
  <r>
    <n v="251"/>
    <d v="2021-08-01T00:00:00"/>
    <s v="Terence CHAN Huan Lin "/>
    <m/>
    <s v="P19011268"/>
    <n v="4"/>
    <x v="0"/>
    <x v="10"/>
  </r>
  <r>
    <n v="252"/>
    <d v="2021-08-01T00:00:00"/>
    <s v="UNG Wei Liang"/>
    <m/>
    <s v="P19011366"/>
    <n v="4"/>
    <x v="0"/>
    <x v="10"/>
  </r>
  <r>
    <n v="253"/>
    <d v="2021-08-01T00:00:00"/>
    <s v="WONG  Kai Wern "/>
    <m/>
    <s v="P19011188"/>
    <n v="4"/>
    <x v="0"/>
    <x v="10"/>
  </r>
  <r>
    <n v="254"/>
    <d v="2021-08-01T00:00:00"/>
    <s v="WONG Khye Ian"/>
    <m/>
    <s v="P18010231"/>
    <n v="4"/>
    <x v="0"/>
    <x v="10"/>
  </r>
  <r>
    <n v="255"/>
    <d v="2021-08-01T00:00:00"/>
    <s v="Choo Hoi Lin"/>
    <n v="10673889"/>
    <s v="P19011394"/>
    <n v="4"/>
    <x v="0"/>
    <x v="10"/>
  </r>
  <r>
    <n v="256"/>
    <d v="2021-08-01T00:00:00"/>
    <s v="Ong Wi Soon"/>
    <n v="10673926"/>
    <s v="P20012280"/>
    <n v="4"/>
    <x v="0"/>
    <x v="10"/>
  </r>
  <r>
    <n v="257"/>
    <d v="2021-08-01T00:00:00"/>
    <s v="Ooi Isaac"/>
    <n v="10673948"/>
    <s v="P19011203"/>
    <n v="4"/>
    <x v="0"/>
    <x v="10"/>
  </r>
  <r>
    <n v="258"/>
    <d v="2021-08-01T00:00:00"/>
    <s v="Eugene Ooi Chin Hooi"/>
    <n v="10673971"/>
    <s v="P19011536"/>
    <n v="4"/>
    <x v="0"/>
    <x v="10"/>
  </r>
  <r>
    <n v="259"/>
    <d v="2021-08-01T00:00:00"/>
    <s v="Erin Meow Xue Wei"/>
    <n v="10447822"/>
    <s v="P19011923"/>
    <n v="5"/>
    <x v="1"/>
    <x v="10"/>
  </r>
  <r>
    <n v="260"/>
    <d v="2021-08-01T00:00:00"/>
    <s v="Yeoh Choon Hong"/>
    <n v="10447811"/>
    <s v="P19011926"/>
    <n v="5"/>
    <x v="1"/>
    <x v="10"/>
  </r>
  <r>
    <n v="261"/>
    <d v="2021-08-01T00:00:00"/>
    <s v="Toong Jyh Yong"/>
    <n v="10447774"/>
    <s v="P20012141"/>
    <n v="5"/>
    <x v="1"/>
    <x v="10"/>
  </r>
  <r>
    <n v="262"/>
    <d v="2021-08-01T00:00:00"/>
    <s v="Myra Belhareche"/>
    <n v="10447796"/>
    <s v="P20012033"/>
    <n v="5"/>
    <x v="1"/>
    <x v="10"/>
  </r>
  <r>
    <n v="263"/>
    <d v="2021-08-01T00:00:00"/>
    <s v="Tyruz Lim Wei Quan"/>
    <n v="10447763"/>
    <s v="P18010599"/>
    <n v="5"/>
    <x v="1"/>
    <x v="10"/>
  </r>
  <r>
    <n v="264"/>
    <d v="2021-08-01T00:00:00"/>
    <s v="Raja Shilan A/l Siva Kumar"/>
    <n v="11323714"/>
    <s v="P20012892"/>
    <n v="5"/>
    <x v="1"/>
    <x v="10"/>
  </r>
  <r>
    <n v="265"/>
    <d v="2021-08-01T00:00:00"/>
    <s v="Tanuja Sri A/P Puskaran"/>
    <n v="11323817"/>
    <s v="P20012908"/>
    <n v="5"/>
    <x v="1"/>
    <x v="10"/>
  </r>
  <r>
    <n v="266"/>
    <d v="2021-08-01T00:00:00"/>
    <s v="Yew Kok Wei"/>
    <n v="11323862"/>
    <s v="P20012907"/>
    <n v="5"/>
    <x v="1"/>
    <x v="10"/>
  </r>
  <r>
    <n v="267"/>
    <d v="2021-08-01T00:00:00"/>
    <s v="Lim Yi Ning"/>
    <n v="11323688"/>
    <s v="P20012923"/>
    <n v="5"/>
    <x v="1"/>
    <x v="10"/>
  </r>
  <r>
    <n v="268"/>
    <d v="2021-08-01T00:00:00"/>
    <s v="Chong Yong Yee"/>
    <n v="11323932"/>
    <s v="P20012922"/>
    <n v="5"/>
    <x v="1"/>
    <x v="10"/>
  </r>
  <r>
    <n v="269"/>
    <d v="2021-08-01T00:00:00"/>
    <s v="Jeremy  WONG Yan Zhang "/>
    <n v="11323909"/>
    <s v="P21013027"/>
    <n v="5"/>
    <x v="1"/>
    <x v="10"/>
  </r>
  <r>
    <n v="270"/>
    <d v="2021-08-01T00:00:00"/>
    <s v="Joyce LIM Xinjie "/>
    <n v="11323611"/>
    <s v="P19011020"/>
    <n v="5"/>
    <x v="1"/>
    <x v="10"/>
  </r>
  <r>
    <n v="271"/>
    <d v="2021-08-01T00:00:00"/>
    <s v="Kwan Yi Chiet"/>
    <n v="11323644"/>
    <s v="P21013038"/>
    <n v="5"/>
    <x v="1"/>
    <x v="10"/>
  </r>
  <r>
    <n v="272"/>
    <d v="2021-08-01T00:00:00"/>
    <s v="Lee Kean Yew"/>
    <n v="11323677"/>
    <s v="P21013023"/>
    <n v="5"/>
    <x v="1"/>
    <x v="10"/>
  </r>
  <r>
    <n v="273"/>
    <d v="2021-08-01T00:00:00"/>
    <s v="Loke Chung Huang"/>
    <n v="11323703"/>
    <s v="P21013039"/>
    <n v="5"/>
    <x v="1"/>
    <x v="10"/>
  </r>
  <r>
    <n v="274"/>
    <d v="2021-08-01T00:00:00"/>
    <s v="Ronald CH'NG Yong Hern"/>
    <n v="11323747"/>
    <s v="P21013021"/>
    <n v="5"/>
    <x v="1"/>
    <x v="10"/>
  </r>
  <r>
    <n v="275"/>
    <d v="2021-08-01T00:00:00"/>
    <s v="Tan Thien Shern"/>
    <n v="11323758"/>
    <s v="P21012997"/>
    <n v="5"/>
    <x v="1"/>
    <x v="10"/>
  </r>
  <r>
    <n v="276"/>
    <d v="2021-08-01T00:00:00"/>
    <s v="Teh Di Sern"/>
    <n v="11323828"/>
    <s v="P18010566"/>
    <n v="5"/>
    <x v="1"/>
    <x v="10"/>
  </r>
  <r>
    <n v="277"/>
    <d v="2021-08-01T00:00:00"/>
    <s v="Teong Wei Ming"/>
    <n v="11323862"/>
    <s v="P21013025"/>
    <n v="5"/>
    <x v="1"/>
    <x v="10"/>
  </r>
  <r>
    <n v="278"/>
    <d v="2021-08-01T00:00:00"/>
    <s v="Mukunda Gauranga A/L Devandaran"/>
    <n v="8748184"/>
    <s v="P18009734"/>
    <n v="6"/>
    <x v="2"/>
    <x v="10"/>
  </r>
  <r>
    <n v="279"/>
    <d v="2021-08-01T00:00:00"/>
    <s v="Chin Shi Xuen"/>
    <n v="10878369"/>
    <s v="P20012864"/>
    <n v="3"/>
    <x v="6"/>
    <x v="11"/>
  </r>
  <r>
    <n v="280"/>
    <d v="2021-08-01T00:00:00"/>
    <s v="Chua Boon Keat"/>
    <n v="10878358"/>
    <s v="P19011544"/>
    <n v="3"/>
    <x v="6"/>
    <x v="11"/>
  </r>
  <r>
    <n v="281"/>
    <d v="2021-08-01T00:00:00"/>
    <s v="Dharginee Priyaa A/P Yokaenthiran"/>
    <n v="10956427"/>
    <s v="P20012662"/>
    <n v="3"/>
    <x v="6"/>
    <x v="11"/>
  </r>
  <r>
    <n v="282"/>
    <d v="2021-08-01T00:00:00"/>
    <s v="Caroline TAN Song Ning "/>
    <m/>
    <s v="P19011285"/>
    <n v="4"/>
    <x v="0"/>
    <x v="11"/>
  </r>
  <r>
    <n v="283"/>
    <d v="2021-08-01T00:00:00"/>
    <s v="CHEW Wen Huey"/>
    <m/>
    <s v="P21013231"/>
    <n v="4"/>
    <x v="0"/>
    <x v="11"/>
  </r>
  <r>
    <n v="284"/>
    <d v="2021-08-01T00:00:00"/>
    <s v="CHOK Ling Xiao"/>
    <m/>
    <s v="P19011511"/>
    <n v="4"/>
    <x v="0"/>
    <x v="11"/>
  </r>
  <r>
    <n v="285"/>
    <d v="2021-08-01T00:00:00"/>
    <s v="CHONG Li Quan"/>
    <m/>
    <s v="P19011389"/>
    <n v="4"/>
    <x v="0"/>
    <x v="11"/>
  </r>
  <r>
    <n v="286"/>
    <d v="2021-08-01T00:00:00"/>
    <s v="CHOON Yu Qian"/>
    <m/>
    <s v="P21013266"/>
    <n v="4"/>
    <x v="0"/>
    <x v="11"/>
  </r>
  <r>
    <n v="287"/>
    <d v="2021-08-01T00:00:00"/>
    <s v="Darshendran A/l RAVINDRAN"/>
    <m/>
    <s v="P21013205"/>
    <n v="4"/>
    <x v="0"/>
    <x v="11"/>
  </r>
  <r>
    <n v="288"/>
    <d v="2021-08-01T00:00:00"/>
    <s v="Dexter BOH Song Qi"/>
    <m/>
    <s v="P19011398"/>
    <n v="4"/>
    <x v="0"/>
    <x v="11"/>
  </r>
  <r>
    <n v="289"/>
    <d v="2021-08-01T00:00:00"/>
    <s v="Eric MOK Jie Wen"/>
    <m/>
    <s v="P19011535"/>
    <n v="4"/>
    <x v="0"/>
    <x v="11"/>
  </r>
  <r>
    <n v="290"/>
    <d v="2021-08-01T00:00:00"/>
    <s v="HENG Wen Zen "/>
    <m/>
    <s v="P19011391"/>
    <n v="4"/>
    <x v="0"/>
    <x v="11"/>
  </r>
  <r>
    <n v="291"/>
    <d v="2021-08-01T00:00:00"/>
    <s v="Joe ONG "/>
    <m/>
    <s v="P19011176"/>
    <n v="4"/>
    <x v="0"/>
    <x v="11"/>
  </r>
  <r>
    <n v="292"/>
    <d v="2021-08-01T00:00:00"/>
    <s v="Kelvin LIM Vin Chuen"/>
    <m/>
    <s v="P19011491"/>
    <n v="4"/>
    <x v="0"/>
    <x v="11"/>
  </r>
  <r>
    <n v="293"/>
    <d v="2021-08-01T00:00:00"/>
    <s v="KHOO Hui Ying"/>
    <m/>
    <s v="P19010770"/>
    <n v="4"/>
    <x v="0"/>
    <x v="11"/>
  </r>
  <r>
    <n v="294"/>
    <d v="2021-08-01T00:00:00"/>
    <s v="KHOO Kean Feng"/>
    <m/>
    <s v="P18010331"/>
    <n v="4"/>
    <x v="0"/>
    <x v="11"/>
  </r>
  <r>
    <n v="295"/>
    <d v="2021-08-01T00:00:00"/>
    <s v="KHOR Jing Yang"/>
    <m/>
    <s v="P19011472"/>
    <n v="4"/>
    <x v="0"/>
    <x v="11"/>
  </r>
  <r>
    <n v="296"/>
    <d v="2021-08-01T00:00:00"/>
    <s v="LEE Yi Ying "/>
    <m/>
    <s v="P19011172"/>
    <n v="4"/>
    <x v="0"/>
    <x v="11"/>
  </r>
  <r>
    <n v="297"/>
    <d v="2021-08-01T00:00:00"/>
    <s v="LOH Jia Le"/>
    <m/>
    <s v="P19011319"/>
    <n v="4"/>
    <x v="0"/>
    <x v="11"/>
  </r>
  <r>
    <n v="298"/>
    <d v="2021-08-01T00:00:00"/>
    <s v="NG Jia Sheng"/>
    <m/>
    <s v="P19011483"/>
    <n v="4"/>
    <x v="0"/>
    <x v="11"/>
  </r>
  <r>
    <n v="299"/>
    <d v="2021-08-01T00:00:00"/>
    <s v="NG Ming Ze"/>
    <m/>
    <s v="P19011480"/>
    <n v="4"/>
    <x v="0"/>
    <x v="11"/>
  </r>
  <r>
    <n v="300"/>
    <d v="2021-08-01T00:00:00"/>
    <s v="ONG  Qi Peng"/>
    <m/>
    <s v="P19011337"/>
    <n v="4"/>
    <x v="0"/>
    <x v="11"/>
  </r>
  <r>
    <n v="301"/>
    <d v="2021-08-01T00:00:00"/>
    <s v="ONG Zi Ming"/>
    <m/>
    <s v="P19011175"/>
    <n v="4"/>
    <x v="0"/>
    <x v="11"/>
  </r>
  <r>
    <n v="302"/>
    <d v="2021-08-01T00:00:00"/>
    <s v="OOI Chia Ying"/>
    <m/>
    <s v="P19011335"/>
    <n v="4"/>
    <x v="0"/>
    <x v="11"/>
  </r>
  <r>
    <n v="303"/>
    <d v="2021-08-01T00:00:00"/>
    <s v="POH Kai Ming "/>
    <m/>
    <s v="P19011390"/>
    <n v="4"/>
    <x v="0"/>
    <x v="11"/>
  </r>
  <r>
    <n v="304"/>
    <d v="2021-08-01T00:00:00"/>
    <s v="Robin NG Zi Yi"/>
    <m/>
    <s v="P19011267"/>
    <n v="4"/>
    <x v="0"/>
    <x v="11"/>
  </r>
  <r>
    <n v="305"/>
    <d v="2021-08-01T00:00:00"/>
    <s v="Ryan KHOO Teng Sheen"/>
    <m/>
    <s v="P19011181"/>
    <n v="4"/>
    <x v="0"/>
    <x v="11"/>
  </r>
  <r>
    <n v="306"/>
    <d v="2021-08-01T00:00:00"/>
    <s v="SIM Hong Kai"/>
    <m/>
    <s v="P19011397"/>
    <n v="4"/>
    <x v="0"/>
    <x v="11"/>
  </r>
  <r>
    <n v="307"/>
    <d v="2021-08-01T00:00:00"/>
    <s v="TAN  Kuan Shin"/>
    <m/>
    <s v="P19011301"/>
    <n v="4"/>
    <x v="0"/>
    <x v="11"/>
  </r>
  <r>
    <n v="308"/>
    <d v="2021-08-01T00:00:00"/>
    <s v="TAN Chee Keong"/>
    <m/>
    <s v="P19011503"/>
    <n v="4"/>
    <x v="0"/>
    <x v="11"/>
  </r>
  <r>
    <n v="309"/>
    <d v="2021-08-01T00:00:00"/>
    <s v="TAN Seow Sean"/>
    <m/>
    <s v="P19010978"/>
    <n v="4"/>
    <x v="0"/>
    <x v="11"/>
  </r>
  <r>
    <n v="310"/>
    <d v="2021-08-01T00:00:00"/>
    <s v="TAN Wei Cong"/>
    <m/>
    <s v="P19011426"/>
    <n v="4"/>
    <x v="0"/>
    <x v="11"/>
  </r>
  <r>
    <n v="311"/>
    <d v="2021-08-01T00:00:00"/>
    <s v="TEOH  Teik Shern "/>
    <m/>
    <s v="P19010897"/>
    <n v="4"/>
    <x v="0"/>
    <x v="11"/>
  </r>
  <r>
    <n v="312"/>
    <d v="2021-08-01T00:00:00"/>
    <s v="TEOH Jia Hui"/>
    <m/>
    <s v="P19011178"/>
    <n v="4"/>
    <x v="0"/>
    <x v="11"/>
  </r>
  <r>
    <n v="313"/>
    <d v="2021-08-01T00:00:00"/>
    <s v="TEOH Yun Zheng"/>
    <m/>
    <s v="P19011492"/>
    <n v="4"/>
    <x v="0"/>
    <x v="11"/>
  </r>
  <r>
    <n v="314"/>
    <d v="2021-08-01T00:00:00"/>
    <s v="Terence CHAN Huan Lin "/>
    <m/>
    <s v="P19011268"/>
    <n v="4"/>
    <x v="0"/>
    <x v="11"/>
  </r>
  <r>
    <n v="315"/>
    <d v="2021-08-01T00:00:00"/>
    <s v="UNG Wei Liang"/>
    <m/>
    <s v="P19011366"/>
    <n v="4"/>
    <x v="0"/>
    <x v="11"/>
  </r>
  <r>
    <n v="316"/>
    <d v="2021-08-01T00:00:00"/>
    <s v="WONG  Kai Wern "/>
    <m/>
    <s v="P19011188"/>
    <n v="4"/>
    <x v="0"/>
    <x v="11"/>
  </r>
  <r>
    <n v="317"/>
    <d v="2021-08-01T00:00:00"/>
    <s v="WONG Khye Ian"/>
    <m/>
    <s v="P18010231"/>
    <n v="4"/>
    <x v="0"/>
    <x v="11"/>
  </r>
  <r>
    <n v="318"/>
    <d v="2021-08-01T00:00:00"/>
    <s v="Choo Hoi Lin"/>
    <n v="10673889"/>
    <s v="P19011394"/>
    <n v="4"/>
    <x v="0"/>
    <x v="11"/>
  </r>
  <r>
    <n v="319"/>
    <d v="2021-08-01T00:00:00"/>
    <s v="Ong Wi Soon"/>
    <n v="10673926"/>
    <s v="P20012280"/>
    <n v="4"/>
    <x v="0"/>
    <x v="11"/>
  </r>
  <r>
    <n v="320"/>
    <d v="2021-08-01T00:00:00"/>
    <s v="Ooi Isaac"/>
    <n v="10673948"/>
    <s v="P19011203"/>
    <n v="4"/>
    <x v="0"/>
    <x v="11"/>
  </r>
  <r>
    <n v="321"/>
    <d v="2021-08-01T00:00:00"/>
    <s v="Eugene Ooi Chin Hooi"/>
    <n v="10673971"/>
    <s v="P19011536"/>
    <n v="4"/>
    <x v="0"/>
    <x v="11"/>
  </r>
  <r>
    <n v="322"/>
    <d v="2021-08-01T00:00:00"/>
    <s v="Erin Meow Xue Wei"/>
    <n v="10447822"/>
    <s v="P19011923"/>
    <n v="5"/>
    <x v="1"/>
    <x v="11"/>
  </r>
  <r>
    <n v="323"/>
    <d v="2021-08-01T00:00:00"/>
    <s v="Yeoh Choon Hong"/>
    <n v="10447811"/>
    <s v="P19011926"/>
    <n v="5"/>
    <x v="1"/>
    <x v="11"/>
  </r>
  <r>
    <n v="324"/>
    <d v="2021-08-01T00:00:00"/>
    <s v="Toong Jyh Yong"/>
    <n v="10447774"/>
    <s v="P20012141"/>
    <n v="5"/>
    <x v="1"/>
    <x v="11"/>
  </r>
  <r>
    <n v="325"/>
    <d v="2021-08-01T00:00:00"/>
    <s v="Myra Belhareche"/>
    <n v="10447796"/>
    <s v="P20012033"/>
    <n v="5"/>
    <x v="1"/>
    <x v="11"/>
  </r>
  <r>
    <n v="326"/>
    <d v="2021-08-01T00:00:00"/>
    <s v="Tyruz Lim Wei Quan"/>
    <n v="10447763"/>
    <s v="P18010599"/>
    <n v="5"/>
    <x v="1"/>
    <x v="11"/>
  </r>
  <r>
    <n v="327"/>
    <d v="2021-08-01T00:00:00"/>
    <s v="Raja Shilan A/l Siva Kumar"/>
    <n v="11323714"/>
    <s v="P20012892"/>
    <n v="5"/>
    <x v="1"/>
    <x v="11"/>
  </r>
  <r>
    <n v="328"/>
    <d v="2021-08-01T00:00:00"/>
    <s v="Tanuja Sri A/P Puskaran"/>
    <n v="11323817"/>
    <s v="P20012908"/>
    <n v="5"/>
    <x v="1"/>
    <x v="11"/>
  </r>
  <r>
    <n v="329"/>
    <d v="2021-08-01T00:00:00"/>
    <s v="Yew Kok Wei"/>
    <n v="11323862"/>
    <s v="P20012907"/>
    <n v="5"/>
    <x v="1"/>
    <x v="11"/>
  </r>
  <r>
    <n v="330"/>
    <d v="2021-08-01T00:00:00"/>
    <s v="Lim Yi Ning"/>
    <n v="11323688"/>
    <s v="P20012923"/>
    <n v="5"/>
    <x v="1"/>
    <x v="11"/>
  </r>
  <r>
    <n v="331"/>
    <d v="2021-08-01T00:00:00"/>
    <s v="Chong Yong Yee"/>
    <n v="11323932"/>
    <s v="P20012922"/>
    <n v="5"/>
    <x v="1"/>
    <x v="11"/>
  </r>
  <r>
    <n v="332"/>
    <d v="2021-08-01T00:00:00"/>
    <s v="Jeremy  WONG Yan Zhang "/>
    <n v="11323909"/>
    <s v="P21013027"/>
    <n v="5"/>
    <x v="1"/>
    <x v="11"/>
  </r>
  <r>
    <n v="333"/>
    <d v="2021-08-01T00:00:00"/>
    <s v="Joyce LIM Xinjie "/>
    <n v="11323611"/>
    <s v="P19011020"/>
    <n v="5"/>
    <x v="1"/>
    <x v="11"/>
  </r>
  <r>
    <n v="334"/>
    <d v="2021-08-01T00:00:00"/>
    <s v="Kwan Yi Chiet"/>
    <n v="11323644"/>
    <s v="P21013038"/>
    <n v="5"/>
    <x v="1"/>
    <x v="11"/>
  </r>
  <r>
    <n v="335"/>
    <d v="2021-08-01T00:00:00"/>
    <s v="Lee Kean Yew"/>
    <n v="11323677"/>
    <s v="P21013023"/>
    <n v="5"/>
    <x v="1"/>
    <x v="11"/>
  </r>
  <r>
    <n v="336"/>
    <d v="2021-08-01T00:00:00"/>
    <s v="Loke Chung Huang"/>
    <n v="11323703"/>
    <s v="P21013039"/>
    <n v="5"/>
    <x v="1"/>
    <x v="11"/>
  </r>
  <r>
    <n v="337"/>
    <d v="2021-08-01T00:00:00"/>
    <s v="Ronald CH'NG Yong Hern"/>
    <n v="11323747"/>
    <s v="P21013021"/>
    <n v="5"/>
    <x v="1"/>
    <x v="11"/>
  </r>
  <r>
    <n v="338"/>
    <d v="2021-08-01T00:00:00"/>
    <s v="Tan Thien Shern"/>
    <n v="11323758"/>
    <s v="P21012997"/>
    <n v="5"/>
    <x v="1"/>
    <x v="11"/>
  </r>
  <r>
    <n v="339"/>
    <d v="2021-08-01T00:00:00"/>
    <s v="Teh Di Sern"/>
    <n v="11323828"/>
    <s v="P18010566"/>
    <n v="5"/>
    <x v="1"/>
    <x v="11"/>
  </r>
  <r>
    <n v="340"/>
    <d v="2021-08-01T00:00:00"/>
    <s v="Teong Wei Ming"/>
    <n v="11323862"/>
    <s v="P21013025"/>
    <n v="5"/>
    <x v="1"/>
    <x v="11"/>
  </r>
  <r>
    <n v="341"/>
    <d v="2021-08-01T00:00:00"/>
    <s v="Yasshmin Shah Binti Ayoob Khan"/>
    <n v="9658819"/>
    <s v="P16007726"/>
    <s v="9+"/>
    <x v="3"/>
    <x v="12"/>
  </r>
  <r>
    <n v="342"/>
    <d v="2021-08-01T00:00:00"/>
    <s v="Dharvin Chandran"/>
    <n v="9856275"/>
    <s v="P18010285"/>
    <n v="6"/>
    <x v="2"/>
    <x v="13"/>
  </r>
  <r>
    <n v="343"/>
    <d v="2021-08-01T00:00:00"/>
    <s v="Chee Ezra"/>
    <n v="10878406"/>
    <s v="P18010513"/>
    <n v="6"/>
    <x v="2"/>
    <x v="13"/>
  </r>
  <r>
    <n v="344"/>
    <d v="2021-08-01T00:00:00"/>
    <s v="Chee Jia Hua"/>
    <n v="10878428"/>
    <s v="P20012790"/>
    <n v="6"/>
    <x v="2"/>
    <x v="13"/>
  </r>
  <r>
    <n v="345"/>
    <d v="2021-08-01T00:00:00"/>
    <s v="Chuah Sin Ni"/>
    <n v="10878440"/>
    <s v="P18010552"/>
    <n v="6"/>
    <x v="2"/>
    <x v="13"/>
  </r>
  <r>
    <n v="346"/>
    <d v="2021-08-01T00:00:00"/>
    <s v="Ho Teik Wei"/>
    <n v="10878691"/>
    <s v="P18010309"/>
    <n v="6"/>
    <x v="2"/>
    <x v="13"/>
  </r>
  <r>
    <n v="347"/>
    <d v="2021-08-01T00:00:00"/>
    <s v="Jeremy Fazirul Ikmal Ong"/>
    <n v="10878716"/>
    <s v="P18010503"/>
    <n v="6"/>
    <x v="2"/>
    <x v="13"/>
  </r>
  <r>
    <n v="348"/>
    <d v="2021-08-01T00:00:00"/>
    <s v="Khoo Zhi Qin"/>
    <n v="10878727"/>
    <s v="P18010559"/>
    <n v="6"/>
    <x v="2"/>
    <x v="13"/>
  </r>
  <r>
    <n v="349"/>
    <d v="2021-08-01T00:00:00"/>
    <s v="Lee Fei Hong"/>
    <n v="10878738"/>
    <s v="P18010597"/>
    <n v="6"/>
    <x v="2"/>
    <x v="13"/>
  </r>
  <r>
    <n v="350"/>
    <d v="2021-08-01T00:00:00"/>
    <s v="Lee Jun Song"/>
    <n v="10878761"/>
    <s v="P18009548"/>
    <n v="6"/>
    <x v="2"/>
    <x v="13"/>
  </r>
  <r>
    <n v="351"/>
    <d v="2021-08-01T00:00:00"/>
    <s v="Liew Wei Yi"/>
    <n v="10878772"/>
    <s v="P18010315"/>
    <n v="6"/>
    <x v="2"/>
    <x v="13"/>
  </r>
  <r>
    <n v="352"/>
    <d v="2021-08-01T00:00:00"/>
    <s v="Lim Lai Xin"/>
    <n v="10878783"/>
    <s v="P20012804"/>
    <n v="6"/>
    <x v="2"/>
    <x v="13"/>
  </r>
  <r>
    <n v="353"/>
    <d v="2021-08-01T00:00:00"/>
    <s v="Nurul Aiman Binti Abdul Rashid"/>
    <n v="10878808"/>
    <s v="P20012732"/>
    <n v="6"/>
    <x v="2"/>
    <x v="13"/>
  </r>
  <r>
    <n v="354"/>
    <d v="2021-08-01T00:00:00"/>
    <s v="Sophia Soo Hoo Kar Mun"/>
    <n v="10878819"/>
    <s v="P18010110"/>
    <n v="6"/>
    <x v="2"/>
    <x v="13"/>
  </r>
  <r>
    <n v="355"/>
    <d v="2021-08-01T00:00:00"/>
    <s v="Tan Ai Wei"/>
    <n v="10878912"/>
    <s v="P18010390"/>
    <n v="6"/>
    <x v="2"/>
    <x v="13"/>
  </r>
  <r>
    <n v="356"/>
    <d v="2021-08-01T00:00:00"/>
    <s v="Vicky Lee"/>
    <n v="10878820"/>
    <s v="P18010346"/>
    <n v="6"/>
    <x v="2"/>
    <x v="13"/>
  </r>
  <r>
    <n v="357"/>
    <d v="2021-08-01T00:00:00"/>
    <s v="Wang Hui Hao"/>
    <n v="10878886"/>
    <s v="P18010591"/>
    <n v="6"/>
    <x v="2"/>
    <x v="13"/>
  </r>
  <r>
    <n v="358"/>
    <d v="2021-08-01T00:00:00"/>
    <s v="Yeoh Ching Huei"/>
    <n v="10878897"/>
    <s v="P20012801"/>
    <n v="6"/>
    <x v="2"/>
    <x v="13"/>
  </r>
  <r>
    <n v="359"/>
    <d v="2021-08-01T00:00:00"/>
    <s v="Lee Zhi Sheng"/>
    <n v="10674107"/>
    <s v="P16007524"/>
    <n v="6"/>
    <x v="2"/>
    <x v="13"/>
  </r>
  <r>
    <n v="360"/>
    <d v="2021-08-01T00:00:00"/>
    <s v="Cheah Ying Ying"/>
    <n v="10673993"/>
    <s v="P18010147"/>
    <n v="7"/>
    <x v="4"/>
    <x v="13"/>
  </r>
  <r>
    <n v="361"/>
    <d v="2021-08-01T00:00:00"/>
    <s v="Chuang Jing Yee"/>
    <n v="10674015"/>
    <s v="P18010120"/>
    <n v="7"/>
    <x v="4"/>
    <x v="13"/>
  </r>
  <r>
    <n v="362"/>
    <d v="2021-08-01T00:00:00"/>
    <s v="Edmond Koay Wei Kuang"/>
    <n v="10674060"/>
    <s v="P18010113"/>
    <n v="7"/>
    <x v="4"/>
    <x v="13"/>
  </r>
  <r>
    <n v="363"/>
    <d v="2021-08-01T00:00:00"/>
    <s v="Eric Sho Huan Jie"/>
    <n v="10674299"/>
    <s v="P18010175"/>
    <n v="7"/>
    <x v="4"/>
    <x v="13"/>
  </r>
  <r>
    <n v="364"/>
    <d v="2021-08-01T00:00:00"/>
    <s v="Evin Mah Chien You"/>
    <n v="10674222"/>
    <s v="P18010307"/>
    <n v="7"/>
    <x v="4"/>
    <x v="13"/>
  </r>
  <r>
    <n v="365"/>
    <d v="2021-08-01T00:00:00"/>
    <s v="Farm Kaixuan"/>
    <n v="10674026"/>
    <s v="P18009674"/>
    <n v="7"/>
    <x v="4"/>
    <x v="13"/>
  </r>
  <r>
    <n v="366"/>
    <d v="2021-08-01T00:00:00"/>
    <s v="Goh Cunn Khai"/>
    <n v="10674048"/>
    <s v="P18010148"/>
    <n v="7"/>
    <x v="4"/>
    <x v="13"/>
  </r>
  <r>
    <n v="367"/>
    <d v="2021-08-01T00:00:00"/>
    <s v="Goh Jia Chwit"/>
    <n v="10674037"/>
    <s v="P18009991"/>
    <n v="7"/>
    <x v="4"/>
    <x v="13"/>
  </r>
  <r>
    <n v="368"/>
    <d v="2021-08-01T00:00:00"/>
    <s v="Jeremy Yeoh Wei Hao"/>
    <n v="10674451"/>
    <s v="P18010099"/>
    <n v="7"/>
    <x v="4"/>
    <x v="13"/>
  </r>
  <r>
    <n v="369"/>
    <d v="2021-08-01T00:00:00"/>
    <s v="Joesen Tiow Zu Xian"/>
    <n v="10674439"/>
    <s v="P17008887"/>
    <n v="7"/>
    <x v="4"/>
    <x v="13"/>
  </r>
  <r>
    <n v="370"/>
    <d v="2021-08-01T00:00:00"/>
    <s v="Lau Kuan Sin"/>
    <n v="10674093"/>
    <s v="P18010053"/>
    <n v="7"/>
    <x v="4"/>
    <x v="13"/>
  </r>
  <r>
    <n v="371"/>
    <d v="2021-08-01T00:00:00"/>
    <s v="Leong Yong Peng"/>
    <n v="10674118"/>
    <s v="P18010023"/>
    <n v="7"/>
    <x v="4"/>
    <x v="13"/>
  </r>
  <r>
    <n v="372"/>
    <d v="2021-08-01T00:00:00"/>
    <s v="Leow Jie Han"/>
    <n v="10674141"/>
    <s v="P18009917"/>
    <n v="7"/>
    <x v="4"/>
    <x v="13"/>
  </r>
  <r>
    <n v="373"/>
    <d v="2021-08-01T00:00:00"/>
    <s v="Lim Lip Joo"/>
    <n v="10674163"/>
    <s v="P18009907"/>
    <n v="7"/>
    <x v="4"/>
    <x v="13"/>
  </r>
  <r>
    <n v="374"/>
    <d v="2021-08-01T00:00:00"/>
    <s v="Lim Lip Zhi"/>
    <n v="10674174"/>
    <s v="P18009908"/>
    <n v="7"/>
    <x v="4"/>
    <x v="13"/>
  </r>
  <r>
    <n v="375"/>
    <d v="2021-08-01T00:00:00"/>
    <s v="Lim Sing Seng"/>
    <n v="10674185"/>
    <s v="P18009390"/>
    <n v="7"/>
    <x v="4"/>
    <x v="13"/>
  </r>
  <r>
    <n v="376"/>
    <d v="2021-08-01T00:00:00"/>
    <s v="Lu Chun Hung"/>
    <n v="10674211"/>
    <s v="P18009982"/>
    <n v="7"/>
    <x v="4"/>
    <x v="13"/>
  </r>
  <r>
    <n v="377"/>
    <d v="2021-08-01T00:00:00"/>
    <s v="Pey Xin Yi"/>
    <n v="10674233"/>
    <s v="P18010066"/>
    <n v="7"/>
    <x v="4"/>
    <x v="13"/>
  </r>
  <r>
    <n v="378"/>
    <d v="2021-08-01T00:00:00"/>
    <s v="Tan Eng Khong"/>
    <n v="10674417"/>
    <s v="P18009984"/>
    <n v="7"/>
    <x v="4"/>
    <x v="13"/>
  </r>
  <r>
    <n v="379"/>
    <d v="2021-08-01T00:00:00"/>
    <s v="Tan Hoe Theng"/>
    <n v="10674392"/>
    <s v="P18010220"/>
    <n v="7"/>
    <x v="4"/>
    <x v="13"/>
  </r>
  <r>
    <n v="380"/>
    <d v="2021-08-01T00:00:00"/>
    <s v="Tan Wei Jian"/>
    <n v="10674369"/>
    <s v="P18009461"/>
    <n v="7"/>
    <x v="4"/>
    <x v="13"/>
  </r>
  <r>
    <n v="381"/>
    <d v="2021-08-01T00:00:00"/>
    <s v="Tan You Sheng"/>
    <n v="10674347"/>
    <s v="P18010152"/>
    <n v="7"/>
    <x v="4"/>
    <x v="13"/>
  </r>
  <r>
    <n v="382"/>
    <d v="2021-08-01T00:00:00"/>
    <s v="Vi Zhi Zhan"/>
    <n v="10674440"/>
    <s v="P18009873"/>
    <n v="7"/>
    <x v="4"/>
    <x v="13"/>
  </r>
  <r>
    <n v="383"/>
    <d v="2021-08-01T00:00:00"/>
    <s v="Yazan Hamdi Qawasmeh"/>
    <n v="10674277"/>
    <s v="P17008312"/>
    <n v="7"/>
    <x v="4"/>
    <x v="13"/>
  </r>
  <r>
    <n v="384"/>
    <d v="2021-08-01T00:00:00"/>
    <s v="Teh Yong Choon"/>
    <n v="9658417"/>
    <s v="P19011258"/>
    <n v="7"/>
    <x v="4"/>
    <x v="13"/>
  </r>
  <r>
    <n v="385"/>
    <d v="2021-08-01T00:00:00"/>
    <s v="Yeoh Hong Yu"/>
    <n v="9658439"/>
    <s v="P19011318"/>
    <n v="7"/>
    <x v="4"/>
    <x v="13"/>
  </r>
  <r>
    <n v="386"/>
    <d v="2021-08-01T00:00:00"/>
    <s v="Sarrene A/P Madialagan"/>
    <n v="9658406"/>
    <s v="P15006393"/>
    <n v="7"/>
    <x v="4"/>
    <x v="13"/>
  </r>
  <r>
    <n v="387"/>
    <d v="2021-08-01T00:00:00"/>
    <s v="Hong Zhi Ren"/>
    <n v="9546011"/>
    <s v="P18010697"/>
    <n v="8"/>
    <x v="3"/>
    <x v="13"/>
  </r>
  <r>
    <n v="388"/>
    <d v="2021-08-01T00:00:00"/>
    <s v="Kam Zhuang Sheng"/>
    <n v="9546022"/>
    <s v="P18010684"/>
    <n v="8"/>
    <x v="3"/>
    <x v="13"/>
  </r>
  <r>
    <n v="389"/>
    <d v="2021-08-01T00:00:00"/>
    <s v="Yeong Carmen"/>
    <n v="9546033"/>
    <s v="P18010677"/>
    <n v="8"/>
    <x v="3"/>
    <x v="13"/>
  </r>
  <r>
    <n v="390"/>
    <d v="2021-08-01T00:00:00"/>
    <s v="Yong Jia Yee"/>
    <n v="9546044"/>
    <s v="P18010683"/>
    <n v="8"/>
    <x v="3"/>
    <x v="13"/>
  </r>
  <r>
    <n v="391"/>
    <d v="2021-08-01T00:00:00"/>
    <s v="Ang Chee Keat"/>
    <n v="10447958"/>
    <s v="P17008859"/>
    <n v="8"/>
    <x v="3"/>
    <x v="13"/>
  </r>
  <r>
    <n v="392"/>
    <d v="2021-08-01T00:00:00"/>
    <s v="Charmayne Ooi Li Shan"/>
    <n v="10447947"/>
    <s v="P18009423"/>
    <n v="8"/>
    <x v="3"/>
    <x v="13"/>
  </r>
  <r>
    <n v="393"/>
    <d v="2021-08-01T00:00:00"/>
    <s v="Chiah Kah Hin"/>
    <n v="10447844"/>
    <s v="P18009317"/>
    <n v="8"/>
    <x v="3"/>
    <x v="13"/>
  </r>
  <r>
    <n v="394"/>
    <d v="2021-08-01T00:00:00"/>
    <s v="Damien Pang Chun Kit"/>
    <n v="10447855"/>
    <s v="P18009663"/>
    <n v="8"/>
    <x v="3"/>
    <x v="13"/>
  </r>
  <r>
    <n v="395"/>
    <d v="2021-08-01T00:00:00"/>
    <s v="Ho Haw Liang"/>
    <n v="10447833"/>
    <s v="P18009418"/>
    <n v="8"/>
    <x v="3"/>
    <x v="13"/>
  </r>
  <r>
    <n v="396"/>
    <d v="2021-08-01T00:00:00"/>
    <s v="Hoo Weng Shang"/>
    <n v="10447969"/>
    <s v="P17008203"/>
    <n v="8"/>
    <x v="3"/>
    <x v="13"/>
  </r>
  <r>
    <n v="397"/>
    <d v="2021-08-01T00:00:00"/>
    <s v="Kaljoshuaran A/L Baratharajan"/>
    <n v="10447925"/>
    <s v="P17008975"/>
    <n v="8"/>
    <x v="3"/>
    <x v="13"/>
  </r>
  <r>
    <n v="398"/>
    <d v="2021-08-01T00:00:00"/>
    <s v="Khoo Din Jun"/>
    <n v="10447914"/>
    <s v="P18009388"/>
    <n v="8"/>
    <x v="3"/>
    <x v="13"/>
  </r>
  <r>
    <n v="399"/>
    <d v="2021-08-01T00:00:00"/>
    <s v="Lau Kei Juen"/>
    <n v="10448380"/>
    <s v="P18009694"/>
    <n v="8"/>
    <x v="3"/>
    <x v="13"/>
  </r>
  <r>
    <n v="400"/>
    <d v="2021-08-01T00:00:00"/>
    <s v="Lim Jiahee"/>
    <n v="10448047"/>
    <s v="P18009434"/>
    <n v="8"/>
    <x v="3"/>
    <x v="13"/>
  </r>
  <r>
    <n v="401"/>
    <d v="2021-08-01T00:00:00"/>
    <s v="Lim Phei Hong"/>
    <n v="10448014"/>
    <s v="P18009673"/>
    <n v="8"/>
    <x v="3"/>
    <x v="13"/>
  </r>
  <r>
    <n v="402"/>
    <d v="2021-08-01T00:00:00"/>
    <s v="Low Yee Chin"/>
    <n v="10448003"/>
    <s v="P18009731"/>
    <n v="8"/>
    <x v="3"/>
    <x v="13"/>
  </r>
  <r>
    <n v="403"/>
    <d v="2021-08-01T00:00:00"/>
    <s v="Mandeep Singh Mann"/>
    <n v="10447992"/>
    <s v="P17009277"/>
    <n v="8"/>
    <x v="3"/>
    <x v="13"/>
  </r>
  <r>
    <n v="404"/>
    <d v="2021-08-01T00:00:00"/>
    <s v="Teng Wei Kang"/>
    <n v="10447877"/>
    <s v="P18009529"/>
    <n v="8"/>
    <x v="3"/>
    <x v="13"/>
  </r>
  <r>
    <n v="405"/>
    <d v="2021-08-01T00:00:00"/>
    <s v="Thor Pey Gen"/>
    <n v="10447903"/>
    <s v="P17008691"/>
    <n v="8"/>
    <x v="3"/>
    <x v="13"/>
  </r>
  <r>
    <n v="406"/>
    <d v="2021-08-01T00:00:00"/>
    <s v="Ooi Jun Ming"/>
    <n v="10447970"/>
    <s v="P20012222"/>
    <n v="8"/>
    <x v="3"/>
    <x v="13"/>
  </r>
  <r>
    <n v="407"/>
    <d v="2021-08-01T00:00:00"/>
    <s v="Lee Wen Fung"/>
    <n v="10448298"/>
    <s v="P17009232"/>
    <n v="8"/>
    <x v="3"/>
    <x v="13"/>
  </r>
  <r>
    <n v="408"/>
    <d v="2021-08-01T00:00:00"/>
    <s v="Dharvin Chandran"/>
    <n v="9856275"/>
    <s v="P18010285"/>
    <n v="6"/>
    <x v="2"/>
    <x v="14"/>
  </r>
  <r>
    <n v="409"/>
    <d v="2021-08-01T00:00:00"/>
    <s v="Chee Ezra"/>
    <n v="10878406"/>
    <s v="P18010513"/>
    <n v="6"/>
    <x v="2"/>
    <x v="14"/>
  </r>
  <r>
    <n v="410"/>
    <d v="2021-08-01T00:00:00"/>
    <s v="Chee Jia Hua"/>
    <n v="10878428"/>
    <s v="P20012790"/>
    <n v="6"/>
    <x v="2"/>
    <x v="14"/>
  </r>
  <r>
    <n v="411"/>
    <d v="2021-08-01T00:00:00"/>
    <s v="Chuah Sin Ni"/>
    <n v="10878440"/>
    <s v="P18010552"/>
    <n v="6"/>
    <x v="2"/>
    <x v="14"/>
  </r>
  <r>
    <n v="412"/>
    <d v="2021-08-01T00:00:00"/>
    <s v="Ho Teik Wei"/>
    <n v="10878691"/>
    <s v="P18010309"/>
    <n v="6"/>
    <x v="2"/>
    <x v="14"/>
  </r>
  <r>
    <n v="413"/>
    <d v="2021-08-01T00:00:00"/>
    <s v="Jeremy Fazirul Ikmal Ong"/>
    <n v="10878716"/>
    <s v="P18010503"/>
    <n v="6"/>
    <x v="2"/>
    <x v="14"/>
  </r>
  <r>
    <n v="414"/>
    <d v="2021-08-01T00:00:00"/>
    <s v="Khoo Zhi Qin"/>
    <n v="10878727"/>
    <s v="P18010559"/>
    <n v="6"/>
    <x v="2"/>
    <x v="14"/>
  </r>
  <r>
    <n v="415"/>
    <d v="2021-08-01T00:00:00"/>
    <s v="Lee Fei Hong"/>
    <n v="10878738"/>
    <s v="P18010597"/>
    <n v="6"/>
    <x v="2"/>
    <x v="14"/>
  </r>
  <r>
    <n v="416"/>
    <d v="2021-08-01T00:00:00"/>
    <s v="Lee Jun Song"/>
    <n v="10878761"/>
    <s v="P18009548"/>
    <n v="6"/>
    <x v="2"/>
    <x v="14"/>
  </r>
  <r>
    <n v="417"/>
    <d v="2021-08-01T00:00:00"/>
    <s v="Liew Wei Yi"/>
    <n v="10878772"/>
    <s v="P18010315"/>
    <n v="6"/>
    <x v="2"/>
    <x v="14"/>
  </r>
  <r>
    <n v="418"/>
    <d v="2021-08-01T00:00:00"/>
    <s v="Lim Lai Xin"/>
    <n v="10878783"/>
    <s v="P20012804"/>
    <n v="6"/>
    <x v="2"/>
    <x v="14"/>
  </r>
  <r>
    <n v="419"/>
    <d v="2021-08-01T00:00:00"/>
    <s v="Nurul Aiman Binti Abdul Rashid"/>
    <n v="10878808"/>
    <s v="P20012732"/>
    <n v="6"/>
    <x v="2"/>
    <x v="14"/>
  </r>
  <r>
    <n v="420"/>
    <d v="2021-08-01T00:00:00"/>
    <s v="Sophia Soo Hoo Kar Mun"/>
    <n v="10878819"/>
    <s v="P18010110"/>
    <n v="6"/>
    <x v="2"/>
    <x v="14"/>
  </r>
  <r>
    <n v="421"/>
    <d v="2021-08-01T00:00:00"/>
    <s v="Tan Ai Wei"/>
    <n v="10878912"/>
    <s v="P18010390"/>
    <n v="6"/>
    <x v="2"/>
    <x v="14"/>
  </r>
  <r>
    <n v="422"/>
    <d v="2021-08-01T00:00:00"/>
    <s v="Vicky Lee"/>
    <n v="10878820"/>
    <s v="P18010346"/>
    <n v="6"/>
    <x v="2"/>
    <x v="14"/>
  </r>
  <r>
    <n v="423"/>
    <d v="2021-08-01T00:00:00"/>
    <s v="Wang Hui Hao"/>
    <n v="10878886"/>
    <s v="P18010591"/>
    <n v="6"/>
    <x v="2"/>
    <x v="14"/>
  </r>
  <r>
    <n v="424"/>
    <d v="2021-08-01T00:00:00"/>
    <s v="Yeoh Ching Huei"/>
    <n v="10878897"/>
    <s v="P20012801"/>
    <n v="6"/>
    <x v="2"/>
    <x v="14"/>
  </r>
  <r>
    <n v="425"/>
    <d v="2021-08-01T00:00:00"/>
    <s v="Lee Zhi Sheng"/>
    <n v="10674107"/>
    <s v="P16007524"/>
    <n v="6"/>
    <x v="2"/>
    <x v="14"/>
  </r>
  <r>
    <n v="426"/>
    <d v="2021-08-01T00:00:00"/>
    <s v="Cheah Ying Ying"/>
    <n v="10673993"/>
    <s v="P18010147"/>
    <n v="7"/>
    <x v="4"/>
    <x v="14"/>
  </r>
  <r>
    <n v="427"/>
    <d v="2021-08-01T00:00:00"/>
    <s v="Chuang Jing Yee"/>
    <n v="10674015"/>
    <s v="P18010120"/>
    <n v="7"/>
    <x v="4"/>
    <x v="14"/>
  </r>
  <r>
    <n v="428"/>
    <d v="2021-08-01T00:00:00"/>
    <s v="Edmond Koay Wei Kuang"/>
    <n v="10674060"/>
    <s v="P18010113"/>
    <n v="7"/>
    <x v="4"/>
    <x v="14"/>
  </r>
  <r>
    <n v="429"/>
    <d v="2021-08-01T00:00:00"/>
    <s v="Eric Sho Huan Jie"/>
    <n v="10674299"/>
    <s v="P18010175"/>
    <n v="7"/>
    <x v="4"/>
    <x v="14"/>
  </r>
  <r>
    <n v="430"/>
    <d v="2021-08-01T00:00:00"/>
    <s v="Evin Mah Chien You"/>
    <n v="10674222"/>
    <s v="P18010307"/>
    <n v="7"/>
    <x v="4"/>
    <x v="14"/>
  </r>
  <r>
    <n v="431"/>
    <d v="2021-08-01T00:00:00"/>
    <s v="Farm Kaixuan"/>
    <n v="10674026"/>
    <s v="P18009674"/>
    <n v="7"/>
    <x v="4"/>
    <x v="14"/>
  </r>
  <r>
    <n v="432"/>
    <d v="2021-08-01T00:00:00"/>
    <s v="Goh Cunn Khai"/>
    <n v="10674048"/>
    <s v="P18010148"/>
    <n v="7"/>
    <x v="4"/>
    <x v="14"/>
  </r>
  <r>
    <n v="433"/>
    <d v="2021-08-01T00:00:00"/>
    <s v="Goh Jia Chwit"/>
    <n v="10674037"/>
    <s v="P18009991"/>
    <n v="7"/>
    <x v="4"/>
    <x v="14"/>
  </r>
  <r>
    <n v="434"/>
    <d v="2021-08-01T00:00:00"/>
    <s v="Jeremy Yeoh Wei Hao"/>
    <n v="10674451"/>
    <s v="P18010099"/>
    <n v="7"/>
    <x v="4"/>
    <x v="14"/>
  </r>
  <r>
    <n v="435"/>
    <d v="2021-08-01T00:00:00"/>
    <s v="Joesen Tiow Zu Xian"/>
    <n v="10674439"/>
    <s v="P17008887"/>
    <n v="7"/>
    <x v="4"/>
    <x v="14"/>
  </r>
  <r>
    <n v="436"/>
    <d v="2021-08-01T00:00:00"/>
    <s v="Lau Kuan Sin"/>
    <n v="10674093"/>
    <s v="P18010053"/>
    <n v="7"/>
    <x v="4"/>
    <x v="14"/>
  </r>
  <r>
    <n v="437"/>
    <d v="2021-08-01T00:00:00"/>
    <s v="Leong Yong Peng"/>
    <n v="10674118"/>
    <s v="P18010023"/>
    <n v="7"/>
    <x v="4"/>
    <x v="14"/>
  </r>
  <r>
    <n v="438"/>
    <d v="2021-08-01T00:00:00"/>
    <s v="Leow Jie Han"/>
    <n v="10674141"/>
    <s v="P18009917"/>
    <n v="7"/>
    <x v="4"/>
    <x v="14"/>
  </r>
  <r>
    <n v="439"/>
    <d v="2021-08-01T00:00:00"/>
    <s v="Lim Lip Joo"/>
    <n v="10674163"/>
    <s v="P18009907"/>
    <n v="7"/>
    <x v="4"/>
    <x v="14"/>
  </r>
  <r>
    <n v="440"/>
    <d v="2021-08-01T00:00:00"/>
    <s v="Lim Lip Zhi"/>
    <n v="10674174"/>
    <s v="P18009908"/>
    <n v="7"/>
    <x v="4"/>
    <x v="14"/>
  </r>
  <r>
    <n v="441"/>
    <d v="2021-08-01T00:00:00"/>
    <s v="Lim Sing Seng"/>
    <n v="10674185"/>
    <s v="P18009390"/>
    <n v="7"/>
    <x v="4"/>
    <x v="14"/>
  </r>
  <r>
    <n v="442"/>
    <d v="2021-08-01T00:00:00"/>
    <s v="Lu Chun Hung"/>
    <n v="10674211"/>
    <s v="P18009982"/>
    <n v="7"/>
    <x v="4"/>
    <x v="14"/>
  </r>
  <r>
    <n v="443"/>
    <d v="2021-08-01T00:00:00"/>
    <s v="Pey Xin Yi"/>
    <n v="10674233"/>
    <s v="P18010066"/>
    <n v="7"/>
    <x v="4"/>
    <x v="14"/>
  </r>
  <r>
    <n v="444"/>
    <d v="2021-08-01T00:00:00"/>
    <s v="Tan Eng Khong"/>
    <n v="10674417"/>
    <s v="P18009984"/>
    <n v="7"/>
    <x v="4"/>
    <x v="14"/>
  </r>
  <r>
    <n v="445"/>
    <d v="2021-08-01T00:00:00"/>
    <s v="Tan Hoe Theng"/>
    <n v="10674392"/>
    <s v="P18010220"/>
    <n v="7"/>
    <x v="4"/>
    <x v="14"/>
  </r>
  <r>
    <n v="446"/>
    <d v="2021-08-01T00:00:00"/>
    <s v="Tan Wei Jian"/>
    <n v="10674369"/>
    <s v="P18009461"/>
    <n v="7"/>
    <x v="4"/>
    <x v="14"/>
  </r>
  <r>
    <n v="447"/>
    <d v="2021-08-01T00:00:00"/>
    <s v="Tan You Sheng"/>
    <n v="10674347"/>
    <s v="P18010152"/>
    <n v="7"/>
    <x v="4"/>
    <x v="14"/>
  </r>
  <r>
    <n v="448"/>
    <d v="2021-08-01T00:00:00"/>
    <s v="Vi Zhi Zhan"/>
    <n v="10674440"/>
    <s v="P18009873"/>
    <n v="7"/>
    <x v="4"/>
    <x v="14"/>
  </r>
  <r>
    <n v="449"/>
    <d v="2021-08-01T00:00:00"/>
    <s v="Yazan Hamdi Qawasmeh"/>
    <n v="10674277"/>
    <s v="P17008312"/>
    <n v="7"/>
    <x v="4"/>
    <x v="14"/>
  </r>
  <r>
    <n v="450"/>
    <d v="2021-08-01T00:00:00"/>
    <s v="Teh Yong Choon"/>
    <n v="9658417"/>
    <s v="P19011258"/>
    <n v="7"/>
    <x v="4"/>
    <x v="14"/>
  </r>
  <r>
    <n v="451"/>
    <d v="2021-08-01T00:00:00"/>
    <s v="Yeoh Hong Yu"/>
    <n v="9658439"/>
    <s v="P19011318"/>
    <n v="7"/>
    <x v="4"/>
    <x v="14"/>
  </r>
  <r>
    <n v="452"/>
    <d v="2021-08-01T00:00:00"/>
    <s v="Sarrene A/P Madialagan"/>
    <n v="9658406"/>
    <s v="P15006393"/>
    <n v="7"/>
    <x v="4"/>
    <x v="14"/>
  </r>
  <r>
    <n v="453"/>
    <d v="2021-08-01T00:00:00"/>
    <s v="Hong Zhi Ren"/>
    <n v="9546011"/>
    <s v="P18010697"/>
    <n v="8"/>
    <x v="3"/>
    <x v="14"/>
  </r>
  <r>
    <n v="454"/>
    <d v="2021-08-01T00:00:00"/>
    <s v="Kam Zhuang Sheng"/>
    <n v="9546022"/>
    <s v="P18010684"/>
    <n v="8"/>
    <x v="3"/>
    <x v="14"/>
  </r>
  <r>
    <n v="455"/>
    <d v="2021-08-01T00:00:00"/>
    <s v="Yeong Carmen"/>
    <n v="9546033"/>
    <s v="P18010677"/>
    <n v="8"/>
    <x v="3"/>
    <x v="14"/>
  </r>
  <r>
    <n v="456"/>
    <d v="2021-08-01T00:00:00"/>
    <s v="Yong Jia Yee"/>
    <n v="9546044"/>
    <s v="P18010683"/>
    <n v="8"/>
    <x v="3"/>
    <x v="14"/>
  </r>
  <r>
    <n v="457"/>
    <d v="2021-08-01T00:00:00"/>
    <s v="Ang Chee Keat"/>
    <n v="10447958"/>
    <s v="P17008859"/>
    <n v="8"/>
    <x v="3"/>
    <x v="14"/>
  </r>
  <r>
    <n v="458"/>
    <d v="2021-08-01T00:00:00"/>
    <s v="Charmayne Ooi Li Shan"/>
    <n v="10447947"/>
    <s v="P18009423"/>
    <n v="8"/>
    <x v="3"/>
    <x v="14"/>
  </r>
  <r>
    <n v="459"/>
    <d v="2021-08-01T00:00:00"/>
    <s v="Chiah Kah Hin"/>
    <n v="10447844"/>
    <s v="P18009317"/>
    <n v="8"/>
    <x v="3"/>
    <x v="14"/>
  </r>
  <r>
    <n v="460"/>
    <d v="2021-08-01T00:00:00"/>
    <s v="Damien Pang Chun Kit"/>
    <n v="10447855"/>
    <s v="P18009663"/>
    <n v="8"/>
    <x v="3"/>
    <x v="14"/>
  </r>
  <r>
    <n v="461"/>
    <d v="2021-08-01T00:00:00"/>
    <s v="Ho Haw Liang"/>
    <n v="10447833"/>
    <s v="P18009418"/>
    <n v="8"/>
    <x v="3"/>
    <x v="14"/>
  </r>
  <r>
    <n v="462"/>
    <d v="2021-08-01T00:00:00"/>
    <s v="Hoo Weng Shang"/>
    <n v="10447969"/>
    <s v="P17008203"/>
    <n v="8"/>
    <x v="3"/>
    <x v="14"/>
  </r>
  <r>
    <n v="463"/>
    <d v="2021-08-01T00:00:00"/>
    <s v="Kaljoshuaran A/L Baratharajan"/>
    <n v="10447925"/>
    <s v="P17008975"/>
    <n v="8"/>
    <x v="3"/>
    <x v="14"/>
  </r>
  <r>
    <n v="464"/>
    <d v="2021-08-01T00:00:00"/>
    <s v="Khoo Din Jun"/>
    <n v="10447914"/>
    <s v="P18009388"/>
    <n v="8"/>
    <x v="3"/>
    <x v="14"/>
  </r>
  <r>
    <n v="465"/>
    <d v="2021-08-01T00:00:00"/>
    <s v="Lau Kei Juen"/>
    <n v="10448380"/>
    <s v="P18009694"/>
    <n v="8"/>
    <x v="3"/>
    <x v="14"/>
  </r>
  <r>
    <n v="466"/>
    <d v="2021-08-01T00:00:00"/>
    <s v="Lim Jiahee"/>
    <n v="10448047"/>
    <s v="P18009434"/>
    <n v="8"/>
    <x v="3"/>
    <x v="14"/>
  </r>
  <r>
    <n v="467"/>
    <d v="2021-08-01T00:00:00"/>
    <s v="Lim Phei Hong"/>
    <n v="10448014"/>
    <s v="P18009673"/>
    <n v="8"/>
    <x v="3"/>
    <x v="14"/>
  </r>
  <r>
    <n v="468"/>
    <d v="2021-08-01T00:00:00"/>
    <s v="Low Yee Chin"/>
    <n v="10448003"/>
    <s v="P18009731"/>
    <n v="8"/>
    <x v="3"/>
    <x v="14"/>
  </r>
  <r>
    <n v="469"/>
    <d v="2021-08-01T00:00:00"/>
    <s v="Mandeep Singh Mann"/>
    <n v="10447992"/>
    <s v="P17009277"/>
    <n v="8"/>
    <x v="3"/>
    <x v="14"/>
  </r>
  <r>
    <n v="470"/>
    <d v="2021-08-01T00:00:00"/>
    <s v="Teng Wei Kang"/>
    <n v="10447877"/>
    <s v="P18009529"/>
    <n v="8"/>
    <x v="3"/>
    <x v="14"/>
  </r>
  <r>
    <n v="471"/>
    <d v="2021-08-01T00:00:00"/>
    <s v="Thor Pey Gen"/>
    <n v="10447903"/>
    <s v="P17008691"/>
    <n v="8"/>
    <x v="3"/>
    <x v="14"/>
  </r>
  <r>
    <n v="472"/>
    <d v="2021-08-01T00:00:00"/>
    <s v="Ooi Jun Ming"/>
    <n v="10447970"/>
    <s v="P20012222"/>
    <n v="8"/>
    <x v="3"/>
    <x v="14"/>
  </r>
  <r>
    <n v="473"/>
    <d v="2021-08-01T00:00:00"/>
    <s v="Lee Wen Fung"/>
    <n v="10448298"/>
    <s v="P17009232"/>
    <n v="8"/>
    <x v="3"/>
    <x v="14"/>
  </r>
  <r>
    <n v="474"/>
    <d v="2021-08-01T00:00:00"/>
    <s v="Dharvin Chandran"/>
    <n v="9856275"/>
    <s v="P18010285"/>
    <n v="6"/>
    <x v="2"/>
    <x v="15"/>
  </r>
  <r>
    <n v="475"/>
    <d v="2021-08-01T00:00:00"/>
    <s v="Chee Ezra"/>
    <n v="10878406"/>
    <s v="P18010513"/>
    <n v="6"/>
    <x v="2"/>
    <x v="15"/>
  </r>
  <r>
    <n v="476"/>
    <d v="2021-08-01T00:00:00"/>
    <s v="Chee Jia Hua"/>
    <n v="10878428"/>
    <s v="P20012790"/>
    <n v="6"/>
    <x v="2"/>
    <x v="15"/>
  </r>
  <r>
    <n v="477"/>
    <d v="2021-08-01T00:00:00"/>
    <s v="Chuah Sin Ni"/>
    <n v="10878440"/>
    <s v="P18010552"/>
    <n v="6"/>
    <x v="2"/>
    <x v="15"/>
  </r>
  <r>
    <n v="478"/>
    <d v="2021-08-01T00:00:00"/>
    <s v="Ho Teik Wei"/>
    <n v="10878691"/>
    <s v="P18010309"/>
    <n v="6"/>
    <x v="2"/>
    <x v="15"/>
  </r>
  <r>
    <n v="479"/>
    <d v="2021-08-01T00:00:00"/>
    <s v="Jeremy Fazirul Ikmal Ong"/>
    <n v="10878716"/>
    <s v="P18010503"/>
    <n v="6"/>
    <x v="2"/>
    <x v="15"/>
  </r>
  <r>
    <n v="480"/>
    <d v="2021-08-01T00:00:00"/>
    <s v="Khoo Zhi Qin"/>
    <n v="10878727"/>
    <s v="P18010559"/>
    <n v="6"/>
    <x v="2"/>
    <x v="15"/>
  </r>
  <r>
    <n v="481"/>
    <d v="2021-08-01T00:00:00"/>
    <s v="Lee Fei Hong"/>
    <n v="10878738"/>
    <s v="P18010597"/>
    <n v="6"/>
    <x v="2"/>
    <x v="15"/>
  </r>
  <r>
    <n v="482"/>
    <d v="2021-08-01T00:00:00"/>
    <s v="Lee Jun Song"/>
    <n v="10878761"/>
    <s v="P18009548"/>
    <n v="6"/>
    <x v="2"/>
    <x v="15"/>
  </r>
  <r>
    <n v="483"/>
    <d v="2021-08-01T00:00:00"/>
    <s v="Liew Wei Yi"/>
    <n v="10878772"/>
    <s v="P18010315"/>
    <n v="6"/>
    <x v="2"/>
    <x v="15"/>
  </r>
  <r>
    <n v="484"/>
    <d v="2021-08-01T00:00:00"/>
    <s v="Lim Lai Xin"/>
    <n v="10878783"/>
    <s v="P20012804"/>
    <n v="6"/>
    <x v="2"/>
    <x v="15"/>
  </r>
  <r>
    <n v="485"/>
    <d v="2021-08-01T00:00:00"/>
    <s v="Nurul Aiman Binti Abdul Rashid"/>
    <n v="10878808"/>
    <s v="P20012732"/>
    <n v="6"/>
    <x v="2"/>
    <x v="15"/>
  </r>
  <r>
    <n v="486"/>
    <d v="2021-08-01T00:00:00"/>
    <s v="Sophia Soo Hoo Kar Mun"/>
    <n v="10878819"/>
    <s v="P18010110"/>
    <n v="6"/>
    <x v="2"/>
    <x v="15"/>
  </r>
  <r>
    <n v="487"/>
    <d v="2021-08-01T00:00:00"/>
    <s v="Tan Ai Wei"/>
    <n v="10878912"/>
    <s v="P18010390"/>
    <n v="6"/>
    <x v="2"/>
    <x v="15"/>
  </r>
  <r>
    <n v="488"/>
    <d v="2021-08-01T00:00:00"/>
    <s v="Vicky Lee"/>
    <n v="10878820"/>
    <s v="P18010346"/>
    <n v="6"/>
    <x v="2"/>
    <x v="15"/>
  </r>
  <r>
    <n v="489"/>
    <d v="2021-08-01T00:00:00"/>
    <s v="Wang Hui Hao"/>
    <n v="10878886"/>
    <s v="P18010591"/>
    <n v="6"/>
    <x v="2"/>
    <x v="15"/>
  </r>
  <r>
    <n v="490"/>
    <d v="2021-08-01T00:00:00"/>
    <s v="Yeoh Ching Huei"/>
    <n v="10878897"/>
    <s v="P20012801"/>
    <n v="6"/>
    <x v="2"/>
    <x v="15"/>
  </r>
  <r>
    <n v="491"/>
    <d v="2021-08-01T00:00:00"/>
    <s v="Lee Zhi Sheng"/>
    <n v="10674107"/>
    <s v="P16007524"/>
    <n v="6"/>
    <x v="2"/>
    <x v="15"/>
  </r>
  <r>
    <n v="492"/>
    <d v="2021-08-01T00:00:00"/>
    <s v="Cheah Ying Ying"/>
    <n v="10673993"/>
    <s v="P18010147"/>
    <n v="7"/>
    <x v="4"/>
    <x v="15"/>
  </r>
  <r>
    <n v="493"/>
    <d v="2021-08-01T00:00:00"/>
    <s v="Chuang Jing Yee"/>
    <n v="10674015"/>
    <s v="P18010120"/>
    <n v="7"/>
    <x v="4"/>
    <x v="15"/>
  </r>
  <r>
    <n v="494"/>
    <d v="2021-08-01T00:00:00"/>
    <s v="Edmond Koay Wei Kuang"/>
    <n v="10674060"/>
    <s v="P18010113"/>
    <n v="7"/>
    <x v="4"/>
    <x v="15"/>
  </r>
  <r>
    <n v="495"/>
    <d v="2021-08-01T00:00:00"/>
    <s v="Eric Sho Huan Jie"/>
    <n v="10674299"/>
    <s v="P18010175"/>
    <n v="7"/>
    <x v="4"/>
    <x v="15"/>
  </r>
  <r>
    <n v="496"/>
    <d v="2021-08-01T00:00:00"/>
    <s v="Evin Mah Chien You"/>
    <n v="10674222"/>
    <s v="P18010307"/>
    <n v="7"/>
    <x v="4"/>
    <x v="15"/>
  </r>
  <r>
    <n v="497"/>
    <d v="2021-08-01T00:00:00"/>
    <s v="Farm Kaixuan"/>
    <n v="10674026"/>
    <s v="P18009674"/>
    <n v="7"/>
    <x v="4"/>
    <x v="15"/>
  </r>
  <r>
    <n v="498"/>
    <d v="2021-08-01T00:00:00"/>
    <s v="Goh Cunn Khai"/>
    <n v="10674048"/>
    <s v="P18010148"/>
    <n v="7"/>
    <x v="4"/>
    <x v="15"/>
  </r>
  <r>
    <n v="499"/>
    <d v="2021-08-01T00:00:00"/>
    <s v="Goh Jia Chwit"/>
    <n v="10674037"/>
    <s v="P18009991"/>
    <n v="7"/>
    <x v="4"/>
    <x v="15"/>
  </r>
  <r>
    <n v="500"/>
    <d v="2021-08-01T00:00:00"/>
    <s v="Jeremy Yeoh Wei Hao"/>
    <n v="10674451"/>
    <s v="P18010099"/>
    <n v="7"/>
    <x v="4"/>
    <x v="15"/>
  </r>
  <r>
    <n v="501"/>
    <d v="2021-08-01T00:00:00"/>
    <s v="Joesen Tiow Zu Xian"/>
    <n v="10674439"/>
    <s v="P17008887"/>
    <n v="7"/>
    <x v="4"/>
    <x v="15"/>
  </r>
  <r>
    <n v="502"/>
    <d v="2021-08-01T00:00:00"/>
    <s v="Lau Kuan Sin"/>
    <n v="10674093"/>
    <s v="P18010053"/>
    <n v="7"/>
    <x v="4"/>
    <x v="15"/>
  </r>
  <r>
    <n v="503"/>
    <d v="2021-08-01T00:00:00"/>
    <s v="Leong Yong Peng"/>
    <n v="10674118"/>
    <s v="P18010023"/>
    <n v="7"/>
    <x v="4"/>
    <x v="15"/>
  </r>
  <r>
    <n v="504"/>
    <d v="2021-08-01T00:00:00"/>
    <s v="Leow Jie Han"/>
    <n v="10674141"/>
    <s v="P18009917"/>
    <n v="7"/>
    <x v="4"/>
    <x v="15"/>
  </r>
  <r>
    <n v="505"/>
    <d v="2021-08-01T00:00:00"/>
    <s v="Lim Lip Joo"/>
    <n v="10674163"/>
    <s v="P18009907"/>
    <n v="7"/>
    <x v="4"/>
    <x v="15"/>
  </r>
  <r>
    <n v="506"/>
    <d v="2021-08-01T00:00:00"/>
    <s v="Lim Lip Zhi"/>
    <n v="10674174"/>
    <s v="P18009908"/>
    <n v="7"/>
    <x v="4"/>
    <x v="15"/>
  </r>
  <r>
    <n v="507"/>
    <d v="2021-08-01T00:00:00"/>
    <s v="Lim Sing Seng"/>
    <n v="10674185"/>
    <s v="P18009390"/>
    <n v="7"/>
    <x v="4"/>
    <x v="15"/>
  </r>
  <r>
    <n v="508"/>
    <d v="2021-08-01T00:00:00"/>
    <s v="Lu Chun Hung"/>
    <n v="10674211"/>
    <s v="P18009982"/>
    <n v="7"/>
    <x v="4"/>
    <x v="15"/>
  </r>
  <r>
    <n v="509"/>
    <d v="2021-08-01T00:00:00"/>
    <s v="Pey Xin Yi"/>
    <n v="10674233"/>
    <s v="P18010066"/>
    <n v="7"/>
    <x v="4"/>
    <x v="15"/>
  </r>
  <r>
    <n v="510"/>
    <d v="2021-08-01T00:00:00"/>
    <s v="Tan Eng Khong"/>
    <n v="10674417"/>
    <s v="P18009984"/>
    <n v="7"/>
    <x v="4"/>
    <x v="15"/>
  </r>
  <r>
    <n v="511"/>
    <d v="2021-08-01T00:00:00"/>
    <s v="Tan Hoe Theng"/>
    <n v="10674392"/>
    <s v="P18010220"/>
    <n v="7"/>
    <x v="4"/>
    <x v="15"/>
  </r>
  <r>
    <n v="512"/>
    <d v="2021-08-01T00:00:00"/>
    <s v="Tan Wei Jian"/>
    <n v="10674369"/>
    <s v="P18009461"/>
    <n v="7"/>
    <x v="4"/>
    <x v="15"/>
  </r>
  <r>
    <n v="513"/>
    <d v="2021-08-01T00:00:00"/>
    <s v="Tan You Sheng"/>
    <n v="10674347"/>
    <s v="P18010152"/>
    <n v="7"/>
    <x v="4"/>
    <x v="15"/>
  </r>
  <r>
    <n v="514"/>
    <d v="2021-08-01T00:00:00"/>
    <s v="Vi Zhi Zhan"/>
    <n v="10674440"/>
    <s v="P18009873"/>
    <n v="7"/>
    <x v="4"/>
    <x v="15"/>
  </r>
  <r>
    <n v="515"/>
    <d v="2021-08-01T00:00:00"/>
    <s v="Yazan Hamdi Qawasmeh"/>
    <n v="10674277"/>
    <s v="P17008312"/>
    <n v="7"/>
    <x v="4"/>
    <x v="15"/>
  </r>
  <r>
    <n v="516"/>
    <d v="2021-08-01T00:00:00"/>
    <s v="Teh Yong Choon"/>
    <n v="9658417"/>
    <s v="P19011258"/>
    <n v="7"/>
    <x v="4"/>
    <x v="15"/>
  </r>
  <r>
    <n v="517"/>
    <d v="2021-08-01T00:00:00"/>
    <s v="Yeoh Hong Yu"/>
    <n v="9658439"/>
    <s v="P19011318"/>
    <n v="7"/>
    <x v="4"/>
    <x v="15"/>
  </r>
  <r>
    <n v="518"/>
    <d v="2021-08-01T00:00:00"/>
    <s v="Hong Zhi Ren"/>
    <n v="9546011"/>
    <s v="P18010697"/>
    <n v="8"/>
    <x v="3"/>
    <x v="15"/>
  </r>
  <r>
    <n v="519"/>
    <d v="2021-08-01T00:00:00"/>
    <s v="Kam Zhuang Sheng"/>
    <n v="9546022"/>
    <s v="P18010684"/>
    <n v="8"/>
    <x v="3"/>
    <x v="15"/>
  </r>
  <r>
    <n v="520"/>
    <d v="2021-08-01T00:00:00"/>
    <s v="Yeong Carmen"/>
    <n v="9546033"/>
    <s v="P18010677"/>
    <n v="8"/>
    <x v="3"/>
    <x v="15"/>
  </r>
  <r>
    <n v="521"/>
    <d v="2021-08-01T00:00:00"/>
    <s v="Yong Jia Yee"/>
    <n v="9546044"/>
    <s v="P18010683"/>
    <n v="8"/>
    <x v="3"/>
    <x v="15"/>
  </r>
  <r>
    <n v="522"/>
    <d v="2021-08-01T00:00:00"/>
    <s v="Ang Chee Keat"/>
    <n v="10447958"/>
    <s v="P17008859"/>
    <n v="8"/>
    <x v="3"/>
    <x v="15"/>
  </r>
  <r>
    <n v="523"/>
    <d v="2021-08-01T00:00:00"/>
    <s v="Charmayne Ooi Li Shan"/>
    <n v="10447947"/>
    <s v="P18009423"/>
    <n v="8"/>
    <x v="3"/>
    <x v="15"/>
  </r>
  <r>
    <n v="524"/>
    <d v="2021-08-01T00:00:00"/>
    <s v="Chiah Kah Hin"/>
    <n v="10447844"/>
    <s v="P18009317"/>
    <n v="8"/>
    <x v="3"/>
    <x v="15"/>
  </r>
  <r>
    <n v="525"/>
    <d v="2021-08-01T00:00:00"/>
    <s v="Damien Pang Chun Kit"/>
    <n v="10447855"/>
    <s v="P18009663"/>
    <n v="8"/>
    <x v="3"/>
    <x v="15"/>
  </r>
  <r>
    <n v="526"/>
    <d v="2021-08-01T00:00:00"/>
    <s v="Ho Haw Liang"/>
    <n v="10447833"/>
    <s v="P18009418"/>
    <n v="8"/>
    <x v="3"/>
    <x v="15"/>
  </r>
  <r>
    <n v="527"/>
    <d v="2021-08-01T00:00:00"/>
    <s v="Hoo Weng Shang"/>
    <n v="10447969"/>
    <s v="P17008203"/>
    <n v="8"/>
    <x v="3"/>
    <x v="15"/>
  </r>
  <r>
    <n v="528"/>
    <d v="2021-08-01T00:00:00"/>
    <s v="Kaljoshuaran A/L Baratharajan"/>
    <n v="10447925"/>
    <s v="P17008975"/>
    <n v="8"/>
    <x v="3"/>
    <x v="15"/>
  </r>
  <r>
    <n v="529"/>
    <d v="2021-08-01T00:00:00"/>
    <s v="Khoo Din Jun"/>
    <n v="10447914"/>
    <s v="P18009388"/>
    <n v="8"/>
    <x v="3"/>
    <x v="15"/>
  </r>
  <r>
    <n v="530"/>
    <d v="2021-08-01T00:00:00"/>
    <s v="Lau Kei Juen"/>
    <n v="10448380"/>
    <s v="P18009694"/>
    <n v="8"/>
    <x v="3"/>
    <x v="15"/>
  </r>
  <r>
    <n v="531"/>
    <d v="2021-08-01T00:00:00"/>
    <s v="Lim Jiahee"/>
    <n v="10448047"/>
    <s v="P18009434"/>
    <n v="8"/>
    <x v="3"/>
    <x v="15"/>
  </r>
  <r>
    <n v="532"/>
    <d v="2021-08-01T00:00:00"/>
    <s v="Lim Phei Hong"/>
    <n v="10448014"/>
    <s v="P18009673"/>
    <n v="8"/>
    <x v="3"/>
    <x v="15"/>
  </r>
  <r>
    <n v="533"/>
    <d v="2021-08-01T00:00:00"/>
    <s v="Low Yee Chin"/>
    <n v="10448003"/>
    <s v="P18009731"/>
    <n v="8"/>
    <x v="3"/>
    <x v="15"/>
  </r>
  <r>
    <n v="534"/>
    <d v="2021-08-01T00:00:00"/>
    <s v="Mandeep Singh Mann"/>
    <n v="10447992"/>
    <s v="P17009277"/>
    <n v="8"/>
    <x v="3"/>
    <x v="15"/>
  </r>
  <r>
    <n v="535"/>
    <d v="2021-08-01T00:00:00"/>
    <s v="Teng Wei Kang"/>
    <n v="10447877"/>
    <s v="P18009529"/>
    <n v="8"/>
    <x v="3"/>
    <x v="15"/>
  </r>
  <r>
    <n v="536"/>
    <d v="2021-08-01T00:00:00"/>
    <s v="Thor Pey Gen"/>
    <n v="10447903"/>
    <s v="P17008691"/>
    <n v="8"/>
    <x v="3"/>
    <x v="15"/>
  </r>
  <r>
    <n v="537"/>
    <d v="2021-08-01T00:00:00"/>
    <s v="Ooi Jun Ming"/>
    <n v="10447970"/>
    <s v="P20012222"/>
    <n v="8"/>
    <x v="3"/>
    <x v="15"/>
  </r>
  <r>
    <n v="538"/>
    <d v="2021-08-01T00:00:00"/>
    <s v="Lee Wen Fung"/>
    <n v="10448298"/>
    <s v="P17009232"/>
    <n v="8"/>
    <x v="3"/>
    <x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1:R10" firstHeaderRow="1" firstDataRow="2" firstDataCol="1"/>
  <pivotFields count="8">
    <pivotField showAll="0"/>
    <pivotField numFmtId="17" showAll="0"/>
    <pivotField dataField="1" showAll="0"/>
    <pivotField showAll="0"/>
    <pivotField showAll="0"/>
    <pivotField showAll="0"/>
    <pivotField axis="axisRow" showAll="0">
      <items count="8">
        <item x="5"/>
        <item x="6"/>
        <item x="0"/>
        <item x="1"/>
        <item x="2"/>
        <item x="4"/>
        <item x="3"/>
        <item t="default"/>
      </items>
    </pivotField>
    <pivotField axis="axisCol" showAll="0">
      <items count="17">
        <item x="10"/>
        <item x="7"/>
        <item x="6"/>
        <item x="12"/>
        <item x="8"/>
        <item x="9"/>
        <item x="15"/>
        <item x="14"/>
        <item x="13"/>
        <item x="5"/>
        <item x="11"/>
        <item x="1"/>
        <item x="0"/>
        <item x="2"/>
        <item x="3"/>
        <item x="4"/>
        <item t="default"/>
      </items>
    </pivotField>
  </pivotFields>
  <rowFields count="1">
    <field x="6"/>
  </rowFields>
  <rowItems count="8">
    <i>
      <x/>
    </i>
    <i>
      <x v="1"/>
    </i>
    <i>
      <x v="2"/>
    </i>
    <i>
      <x v="3"/>
    </i>
    <i>
      <x v="4"/>
    </i>
    <i>
      <x v="5"/>
    </i>
    <i>
      <x v="6"/>
    </i>
    <i t="grand">
      <x/>
    </i>
  </rowItems>
  <colFields count="1">
    <field x="7"/>
  </colFields>
  <colItems count="17">
    <i>
      <x/>
    </i>
    <i>
      <x v="1"/>
    </i>
    <i>
      <x v="2"/>
    </i>
    <i>
      <x v="3"/>
    </i>
    <i>
      <x v="4"/>
    </i>
    <i>
      <x v="5"/>
    </i>
    <i>
      <x v="6"/>
    </i>
    <i>
      <x v="7"/>
    </i>
    <i>
      <x v="8"/>
    </i>
    <i>
      <x v="9"/>
    </i>
    <i>
      <x v="10"/>
    </i>
    <i>
      <x v="11"/>
    </i>
    <i>
      <x v="12"/>
    </i>
    <i>
      <x v="13"/>
    </i>
    <i>
      <x v="14"/>
    </i>
    <i>
      <x v="15"/>
    </i>
    <i t="grand">
      <x/>
    </i>
  </colItems>
  <dataFields count="1">
    <dataField name="Aug-2021" fld="2" subtotal="count" baseField="0" baseItem="0" numFmtId="3"/>
  </dataFields>
  <formats count="16">
    <format dxfId="124">
      <pivotArea dataOnly="0" labelOnly="1" fieldPosition="0">
        <references count="1">
          <reference field="7" count="1">
            <x v="0"/>
          </reference>
        </references>
      </pivotArea>
    </format>
    <format dxfId="123">
      <pivotArea dataOnly="0" labelOnly="1" fieldPosition="0">
        <references count="1">
          <reference field="7" count="1">
            <x v="1"/>
          </reference>
        </references>
      </pivotArea>
    </format>
    <format dxfId="122">
      <pivotArea dataOnly="0" labelOnly="1" fieldPosition="0">
        <references count="1">
          <reference field="7" count="1">
            <x v="2"/>
          </reference>
        </references>
      </pivotArea>
    </format>
    <format dxfId="121">
      <pivotArea dataOnly="0" labelOnly="1" fieldPosition="0">
        <references count="1">
          <reference field="7" count="1">
            <x v="3"/>
          </reference>
        </references>
      </pivotArea>
    </format>
    <format dxfId="120">
      <pivotArea dataOnly="0" labelOnly="1" fieldPosition="0">
        <references count="1">
          <reference field="7" count="1">
            <x v="4"/>
          </reference>
        </references>
      </pivotArea>
    </format>
    <format dxfId="119">
      <pivotArea dataOnly="0" labelOnly="1" fieldPosition="0">
        <references count="1">
          <reference field="7" count="1">
            <x v="5"/>
          </reference>
        </references>
      </pivotArea>
    </format>
    <format dxfId="118">
      <pivotArea dataOnly="0" labelOnly="1" fieldPosition="0">
        <references count="1">
          <reference field="7" count="1">
            <x v="6"/>
          </reference>
        </references>
      </pivotArea>
    </format>
    <format dxfId="117">
      <pivotArea dataOnly="0" labelOnly="1" fieldPosition="0">
        <references count="1">
          <reference field="7" count="1">
            <x v="7"/>
          </reference>
        </references>
      </pivotArea>
    </format>
    <format dxfId="116">
      <pivotArea dataOnly="0" labelOnly="1" fieldPosition="0">
        <references count="1">
          <reference field="7" count="1">
            <x v="8"/>
          </reference>
        </references>
      </pivotArea>
    </format>
    <format dxfId="115">
      <pivotArea dataOnly="0" labelOnly="1" fieldPosition="0">
        <references count="1">
          <reference field="7" count="1">
            <x v="9"/>
          </reference>
        </references>
      </pivotArea>
    </format>
    <format dxfId="114">
      <pivotArea dataOnly="0" labelOnly="1" fieldPosition="0">
        <references count="1">
          <reference field="7" count="1">
            <x v="10"/>
          </reference>
        </references>
      </pivotArea>
    </format>
    <format dxfId="113">
      <pivotArea dataOnly="0" labelOnly="1" fieldPosition="0">
        <references count="1">
          <reference field="7" count="1">
            <x v="11"/>
          </reference>
        </references>
      </pivotArea>
    </format>
    <format dxfId="112">
      <pivotArea dataOnly="0" labelOnly="1" fieldPosition="0">
        <references count="1">
          <reference field="7" count="1">
            <x v="12"/>
          </reference>
        </references>
      </pivotArea>
    </format>
    <format dxfId="111">
      <pivotArea dataOnly="0" labelOnly="1" fieldPosition="0">
        <references count="1">
          <reference field="7" count="1">
            <x v="13"/>
          </reference>
        </references>
      </pivotArea>
    </format>
    <format dxfId="110">
      <pivotArea dataOnly="0" labelOnly="1" fieldPosition="0">
        <references count="1">
          <reference field="7" count="1">
            <x v="14"/>
          </reference>
        </references>
      </pivotArea>
    </format>
    <format dxfId="109">
      <pivotArea dataOnly="0" labelOnly="1" fieldPosition="0">
        <references count="1">
          <reference field="7" count="1">
            <x v="15"/>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drawing" Target="../drawings/drawing3.x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omments" Target="../comments3.xml"/><Relationship Id="rId10" Type="http://schemas.openxmlformats.org/officeDocument/2006/relationships/ctrlProp" Target="../ctrlProps/ctrlProp33.xml"/><Relationship Id="rId4" Type="http://schemas.openxmlformats.org/officeDocument/2006/relationships/vmlDrawing" Target="../drawings/vmlDrawing3.v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3" Type="http://schemas.openxmlformats.org/officeDocument/2006/relationships/vmlDrawing" Target="../drawings/vmlDrawing5.vml"/><Relationship Id="rId7" Type="http://schemas.openxmlformats.org/officeDocument/2006/relationships/ctrlProp" Target="../ctrlProps/ctrlProp51.xml"/><Relationship Id="rId12" Type="http://schemas.openxmlformats.org/officeDocument/2006/relationships/ctrlProp" Target="../ctrlProps/ctrlProp5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0" Type="http://schemas.openxmlformats.org/officeDocument/2006/relationships/ctrlProp" Target="../ctrlProps/ctrlProp54.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38" t="s">
        <v>1551</v>
      </c>
      <c r="D1" s="738"/>
      <c r="E1" s="111" t="s">
        <v>255</v>
      </c>
      <c r="F1" s="110"/>
      <c r="M1" s="460">
        <v>1</v>
      </c>
      <c r="N1" s="461" t="s">
        <v>883</v>
      </c>
      <c r="O1" s="462" t="s">
        <v>646</v>
      </c>
      <c r="P1" s="112"/>
      <c r="T1" s="637" t="s">
        <v>961</v>
      </c>
      <c r="V1" s="637" t="s">
        <v>961</v>
      </c>
    </row>
    <row r="2" spans="1:26" ht="15.75" thickBot="1" x14ac:dyDescent="0.3">
      <c r="A2" s="109" t="s">
        <v>201</v>
      </c>
      <c r="B2" s="113"/>
      <c r="C2" s="739" t="s">
        <v>883</v>
      </c>
      <c r="D2" s="739"/>
      <c r="E2" s="112">
        <f>MATCH(C2, N1:N102, 0)</f>
        <v>1</v>
      </c>
      <c r="F2" s="109" t="s">
        <v>368</v>
      </c>
      <c r="G2" s="114" t="str">
        <f ca="1">INDIRECT("O" &amp; E2)</f>
        <v>Active</v>
      </c>
      <c r="I2" s="115" t="s">
        <v>221</v>
      </c>
      <c r="J2" s="116">
        <f ca="1">VLOOKUP(C2, INDIRECT("'" &amp; G2 &amp; "'!C3:DI500"), 108, FALSE)</f>
        <v>0</v>
      </c>
      <c r="K2" s="115" t="s">
        <v>224</v>
      </c>
      <c r="L2" s="117">
        <f ca="1">VLOOKUP(C2, INDIRECT("'" &amp; G2 &amp; "'!C3:DI500"), 109, FALSE)</f>
        <v>0</v>
      </c>
      <c r="M2" s="463"/>
      <c r="N2" s="464"/>
      <c r="O2" s="465"/>
      <c r="P2" s="118" t="s">
        <v>247</v>
      </c>
      <c r="Q2" s="581" t="s">
        <v>246</v>
      </c>
      <c r="R2" s="582"/>
      <c r="S2" s="582"/>
      <c r="T2" s="582"/>
      <c r="U2" s="582"/>
      <c r="V2" s="582"/>
      <c r="W2" s="583" t="e">
        <f ca="1">MAX(S18, X18)</f>
        <v>#VALUE!</v>
      </c>
      <c r="X2" s="584" t="e">
        <f ca="1">L2-W2</f>
        <v>#VALUE!</v>
      </c>
    </row>
    <row r="3" spans="1:26" x14ac:dyDescent="0.25">
      <c r="I3" s="119" t="s">
        <v>222</v>
      </c>
      <c r="J3" s="120">
        <f ca="1">VLOOKUP(C2, INDIRECT("'" &amp; G2 &amp; "'!C3:DI500"), 110, FALSE)</f>
        <v>0</v>
      </c>
      <c r="K3" s="119" t="s">
        <v>299</v>
      </c>
      <c r="L3" s="209">
        <f ca="1">VLOOKUP(C2, INDIRECT("'" &amp; G2 &amp; "'!C3:DI500"), 111, FALSE)</f>
        <v>0</v>
      </c>
      <c r="M3" s="463"/>
      <c r="N3" s="464"/>
      <c r="O3" s="465"/>
      <c r="Q3" s="585" t="s">
        <v>292</v>
      </c>
      <c r="R3" s="586"/>
      <c r="S3" s="587" t="s">
        <v>952</v>
      </c>
      <c r="T3" s="588" t="s">
        <v>953</v>
      </c>
      <c r="U3" s="589" t="s">
        <v>122</v>
      </c>
      <c r="V3" s="590" t="s">
        <v>953</v>
      </c>
      <c r="W3" s="732" t="s">
        <v>312</v>
      </c>
      <c r="X3" s="733"/>
    </row>
    <row r="4" spans="1:26" x14ac:dyDescent="0.25">
      <c r="A4" s="109" t="s">
        <v>202</v>
      </c>
      <c r="B4" s="110"/>
      <c r="C4" s="121" t="str">
        <f ca="1">VLOOKUP(C2, INDIRECT("'" &amp; G2 &amp; "'!C3:M500"), 11, FALSE)</f>
        <v>P20012732</v>
      </c>
      <c r="F4" s="109" t="s">
        <v>204</v>
      </c>
      <c r="G4" s="122">
        <f ca="1">VLOOKUP(C2, INDIRECT("'" &amp; G2 &amp; "'!C3:M500"), 2, FALSE)</f>
        <v>44044</v>
      </c>
      <c r="I4" s="123"/>
      <c r="K4" s="123"/>
      <c r="M4" s="463"/>
      <c r="N4" s="464"/>
      <c r="O4" s="465"/>
      <c r="Q4" s="591" t="s">
        <v>954</v>
      </c>
      <c r="R4" s="592"/>
      <c r="S4" s="593" t="e">
        <f ca="1">SMALL(T21:T35, 2)</f>
        <v>#VALUE!</v>
      </c>
      <c r="T4" s="594" t="e">
        <f ca="1">VLOOKUP(S4, $T$21:$V$35, 3, FALSE)</f>
        <v>#VALUE!</v>
      </c>
      <c r="U4" s="595" t="e">
        <f ca="1">SMALL(T29:T35, 2)</f>
        <v>#VALUE!</v>
      </c>
      <c r="V4" s="596" t="e">
        <f ca="1">VLOOKUP(U4, $T$29:$V$35, 3, FALSE)</f>
        <v>#VALUE!</v>
      </c>
      <c r="W4" s="734" t="s">
        <v>310</v>
      </c>
      <c r="X4" s="735"/>
    </row>
    <row r="5" spans="1:26" x14ac:dyDescent="0.25">
      <c r="A5" s="109" t="s">
        <v>203</v>
      </c>
      <c r="B5" s="110"/>
      <c r="C5" s="124">
        <f ca="1">VLOOKUP(C2, INDIRECT("'" &amp; G2 &amp; "'!C3:M500"), 4, FALSE)</f>
        <v>10878808</v>
      </c>
      <c r="F5" s="109" t="s">
        <v>205</v>
      </c>
      <c r="G5" s="125">
        <f ca="1">VLOOKUP(C2, INDIRECT("'" &amp; G2 &amp; "'!C3:M500"), 3, FALSE)</f>
        <v>6</v>
      </c>
      <c r="I5" s="109" t="s">
        <v>208</v>
      </c>
      <c r="J5" s="114" t="str">
        <f ca="1">VLOOKUP(C2, INDIRECT("'" &amp; G2 &amp; "'!C3:M500"), 8, FALSE)</f>
        <v>A</v>
      </c>
      <c r="K5" s="109" t="s">
        <v>209</v>
      </c>
      <c r="L5" s="114" t="str">
        <f ca="1">VLOOKUP(C2, INDIRECT("'" &amp; G2 &amp; "'!C3:M500"), 9, FALSE)</f>
        <v>A</v>
      </c>
      <c r="M5" s="463"/>
      <c r="N5" s="464"/>
      <c r="O5" s="465"/>
      <c r="Q5" s="591" t="s">
        <v>956</v>
      </c>
      <c r="R5" s="592"/>
      <c r="S5" s="593" t="e">
        <f ca="1">MIN(T21:T35)</f>
        <v>#VALUE!</v>
      </c>
      <c r="T5" s="594" t="e">
        <f ca="1">VLOOKUP(S5, $T$21:$V$35, 3, FALSE)</f>
        <v>#VALUE!</v>
      </c>
      <c r="U5" s="595" t="e">
        <f ca="1">MIN(T29:T35)</f>
        <v>#VALUE!</v>
      </c>
      <c r="V5" s="596" t="e">
        <f ca="1">VLOOKUP(U5, $T$29:$V$35, 3, FALSE)</f>
        <v>#VALUE!</v>
      </c>
      <c r="W5" s="597">
        <f ca="1">E17+H17</f>
        <v>7</v>
      </c>
      <c r="X5" s="598">
        <f ca="1">IF(H17=0, F17, (E17*F17+H17*I17)/(E17+H17))</f>
        <v>48.226189931233719</v>
      </c>
    </row>
    <row r="6" spans="1:26" ht="15.75" thickBot="1" x14ac:dyDescent="0.3">
      <c r="A6" s="109" t="s">
        <v>298</v>
      </c>
      <c r="B6" s="110"/>
      <c r="C6" s="121">
        <f ca="1">VLOOKUP(C2, INDIRECT("'" &amp; G2 &amp; "'!C3:M500"), 5, FALSE)</f>
        <v>1</v>
      </c>
      <c r="D6" s="121"/>
      <c r="F6" s="109" t="s">
        <v>231</v>
      </c>
      <c r="G6" s="121">
        <f ca="1">VLOOKUP(C2, INDIRECT("'" &amp; G2 &amp; "'!C3:M500"), 10, FALSE)</f>
        <v>0</v>
      </c>
      <c r="H6" s="121"/>
      <c r="M6" s="463"/>
      <c r="N6" s="464"/>
      <c r="O6" s="465"/>
      <c r="Q6" s="599" t="s">
        <v>958</v>
      </c>
      <c r="R6" s="600"/>
      <c r="S6" s="601" t="e">
        <f ca="1">IF(T5=10, (S5+S4)*10, IF(T5&gt;=20, S5*20, 2000))</f>
        <v>#VALUE!</v>
      </c>
      <c r="T6" s="602"/>
      <c r="U6" s="603" t="e">
        <f ca="1">IF(V5=10, (U5+U4)*10, IF(V5&gt;=20, U5*20, 2000))</f>
        <v>#VALUE!</v>
      </c>
      <c r="V6" s="604"/>
      <c r="W6" s="605" t="s">
        <v>311</v>
      </c>
      <c r="X6" s="606">
        <f ca="1">IF(X5&gt;80, 4, (X5-50)/20+2.5)</f>
        <v>2.4113094965616861</v>
      </c>
    </row>
    <row r="7" spans="1:26" x14ac:dyDescent="0.25">
      <c r="A7" s="109" t="s">
        <v>206</v>
      </c>
      <c r="B7" s="110"/>
      <c r="C7" s="121">
        <f ca="1">VLOOKUP(C2, INDIRECT("'" &amp; G2 &amp; "'!C3:M500"), 6, FALSE)</f>
        <v>0</v>
      </c>
      <c r="D7" s="121"/>
      <c r="F7" s="109" t="s">
        <v>207</v>
      </c>
      <c r="G7" s="121">
        <f ca="1">VLOOKUP(C2, INDIRECT("'" &amp; G2 &amp; "'!C3:M500"), 7, FALSE)</f>
        <v>0</v>
      </c>
      <c r="H7" s="121"/>
      <c r="I7" s="121"/>
      <c r="M7" s="463"/>
      <c r="N7" s="464"/>
      <c r="O7" s="465"/>
      <c r="U7" s="109" t="s">
        <v>955</v>
      </c>
      <c r="W7" s="109" t="s">
        <v>957</v>
      </c>
      <c r="X7" s="638">
        <v>68.7</v>
      </c>
    </row>
    <row r="8" spans="1:26" ht="15.75" thickBot="1" x14ac:dyDescent="0.3">
      <c r="A8" s="110" t="s">
        <v>223</v>
      </c>
      <c r="B8" s="110"/>
      <c r="F8" s="109" t="s">
        <v>265</v>
      </c>
      <c r="G8" s="121" t="str">
        <f ca="1">INDIRECT("'" &amp; G2 &amp; "'!A" &amp; MATCH(C2, INDIRECT("'" &amp; G2 &amp; "'!C1:C500"), 0))</f>
        <v>SrSSSrSSSrSSSrSSSrSSSrSS################################################SSSSSSSSSSSS</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40" t="s">
        <v>141</v>
      </c>
      <c r="E9" s="741"/>
      <c r="F9" s="89" t="s">
        <v>210</v>
      </c>
      <c r="G9" s="740" t="s">
        <v>148</v>
      </c>
      <c r="H9" s="741"/>
      <c r="I9" s="128" t="s">
        <v>210</v>
      </c>
      <c r="J9" s="740" t="s">
        <v>366</v>
      </c>
      <c r="K9" s="741"/>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f t="shared" ref="C10:C16" ca="1" si="0">K19</f>
        <v>100</v>
      </c>
      <c r="D10" s="133" t="str">
        <f>A26</f>
        <v>INT207SE</v>
      </c>
      <c r="E10" s="134"/>
      <c r="F10" s="201">
        <f t="shared" ref="F10:F16" ca="1" si="1">K26</f>
        <v>61.159999847412109</v>
      </c>
      <c r="G10" s="133" t="str">
        <f>A34</f>
        <v>INT380CT</v>
      </c>
      <c r="H10" s="134"/>
      <c r="I10" s="201" t="str">
        <f ca="1">K34</f>
        <v>S21-8</v>
      </c>
      <c r="J10" s="135" t="s">
        <v>213</v>
      </c>
      <c r="K10" s="136"/>
      <c r="L10" s="205">
        <f ca="1">IF(K46=0, K47, K46)</f>
        <v>56.200000762939453</v>
      </c>
      <c r="M10" s="463"/>
      <c r="N10" s="464"/>
      <c r="O10" s="465"/>
      <c r="Q10" s="615">
        <f t="shared" ref="Q10:Q16" ca="1" si="2">ROUND(F10, 0)</f>
        <v>61</v>
      </c>
      <c r="R10" s="639">
        <v>20</v>
      </c>
      <c r="S10" s="616">
        <f t="shared" ref="S10:S16" ca="1" si="3">Q10*R10</f>
        <v>1220</v>
      </c>
      <c r="T10" s="617"/>
      <c r="U10" s="615" t="e">
        <f ca="1">ROUND(I10, 0)</f>
        <v>#VALUE!</v>
      </c>
      <c r="V10" s="618"/>
      <c r="W10" s="639">
        <v>20</v>
      </c>
      <c r="X10" s="616" t="e">
        <f ca="1">U10*W10</f>
        <v>#VALUE!</v>
      </c>
      <c r="Y10" s="210"/>
      <c r="Z10" s="210"/>
    </row>
    <row r="11" spans="1:26" x14ac:dyDescent="0.25">
      <c r="A11" s="137" t="str">
        <f t="shared" ref="A11:A16" si="4">A20</f>
        <v>INT120CT</v>
      </c>
      <c r="B11" s="138"/>
      <c r="C11" s="139">
        <f t="shared" ca="1" si="0"/>
        <v>100</v>
      </c>
      <c r="D11" s="140" t="str">
        <f t="shared" ref="D11:D16" si="5">A27</f>
        <v>INT220CT</v>
      </c>
      <c r="E11" s="141"/>
      <c r="F11" s="202">
        <f t="shared" ca="1" si="1"/>
        <v>50</v>
      </c>
      <c r="G11" s="140" t="str">
        <f>A35</f>
        <v>INT340CT</v>
      </c>
      <c r="H11" s="141"/>
      <c r="I11" s="202" t="str">
        <f ca="1">K35</f>
        <v>S21-8</v>
      </c>
      <c r="J11" s="142" t="s">
        <v>214</v>
      </c>
      <c r="K11" s="143"/>
      <c r="L11" s="203" t="str">
        <f ca="1">IF(K48=0, K49, K48)</f>
        <v>S22-4</v>
      </c>
      <c r="M11" s="463"/>
      <c r="N11" s="464"/>
      <c r="O11" s="465"/>
      <c r="Q11" s="619">
        <f t="shared" ca="1" si="2"/>
        <v>50</v>
      </c>
      <c r="R11" s="186">
        <v>20</v>
      </c>
      <c r="S11" s="620">
        <f t="shared" ca="1" si="3"/>
        <v>1000</v>
      </c>
      <c r="T11" s="621"/>
      <c r="U11" s="619" t="e">
        <f t="shared" ref="U11:U16" ca="1" si="6">ROUND(I11, 0)</f>
        <v>#VALUE!</v>
      </c>
      <c r="V11" s="622"/>
      <c r="W11" s="186">
        <v>20</v>
      </c>
      <c r="X11" s="620" t="e">
        <f t="shared" ref="X11:X16" ca="1" si="7">U11*W11</f>
        <v>#VALUE!</v>
      </c>
      <c r="Y11" s="210"/>
      <c r="Z11" s="210"/>
    </row>
    <row r="12" spans="1:26" x14ac:dyDescent="0.25">
      <c r="A12" s="137" t="str">
        <f t="shared" si="4"/>
        <v>INT124MS</v>
      </c>
      <c r="B12" s="138"/>
      <c r="C12" s="139">
        <f t="shared" ca="1" si="0"/>
        <v>100</v>
      </c>
      <c r="D12" s="142" t="str">
        <f t="shared" si="5"/>
        <v>INT210CT</v>
      </c>
      <c r="E12" s="143"/>
      <c r="F12" s="203" t="str">
        <f t="shared" ca="1" si="1"/>
        <v>S21-8</v>
      </c>
      <c r="G12" s="142" t="str">
        <f ca="1">IF(K36&gt;0, A36, IF(K37&gt;0, A37, A36&amp;"/305IAE"))</f>
        <v>INTA301SAM</v>
      </c>
      <c r="H12" s="143"/>
      <c r="I12" s="203">
        <f ca="1">IF(K36=0, K37, K36)</f>
        <v>16</v>
      </c>
      <c r="J12" s="142" t="s">
        <v>215</v>
      </c>
      <c r="K12" s="143"/>
      <c r="L12" s="203" t="str">
        <f ca="1">IF(K50=0, K51, K50)</f>
        <v>S21-8</v>
      </c>
      <c r="M12" s="463"/>
      <c r="N12" s="464"/>
      <c r="O12" s="465"/>
      <c r="Q12" s="619" t="e">
        <f t="shared" ca="1" si="2"/>
        <v>#VALUE!</v>
      </c>
      <c r="R12" s="186">
        <v>20</v>
      </c>
      <c r="S12" s="620" t="e">
        <f t="shared" ca="1" si="3"/>
        <v>#VALUE!</v>
      </c>
      <c r="T12" s="621"/>
      <c r="U12" s="619">
        <f t="shared" ca="1" si="6"/>
        <v>16</v>
      </c>
      <c r="V12" s="622"/>
      <c r="W12" s="186">
        <v>10</v>
      </c>
      <c r="X12" s="620">
        <f t="shared" ca="1" si="7"/>
        <v>160</v>
      </c>
      <c r="Y12" s="210"/>
      <c r="Z12" s="210"/>
    </row>
    <row r="13" spans="1:26" x14ac:dyDescent="0.25">
      <c r="A13" s="137" t="str">
        <f t="shared" si="4"/>
        <v>INT121COM</v>
      </c>
      <c r="B13" s="138"/>
      <c r="C13" s="139">
        <f t="shared" ca="1" si="0"/>
        <v>100</v>
      </c>
      <c r="D13" s="140" t="str">
        <f t="shared" si="5"/>
        <v>INT260CT</v>
      </c>
      <c r="E13" s="141"/>
      <c r="F13" s="202">
        <f t="shared" ca="1" si="1"/>
        <v>56.799999237060547</v>
      </c>
      <c r="G13" s="140" t="str">
        <f>A38</f>
        <v>INT303C-1</v>
      </c>
      <c r="H13" s="141"/>
      <c r="I13" s="202" t="str">
        <f ca="1">K38</f>
        <v>S22-4</v>
      </c>
      <c r="J13" s="140" t="s">
        <v>24</v>
      </c>
      <c r="K13" s="141"/>
      <c r="L13" s="202">
        <f ca="1">K52</f>
        <v>60.549999237060547</v>
      </c>
      <c r="M13" s="463"/>
      <c r="N13" s="464"/>
      <c r="O13" s="465"/>
      <c r="Q13" s="619">
        <f t="shared" ca="1" si="2"/>
        <v>57</v>
      </c>
      <c r="R13" s="186">
        <v>20</v>
      </c>
      <c r="S13" s="620">
        <f t="shared" ca="1" si="3"/>
        <v>1140</v>
      </c>
      <c r="T13" s="621"/>
      <c r="U13" s="619" t="e">
        <f t="shared" ca="1" si="6"/>
        <v>#VALUE!</v>
      </c>
      <c r="V13" s="622"/>
      <c r="W13" s="186">
        <v>0</v>
      </c>
      <c r="X13" s="620" t="e">
        <f t="shared" ca="1" si="7"/>
        <v>#VALUE!</v>
      </c>
      <c r="Y13" s="210"/>
      <c r="Z13" s="210"/>
    </row>
    <row r="14" spans="1:26" x14ac:dyDescent="0.25">
      <c r="A14" s="137" t="str">
        <f t="shared" si="4"/>
        <v>INT122COM</v>
      </c>
      <c r="B14" s="138"/>
      <c r="C14" s="139">
        <f t="shared" ca="1" si="0"/>
        <v>100</v>
      </c>
      <c r="D14" s="140" t="str">
        <f t="shared" si="5"/>
        <v>INT290COM</v>
      </c>
      <c r="E14" s="141"/>
      <c r="F14" s="202">
        <f t="shared" ca="1" si="1"/>
        <v>70.199996948242188</v>
      </c>
      <c r="G14" s="140" t="str">
        <f>A39</f>
        <v>INT303COM</v>
      </c>
      <c r="H14" s="141"/>
      <c r="I14" s="202" t="str">
        <f ca="1">K39</f>
        <v>S22-8</v>
      </c>
      <c r="J14" s="140" t="s">
        <v>112</v>
      </c>
      <c r="K14" s="141"/>
      <c r="L14" s="202" t="str">
        <f ca="1">K53</f>
        <v>S22-4</v>
      </c>
      <c r="M14" s="463"/>
      <c r="N14" s="464"/>
      <c r="O14" s="465"/>
      <c r="Q14" s="619">
        <f t="shared" ca="1" si="2"/>
        <v>70</v>
      </c>
      <c r="R14" s="186">
        <v>10</v>
      </c>
      <c r="S14" s="620">
        <f t="shared" ca="1" si="3"/>
        <v>700</v>
      </c>
      <c r="T14" s="621"/>
      <c r="U14" s="619" t="e">
        <f t="shared" ca="1" si="6"/>
        <v>#VALUE!</v>
      </c>
      <c r="V14" s="622"/>
      <c r="W14" s="186">
        <v>30</v>
      </c>
      <c r="X14" s="620" t="e">
        <f t="shared" ca="1" si="7"/>
        <v>#VALUE!</v>
      </c>
      <c r="Y14" s="210"/>
      <c r="Z14" s="210"/>
    </row>
    <row r="15" spans="1:26" x14ac:dyDescent="0.25">
      <c r="A15" s="137" t="str">
        <f t="shared" si="4"/>
        <v>INT106CR</v>
      </c>
      <c r="B15" s="138"/>
      <c r="C15" s="139">
        <f t="shared" ca="1" si="0"/>
        <v>100</v>
      </c>
      <c r="D15" s="140" t="str">
        <f t="shared" si="5"/>
        <v>INT206CDE</v>
      </c>
      <c r="E15" s="141"/>
      <c r="F15" s="202">
        <f t="shared" ca="1" si="1"/>
        <v>50.090000152587891</v>
      </c>
      <c r="G15" s="140" t="str">
        <f ca="1">IF(I15=0, "Elective 1", IF(I15=$K$40, $A$40, IF(I15=$K$41, $A$41, IF(I15=$K$42, $A$42, IF(I15=$K$43, $A$43, IF(I15=$K$44, $A$44, IF(I15=$K$45, $A$45, "")))))))</f>
        <v>Elective 1</v>
      </c>
      <c r="H15" s="141"/>
      <c r="I15" s="202">
        <f ca="1">LARGE(K40:K45, 1)</f>
        <v>0</v>
      </c>
      <c r="J15" s="142"/>
      <c r="K15" s="143"/>
      <c r="L15" s="206"/>
      <c r="M15" s="463"/>
      <c r="N15" s="464"/>
      <c r="O15" s="465"/>
      <c r="Q15" s="619">
        <f t="shared" ca="1" si="2"/>
        <v>50</v>
      </c>
      <c r="R15" s="186">
        <v>20</v>
      </c>
      <c r="S15" s="620">
        <f t="shared" ca="1" si="3"/>
        <v>1000</v>
      </c>
      <c r="T15" s="621"/>
      <c r="U15" s="619">
        <f t="shared" ca="1" si="6"/>
        <v>0</v>
      </c>
      <c r="V15" s="622"/>
      <c r="W15" s="186">
        <v>20</v>
      </c>
      <c r="X15" s="620">
        <f t="shared" ca="1" si="7"/>
        <v>0</v>
      </c>
      <c r="Y15" s="210"/>
      <c r="Z15" s="210"/>
    </row>
    <row r="16" spans="1:26" ht="15.75" thickBot="1" x14ac:dyDescent="0.3">
      <c r="A16" s="144" t="str">
        <f t="shared" si="4"/>
        <v>INTA101SGI</v>
      </c>
      <c r="B16" s="145"/>
      <c r="C16" s="146">
        <f t="shared" ca="1" si="0"/>
        <v>100</v>
      </c>
      <c r="D16" s="147" t="str">
        <f t="shared" si="5"/>
        <v>INTA202SGI</v>
      </c>
      <c r="E16" s="148"/>
      <c r="F16" s="204">
        <f t="shared" ca="1" si="1"/>
        <v>44</v>
      </c>
      <c r="G16" s="147" t="str">
        <f ca="1">IF(I16=0, "Elective 2", IF(I16=$K$40, $A$40, IF(I16=$K$41, $A$41, IF(I16=$K$42, $A$42, IF(I16=$K$43, $A$43, IF(I16=$K$44, $A$44, IF(I16=$K$45, $A$45, "")))))))</f>
        <v>Elective 2</v>
      </c>
      <c r="H16" s="148"/>
      <c r="I16" s="204">
        <f ca="1">LARGE(K40:K45, 2)</f>
        <v>0</v>
      </c>
      <c r="J16" s="147" t="str">
        <f>A33</f>
        <v>INT250EC</v>
      </c>
      <c r="K16" s="148"/>
      <c r="L16" s="204" t="str">
        <f ca="1">K33</f>
        <v>S22-1</v>
      </c>
      <c r="M16" s="463"/>
      <c r="N16" s="464"/>
      <c r="O16" s="465"/>
      <c r="Q16" s="619">
        <f t="shared" ca="1" si="2"/>
        <v>44</v>
      </c>
      <c r="R16" s="186">
        <v>10</v>
      </c>
      <c r="S16" s="620">
        <f t="shared" ca="1" si="3"/>
        <v>440</v>
      </c>
      <c r="T16" s="621"/>
      <c r="U16" s="624">
        <f t="shared" ca="1" si="6"/>
        <v>0</v>
      </c>
      <c r="V16" s="625"/>
      <c r="W16" s="187">
        <v>20</v>
      </c>
      <c r="X16" s="623">
        <f t="shared" ca="1" si="7"/>
        <v>0</v>
      </c>
      <c r="Y16" s="210"/>
      <c r="Z16" s="210"/>
    </row>
    <row r="17" spans="1:26" ht="15.75" thickBot="1" x14ac:dyDescent="0.3">
      <c r="A17" s="149">
        <f ca="1">COUNTIF(C10:C16, "&gt;0")</f>
        <v>7</v>
      </c>
      <c r="B17" s="150"/>
      <c r="C17" s="151">
        <f ca="1">AVERAGE(C10:C16)</f>
        <v>100</v>
      </c>
      <c r="D17" s="152" t="s">
        <v>251</v>
      </c>
      <c r="E17" s="153">
        <f ca="1">COUNTIF(F10:F16, "&gt;0")</f>
        <v>6</v>
      </c>
      <c r="F17" s="151">
        <f ca="1">AVERAGE(F10:F16)</f>
        <v>55.374999364217125</v>
      </c>
      <c r="G17" s="152" t="s">
        <v>250</v>
      </c>
      <c r="H17" s="153">
        <f ca="1">COUNTIF(I10:I16, "&gt;0")</f>
        <v>1</v>
      </c>
      <c r="I17" s="151">
        <f ca="1">AVERAGE(I10:I16)</f>
        <v>5.333333333333333</v>
      </c>
      <c r="J17" s="154"/>
      <c r="K17" s="150" t="s">
        <v>364</v>
      </c>
      <c r="L17" s="155" t="str">
        <f ca="1">SUM(L19:L32, L34:L45)&amp;" + "&amp;SUM(L33, L46:L53)</f>
        <v>240 + 6</v>
      </c>
      <c r="M17" s="463"/>
      <c r="N17" s="464"/>
      <c r="O17" s="465"/>
      <c r="Q17" s="626" t="s">
        <v>245</v>
      </c>
      <c r="R17" s="627">
        <f>SUM(R10:R16)</f>
        <v>120</v>
      </c>
      <c r="S17" s="628" t="e">
        <f ca="1">SUM(S10:S16)</f>
        <v>#VALUE!</v>
      </c>
      <c r="T17" s="629"/>
      <c r="U17" s="626" t="s">
        <v>245</v>
      </c>
      <c r="V17" s="630"/>
      <c r="W17" s="627">
        <f>SUM(W10:W16)</f>
        <v>120</v>
      </c>
      <c r="X17" s="628" t="e">
        <f ca="1">SUM(X10:X16)</f>
        <v>#VALUE!</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#VALUE!</v>
      </c>
      <c r="T18" s="634"/>
      <c r="U18" s="631"/>
      <c r="V18" s="635"/>
      <c r="W18" s="632" t="s">
        <v>296</v>
      </c>
      <c r="X18" s="633" t="e">
        <f ca="1">(X17 - U6)/100</f>
        <v>#VALUE!</v>
      </c>
      <c r="Y18" s="111"/>
      <c r="Z18" s="111"/>
    </row>
    <row r="19" spans="1:26" x14ac:dyDescent="0.25">
      <c r="A19" s="158" t="s">
        <v>618</v>
      </c>
      <c r="B19" s="159">
        <f>Active!HO1</f>
        <v>223</v>
      </c>
      <c r="C19" s="160">
        <f>Active!AD3</f>
        <v>30</v>
      </c>
      <c r="D19" s="161">
        <f ca="1">VLOOKUP($C$2,INDIRECT("'"&amp;$G$2&amp;"'!$C$3:$DF$500"), C19-2,FALSE)</f>
        <v>100</v>
      </c>
      <c r="E19" s="162">
        <f ca="1">VLOOKUP($C$2,INDIRECT("'"&amp;$G$2&amp;"'!$C$3:$DF$500"), C19-1,FALSE)</f>
        <v>0</v>
      </c>
      <c r="F19" s="163">
        <f ca="1">VLOOKUP($C$2,INDIRECT("'"&amp;$G$2&amp;"'!$C$3:$DF$500"), C19,FALSE)</f>
        <v>0</v>
      </c>
      <c r="G19" s="164">
        <f t="array" aca="1" ref="G19" ca="1">MAX(IF(D19:F19 &lt;&gt; 0, D19:F19))</f>
        <v>100</v>
      </c>
      <c r="H19" s="159" t="str">
        <f t="shared" ref="H19:H53" ca="1" si="8">D19&amp;E19&amp;F19</f>
        <v>10000</v>
      </c>
      <c r="I19" s="159" t="e">
        <f t="shared" ref="I19:I53" ca="1" si="9">FIND("S", H19)</f>
        <v>#VALUE!</v>
      </c>
      <c r="J19" s="160" t="e">
        <f t="shared" ref="J19:J53" ca="1" si="10">FIND("r", H19)</f>
        <v>#VALUE!</v>
      </c>
      <c r="K19" s="165">
        <f t="shared" ref="K19:K53" ca="1" si="11">IF(ISNUMBER(I19), MID(H19, I19, 5), IF(ISNUMBER(J19), MID(H19, J19, 5), G19))</f>
        <v>100</v>
      </c>
      <c r="L19" s="132">
        <f t="shared" ref="L19:L32" ca="1" si="12">VLOOKUP($C$2,INDIRECT("'"&amp;$G$2&amp;"'!$C$3:$IQ$500"), B19-2,FALSE)</f>
        <v>20</v>
      </c>
      <c r="M19" s="463"/>
      <c r="N19" s="464"/>
      <c r="O19" s="465"/>
      <c r="P19" s="210"/>
      <c r="T19" s="636" t="s">
        <v>960</v>
      </c>
    </row>
    <row r="20" spans="1:26" x14ac:dyDescent="0.25">
      <c r="A20" s="166" t="s">
        <v>619</v>
      </c>
      <c r="B20" s="167">
        <f>B19+1</f>
        <v>224</v>
      </c>
      <c r="C20" s="168">
        <f>C19+3</f>
        <v>33</v>
      </c>
      <c r="D20" s="169">
        <f t="shared" ref="D20:D45" ca="1" si="13">VLOOKUP($C$2,INDIRECT("'"&amp;$G$2&amp;"'!$C$3:$DF$500"), C20-2,FALSE)</f>
        <v>100</v>
      </c>
      <c r="E20" s="170">
        <f t="shared" ref="E20:E45" ca="1" si="14">VLOOKUP($C$2,INDIRECT("'"&amp;$G$2&amp;"'!$C$3:$DF$500"), C20-1,FALSE)</f>
        <v>0</v>
      </c>
      <c r="F20" s="171">
        <f t="shared" ref="F20:F45" ca="1" si="15">VLOOKUP($C$2,INDIRECT("'"&amp;$G$2&amp;"'!$C$3:$DF$500"), C20,FALSE)</f>
        <v>0</v>
      </c>
      <c r="G20" s="172">
        <f t="array" aca="1" ref="G20" ca="1">MAX(IF(D20:F20 &lt;&gt; 0, D20:F20))</f>
        <v>100</v>
      </c>
      <c r="H20" s="167" t="str">
        <f t="shared" ca="1" si="8"/>
        <v>10000</v>
      </c>
      <c r="I20" s="167" t="e">
        <f t="shared" ca="1" si="9"/>
        <v>#VALUE!</v>
      </c>
      <c r="J20" s="168" t="e">
        <f t="shared" ca="1" si="10"/>
        <v>#VALUE!</v>
      </c>
      <c r="K20" s="173">
        <f t="shared" ca="1" si="11"/>
        <v>100</v>
      </c>
      <c r="L20" s="139">
        <f t="shared" ca="1" si="12"/>
        <v>20</v>
      </c>
      <c r="M20" s="463"/>
      <c r="N20" s="464"/>
      <c r="O20" s="465"/>
      <c r="P20" s="210"/>
      <c r="T20" s="641" t="s">
        <v>968</v>
      </c>
      <c r="V20" s="643" t="s">
        <v>953</v>
      </c>
    </row>
    <row r="21" spans="1:26" x14ac:dyDescent="0.25">
      <c r="A21" s="166" t="s">
        <v>620</v>
      </c>
      <c r="B21" s="167">
        <f t="shared" ref="B21:B53" si="16">B20+1</f>
        <v>225</v>
      </c>
      <c r="C21" s="168">
        <f t="shared" ref="C21:C45" si="17">C20+3</f>
        <v>36</v>
      </c>
      <c r="D21" s="169">
        <f t="shared" ca="1" si="13"/>
        <v>100</v>
      </c>
      <c r="E21" s="170">
        <f t="shared" ca="1" si="14"/>
        <v>0</v>
      </c>
      <c r="F21" s="171">
        <f t="shared" ca="1" si="15"/>
        <v>0</v>
      </c>
      <c r="G21" s="172">
        <f t="array" aca="1" ref="G21" ca="1">MAX(IF(D21:F21 &lt;&gt; 0, D21:F21))</f>
        <v>100</v>
      </c>
      <c r="H21" s="167" t="str">
        <f t="shared" ca="1" si="8"/>
        <v>10000</v>
      </c>
      <c r="I21" s="167" t="e">
        <f t="shared" ca="1" si="9"/>
        <v>#VALUE!</v>
      </c>
      <c r="J21" s="168" t="e">
        <f t="shared" ca="1" si="10"/>
        <v>#VALUE!</v>
      </c>
      <c r="K21" s="173">
        <f t="shared" ca="1" si="11"/>
        <v>100</v>
      </c>
      <c r="L21" s="139">
        <f t="shared" ca="1" si="12"/>
        <v>20</v>
      </c>
      <c r="M21" s="463"/>
      <c r="N21" s="464"/>
      <c r="O21" s="465"/>
      <c r="P21" s="210"/>
      <c r="T21" s="642">
        <f t="shared" ref="T21:T26" ca="1" si="18">IF(Q10=0, "", Q10)</f>
        <v>61</v>
      </c>
      <c r="V21" s="644">
        <f t="shared" ref="V21:V26" si="19">R10</f>
        <v>20</v>
      </c>
    </row>
    <row r="22" spans="1:26" x14ac:dyDescent="0.25">
      <c r="A22" s="166" t="s">
        <v>621</v>
      </c>
      <c r="B22" s="167">
        <f t="shared" si="16"/>
        <v>226</v>
      </c>
      <c r="C22" s="168">
        <f t="shared" si="17"/>
        <v>39</v>
      </c>
      <c r="D22" s="169">
        <f t="shared" ca="1" si="13"/>
        <v>100</v>
      </c>
      <c r="E22" s="170">
        <f t="shared" ca="1" si="14"/>
        <v>0</v>
      </c>
      <c r="F22" s="171">
        <f t="shared" ca="1" si="15"/>
        <v>0</v>
      </c>
      <c r="G22" s="172">
        <f t="array" aca="1" ref="G22" ca="1">MAX(IF(D22:F22 &lt;&gt; 0, D22:F22))</f>
        <v>100</v>
      </c>
      <c r="H22" s="167" t="str">
        <f t="shared" ca="1" si="8"/>
        <v>10000</v>
      </c>
      <c r="I22" s="167" t="e">
        <f t="shared" ca="1" si="9"/>
        <v>#VALUE!</v>
      </c>
      <c r="J22" s="168" t="e">
        <f t="shared" ca="1" si="10"/>
        <v>#VALUE!</v>
      </c>
      <c r="K22" s="173">
        <f t="shared" ca="1" si="11"/>
        <v>100</v>
      </c>
      <c r="L22" s="139">
        <f t="shared" ca="1" si="12"/>
        <v>20</v>
      </c>
      <c r="M22" s="463"/>
      <c r="N22" s="464"/>
      <c r="O22" s="465"/>
      <c r="P22" s="210"/>
      <c r="T22" s="642">
        <f t="shared" ca="1" si="18"/>
        <v>50</v>
      </c>
      <c r="V22" s="644">
        <f t="shared" si="19"/>
        <v>20</v>
      </c>
    </row>
    <row r="23" spans="1:26" x14ac:dyDescent="0.25">
      <c r="A23" s="166" t="s">
        <v>622</v>
      </c>
      <c r="B23" s="167">
        <f t="shared" si="16"/>
        <v>227</v>
      </c>
      <c r="C23" s="168">
        <f t="shared" si="17"/>
        <v>42</v>
      </c>
      <c r="D23" s="169">
        <f t="shared" ca="1" si="13"/>
        <v>100</v>
      </c>
      <c r="E23" s="170">
        <f t="shared" ca="1" si="14"/>
        <v>0</v>
      </c>
      <c r="F23" s="171">
        <f t="shared" ca="1" si="15"/>
        <v>0</v>
      </c>
      <c r="G23" s="172">
        <f t="array" aca="1" ref="G23" ca="1">MAX(IF(D23:F23 &lt;&gt; 0, D23:F23))</f>
        <v>100</v>
      </c>
      <c r="H23" s="167" t="str">
        <f t="shared" ca="1" si="8"/>
        <v>10000</v>
      </c>
      <c r="I23" s="167" t="e">
        <f t="shared" ca="1" si="9"/>
        <v>#VALUE!</v>
      </c>
      <c r="J23" s="168" t="e">
        <f t="shared" ca="1" si="10"/>
        <v>#VALUE!</v>
      </c>
      <c r="K23" s="173">
        <f t="shared" ca="1" si="11"/>
        <v>100</v>
      </c>
      <c r="L23" s="139">
        <f t="shared" ca="1" si="12"/>
        <v>10</v>
      </c>
      <c r="M23" s="463"/>
      <c r="N23" s="464"/>
      <c r="O23" s="465"/>
      <c r="P23" s="210"/>
      <c r="S23" s="174"/>
      <c r="T23" s="642" t="e">
        <f t="shared" ca="1" si="18"/>
        <v>#VALUE!</v>
      </c>
      <c r="V23" s="644">
        <f t="shared" si="19"/>
        <v>20</v>
      </c>
    </row>
    <row r="24" spans="1:26" x14ac:dyDescent="0.25">
      <c r="A24" s="166" t="s">
        <v>623</v>
      </c>
      <c r="B24" s="167">
        <f t="shared" si="16"/>
        <v>228</v>
      </c>
      <c r="C24" s="168">
        <f t="shared" si="17"/>
        <v>45</v>
      </c>
      <c r="D24" s="169">
        <f t="shared" ca="1" si="13"/>
        <v>100</v>
      </c>
      <c r="E24" s="170">
        <f t="shared" ca="1" si="14"/>
        <v>0</v>
      </c>
      <c r="F24" s="171">
        <f t="shared" ca="1" si="15"/>
        <v>0</v>
      </c>
      <c r="G24" s="172">
        <f t="array" aca="1" ref="G24" ca="1">MAX(IF(D24:F24 &lt;&gt; 0, D24:F24))</f>
        <v>100</v>
      </c>
      <c r="H24" s="167" t="str">
        <f t="shared" ca="1" si="8"/>
        <v>10000</v>
      </c>
      <c r="I24" s="167" t="e">
        <f t="shared" ca="1" si="9"/>
        <v>#VALUE!</v>
      </c>
      <c r="J24" s="168" t="e">
        <f t="shared" ca="1" si="10"/>
        <v>#VALUE!</v>
      </c>
      <c r="K24" s="173">
        <f t="shared" ca="1" si="11"/>
        <v>100</v>
      </c>
      <c r="L24" s="139">
        <f t="shared" ca="1" si="12"/>
        <v>20</v>
      </c>
      <c r="M24" s="463"/>
      <c r="N24" s="464"/>
      <c r="O24" s="465"/>
      <c r="P24" s="210"/>
      <c r="S24" s="174"/>
      <c r="T24" s="642">
        <f t="shared" ca="1" si="18"/>
        <v>57</v>
      </c>
      <c r="V24" s="644">
        <f t="shared" si="19"/>
        <v>20</v>
      </c>
    </row>
    <row r="25" spans="1:26" ht="15.75" thickBot="1" x14ac:dyDescent="0.3">
      <c r="A25" s="175" t="s">
        <v>895</v>
      </c>
      <c r="B25" s="176">
        <f t="shared" si="16"/>
        <v>229</v>
      </c>
      <c r="C25" s="177">
        <f t="shared" si="17"/>
        <v>48</v>
      </c>
      <c r="D25" s="178">
        <f t="shared" ca="1" si="13"/>
        <v>100</v>
      </c>
      <c r="E25" s="179">
        <f t="shared" ca="1" si="14"/>
        <v>0</v>
      </c>
      <c r="F25" s="180">
        <f t="shared" ca="1" si="15"/>
        <v>0</v>
      </c>
      <c r="G25" s="181">
        <f t="array" aca="1" ref="G25" ca="1">MAX(IF(D25:F25 &lt;&gt; 0, D25:F25))</f>
        <v>100</v>
      </c>
      <c r="H25" s="176" t="str">
        <f t="shared" ca="1" si="8"/>
        <v>10000</v>
      </c>
      <c r="I25" s="176" t="e">
        <f t="shared" ca="1" si="9"/>
        <v>#VALUE!</v>
      </c>
      <c r="J25" s="177" t="e">
        <f t="shared" ca="1" si="10"/>
        <v>#VALUE!</v>
      </c>
      <c r="K25" s="182">
        <f t="shared" ca="1" si="11"/>
        <v>100</v>
      </c>
      <c r="L25" s="146">
        <f t="shared" ca="1" si="12"/>
        <v>10</v>
      </c>
      <c r="M25" s="463"/>
      <c r="N25" s="464"/>
      <c r="O25" s="465"/>
      <c r="P25" s="210"/>
      <c r="T25" s="642">
        <f t="shared" ca="1" si="18"/>
        <v>70</v>
      </c>
      <c r="V25" s="644">
        <f t="shared" si="19"/>
        <v>10</v>
      </c>
    </row>
    <row r="26" spans="1:26" x14ac:dyDescent="0.25">
      <c r="A26" s="158" t="s">
        <v>624</v>
      </c>
      <c r="B26" s="159">
        <f t="shared" si="16"/>
        <v>230</v>
      </c>
      <c r="C26" s="160">
        <f t="shared" si="17"/>
        <v>51</v>
      </c>
      <c r="D26" s="161">
        <f t="shared" ca="1" si="13"/>
        <v>61.159999847412109</v>
      </c>
      <c r="E26" s="162">
        <f t="shared" ca="1" si="14"/>
        <v>0</v>
      </c>
      <c r="F26" s="163">
        <f t="shared" ca="1" si="15"/>
        <v>0</v>
      </c>
      <c r="G26" s="164">
        <f t="array" aca="1" ref="G26" ca="1">MAX(IF(D26:F26 &lt;&gt; 0, D26:F26))</f>
        <v>61.159999847412109</v>
      </c>
      <c r="H26" s="159" t="str">
        <f t="shared" ca="1" si="8"/>
        <v>61.159999847412100</v>
      </c>
      <c r="I26" s="159" t="e">
        <f t="shared" ca="1" si="9"/>
        <v>#VALUE!</v>
      </c>
      <c r="J26" s="160" t="e">
        <f t="shared" ca="1" si="10"/>
        <v>#VALUE!</v>
      </c>
      <c r="K26" s="165">
        <f t="shared" ca="1" si="11"/>
        <v>61.159999847412109</v>
      </c>
      <c r="L26" s="132">
        <f t="shared" ca="1" si="12"/>
        <v>20</v>
      </c>
      <c r="M26" s="463"/>
      <c r="N26" s="464"/>
      <c r="O26" s="465"/>
      <c r="P26" s="210"/>
      <c r="T26" s="642">
        <f t="shared" ca="1" si="18"/>
        <v>50</v>
      </c>
      <c r="V26" s="644">
        <f t="shared" si="19"/>
        <v>20</v>
      </c>
    </row>
    <row r="27" spans="1:26" x14ac:dyDescent="0.25">
      <c r="A27" s="166" t="s">
        <v>625</v>
      </c>
      <c r="B27" s="167">
        <f t="shared" si="16"/>
        <v>231</v>
      </c>
      <c r="C27" s="168">
        <f t="shared" si="17"/>
        <v>54</v>
      </c>
      <c r="D27" s="169">
        <f t="shared" ca="1" si="13"/>
        <v>50</v>
      </c>
      <c r="E27" s="170">
        <f t="shared" ca="1" si="14"/>
        <v>0</v>
      </c>
      <c r="F27" s="171">
        <f t="shared" ca="1" si="15"/>
        <v>0</v>
      </c>
      <c r="G27" s="172">
        <f t="array" aca="1" ref="G27" ca="1">MAX(IF(D27:F27 &lt;&gt; 0, D27:F27))</f>
        <v>50</v>
      </c>
      <c r="H27" s="167" t="str">
        <f t="shared" ca="1" si="8"/>
        <v>5000</v>
      </c>
      <c r="I27" s="167" t="e">
        <f t="shared" ca="1" si="9"/>
        <v>#VALUE!</v>
      </c>
      <c r="J27" s="168" t="e">
        <f t="shared" ca="1" si="10"/>
        <v>#VALUE!</v>
      </c>
      <c r="K27" s="173">
        <f t="shared" ca="1" si="11"/>
        <v>50</v>
      </c>
      <c r="L27" s="139">
        <f t="shared" ca="1" si="12"/>
        <v>20</v>
      </c>
      <c r="M27" s="463"/>
      <c r="N27" s="464"/>
      <c r="O27" s="465"/>
      <c r="P27" s="210"/>
      <c r="T27" s="642">
        <f ca="1">IF(Q16=0, "", Q16)</f>
        <v>44</v>
      </c>
      <c r="V27" s="644">
        <f>R16</f>
        <v>10</v>
      </c>
    </row>
    <row r="28" spans="1:26" x14ac:dyDescent="0.25">
      <c r="A28" s="166" t="s">
        <v>626</v>
      </c>
      <c r="B28" s="167">
        <f t="shared" si="16"/>
        <v>232</v>
      </c>
      <c r="C28" s="168">
        <f t="shared" si="17"/>
        <v>57</v>
      </c>
      <c r="D28" s="169">
        <f t="shared" ca="1" si="13"/>
        <v>50.75</v>
      </c>
      <c r="E28" s="170">
        <f t="shared" ca="1" si="14"/>
        <v>-50.25</v>
      </c>
      <c r="F28" s="171" t="str">
        <f t="shared" ca="1" si="15"/>
        <v>S21-8</v>
      </c>
      <c r="G28" s="172">
        <f t="array" aca="1" ref="G28" ca="1">MAX(IF(D28:F28 &lt;&gt; 0, D28:F28))</f>
        <v>50.75</v>
      </c>
      <c r="H28" s="167" t="str">
        <f t="shared" ca="1" si="8"/>
        <v>50.75-50.25S21-8</v>
      </c>
      <c r="I28" s="167">
        <f t="shared" ca="1" si="9"/>
        <v>12</v>
      </c>
      <c r="J28" s="168" t="e">
        <f t="shared" ca="1" si="10"/>
        <v>#VALUE!</v>
      </c>
      <c r="K28" s="173" t="str">
        <f t="shared" ca="1" si="11"/>
        <v>S21-8</v>
      </c>
      <c r="L28" s="139">
        <f t="shared" ca="1" si="12"/>
        <v>20</v>
      </c>
      <c r="M28" s="463"/>
      <c r="N28" s="464"/>
      <c r="O28" s="465"/>
      <c r="P28" s="210"/>
      <c r="T28" s="641" t="s">
        <v>969</v>
      </c>
      <c r="V28" s="643" t="s">
        <v>953</v>
      </c>
    </row>
    <row r="29" spans="1:26" x14ac:dyDescent="0.25">
      <c r="A29" s="166" t="s">
        <v>627</v>
      </c>
      <c r="B29" s="167">
        <f t="shared" si="16"/>
        <v>233</v>
      </c>
      <c r="C29" s="168">
        <f t="shared" si="17"/>
        <v>60</v>
      </c>
      <c r="D29" s="169">
        <f t="shared" ca="1" si="13"/>
        <v>56.799999237060547</v>
      </c>
      <c r="E29" s="170">
        <f t="shared" ca="1" si="14"/>
        <v>0</v>
      </c>
      <c r="F29" s="171">
        <f t="shared" ca="1" si="15"/>
        <v>0</v>
      </c>
      <c r="G29" s="172">
        <f t="array" aca="1" ref="G29" ca="1">MAX(IF(D29:F29 &lt;&gt; 0, D29:F29))</f>
        <v>56.799999237060547</v>
      </c>
      <c r="H29" s="167" t="str">
        <f t="shared" ca="1" si="8"/>
        <v>56.799999237060500</v>
      </c>
      <c r="I29" s="167" t="e">
        <f t="shared" ca="1" si="9"/>
        <v>#VALUE!</v>
      </c>
      <c r="J29" s="168" t="e">
        <f t="shared" ca="1" si="10"/>
        <v>#VALUE!</v>
      </c>
      <c r="K29" s="173">
        <f t="shared" ca="1" si="11"/>
        <v>56.799999237060547</v>
      </c>
      <c r="L29" s="139">
        <f t="shared" ca="1" si="12"/>
        <v>20</v>
      </c>
      <c r="M29" s="463"/>
      <c r="N29" s="464"/>
      <c r="O29" s="465"/>
      <c r="P29" s="210"/>
      <c r="T29" s="642" t="e">
        <f t="shared" ref="T29:T35" ca="1" si="20">IF(U10=0, "", U10)</f>
        <v>#VALUE!</v>
      </c>
      <c r="V29" s="644">
        <f t="shared" ref="V29:V35" si="21">W10</f>
        <v>20</v>
      </c>
    </row>
    <row r="30" spans="1:26" x14ac:dyDescent="0.25">
      <c r="A30" s="166" t="s">
        <v>628</v>
      </c>
      <c r="B30" s="167">
        <f t="shared" si="16"/>
        <v>234</v>
      </c>
      <c r="C30" s="168">
        <f t="shared" si="17"/>
        <v>63</v>
      </c>
      <c r="D30" s="169">
        <f t="shared" ca="1" si="13"/>
        <v>70.199996948242188</v>
      </c>
      <c r="E30" s="170">
        <f t="shared" ca="1" si="14"/>
        <v>0</v>
      </c>
      <c r="F30" s="171">
        <f t="shared" ca="1" si="15"/>
        <v>0</v>
      </c>
      <c r="G30" s="172">
        <f t="array" aca="1" ref="G30" ca="1">MAX(IF(D30:F30 &lt;&gt; 0, D30:F30))</f>
        <v>70.199996948242188</v>
      </c>
      <c r="H30" s="167" t="str">
        <f t="shared" ca="1" si="8"/>
        <v>70.199996948242200</v>
      </c>
      <c r="I30" s="167" t="e">
        <f t="shared" ca="1" si="9"/>
        <v>#VALUE!</v>
      </c>
      <c r="J30" s="168" t="e">
        <f t="shared" ca="1" si="10"/>
        <v>#VALUE!</v>
      </c>
      <c r="K30" s="173">
        <f t="shared" ca="1" si="11"/>
        <v>70.199996948242188</v>
      </c>
      <c r="L30" s="139">
        <f t="shared" ca="1" si="12"/>
        <v>10</v>
      </c>
      <c r="M30" s="463"/>
      <c r="N30" s="464"/>
      <c r="O30" s="465"/>
      <c r="P30" s="210"/>
      <c r="T30" s="642" t="e">
        <f t="shared" ca="1" si="20"/>
        <v>#VALUE!</v>
      </c>
      <c r="V30" s="644">
        <f t="shared" si="21"/>
        <v>20</v>
      </c>
    </row>
    <row r="31" spans="1:26" x14ac:dyDescent="0.25">
      <c r="A31" s="166" t="s">
        <v>629</v>
      </c>
      <c r="B31" s="167">
        <f t="shared" si="16"/>
        <v>235</v>
      </c>
      <c r="C31" s="168">
        <f t="shared" si="17"/>
        <v>66</v>
      </c>
      <c r="D31" s="169">
        <f t="shared" ca="1" si="13"/>
        <v>50.090000152587891</v>
      </c>
      <c r="E31" s="170">
        <f t="shared" ca="1" si="14"/>
        <v>0</v>
      </c>
      <c r="F31" s="171">
        <f t="shared" ca="1" si="15"/>
        <v>0</v>
      </c>
      <c r="G31" s="172">
        <f t="array" aca="1" ref="G31" ca="1">MAX(IF(D31:F31 &lt;&gt; 0, D31:F31))</f>
        <v>50.090000152587891</v>
      </c>
      <c r="H31" s="167" t="str">
        <f t="shared" ca="1" si="8"/>
        <v>50.090000152587900</v>
      </c>
      <c r="I31" s="167" t="e">
        <f t="shared" ca="1" si="9"/>
        <v>#VALUE!</v>
      </c>
      <c r="J31" s="168" t="e">
        <f t="shared" ca="1" si="10"/>
        <v>#VALUE!</v>
      </c>
      <c r="K31" s="173">
        <f t="shared" ca="1" si="11"/>
        <v>50.090000152587891</v>
      </c>
      <c r="L31" s="139">
        <f t="shared" ca="1" si="12"/>
        <v>20</v>
      </c>
      <c r="M31" s="463"/>
      <c r="N31" s="464"/>
      <c r="O31" s="465"/>
      <c r="P31" s="210"/>
      <c r="T31" s="642">
        <f t="shared" ca="1" si="20"/>
        <v>16</v>
      </c>
      <c r="V31" s="644">
        <f t="shared" si="21"/>
        <v>10</v>
      </c>
      <c r="Y31" s="287"/>
    </row>
    <row r="32" spans="1:26" x14ac:dyDescent="0.25">
      <c r="A32" s="166" t="s">
        <v>896</v>
      </c>
      <c r="B32" s="167">
        <f t="shared" si="16"/>
        <v>236</v>
      </c>
      <c r="C32" s="168">
        <f t="shared" si="17"/>
        <v>69</v>
      </c>
      <c r="D32" s="169">
        <f t="shared" ca="1" si="13"/>
        <v>44</v>
      </c>
      <c r="E32" s="170">
        <f t="shared" ca="1" si="14"/>
        <v>0</v>
      </c>
      <c r="F32" s="171">
        <f t="shared" ca="1" si="15"/>
        <v>0</v>
      </c>
      <c r="G32" s="172">
        <f t="array" aca="1" ref="G32" ca="1">MAX(IF(D32:F32 &lt;&gt; 0, D32:F32))</f>
        <v>44</v>
      </c>
      <c r="H32" s="167" t="str">
        <f t="shared" ca="1" si="8"/>
        <v>4400</v>
      </c>
      <c r="I32" s="167" t="e">
        <f t="shared" ca="1" si="9"/>
        <v>#VALUE!</v>
      </c>
      <c r="J32" s="168" t="e">
        <f t="shared" ca="1" si="10"/>
        <v>#VALUE!</v>
      </c>
      <c r="K32" s="173">
        <f t="shared" ca="1" si="11"/>
        <v>44</v>
      </c>
      <c r="L32" s="139">
        <f t="shared" ca="1" si="12"/>
        <v>10</v>
      </c>
      <c r="M32" s="463"/>
      <c r="N32" s="464"/>
      <c r="O32" s="465"/>
      <c r="P32" s="210"/>
      <c r="T32" s="642" t="e">
        <f t="shared" ca="1" si="20"/>
        <v>#VALUE!</v>
      </c>
      <c r="V32" s="644">
        <f t="shared" si="21"/>
        <v>0</v>
      </c>
      <c r="Y32" s="287"/>
    </row>
    <row r="33" spans="1:25" ht="15.75" thickBot="1" x14ac:dyDescent="0.3">
      <c r="A33" s="175" t="s">
        <v>59</v>
      </c>
      <c r="B33" s="176">
        <f t="shared" si="16"/>
        <v>237</v>
      </c>
      <c r="C33" s="177">
        <f t="shared" si="17"/>
        <v>72</v>
      </c>
      <c r="D33" s="178" t="str">
        <f t="shared" ca="1" si="13"/>
        <v>S22-1</v>
      </c>
      <c r="E33" s="179">
        <f t="shared" ca="1" si="14"/>
        <v>0</v>
      </c>
      <c r="F33" s="180">
        <f t="shared" ca="1" si="15"/>
        <v>0</v>
      </c>
      <c r="G33" s="181">
        <f t="array" aca="1" ref="G33" ca="1">MAX(IF(D33:F33 &lt;&gt; 0, D33:F33))</f>
        <v>0</v>
      </c>
      <c r="H33" s="176" t="str">
        <f t="shared" ca="1" si="8"/>
        <v>S22-100</v>
      </c>
      <c r="I33" s="176">
        <f t="shared" ca="1" si="9"/>
        <v>1</v>
      </c>
      <c r="J33" s="177" t="e">
        <f t="shared" ca="1" si="10"/>
        <v>#VALUE!</v>
      </c>
      <c r="K33" s="182" t="str">
        <f t="shared" ca="1" si="11"/>
        <v>S22-1</v>
      </c>
      <c r="L33" s="146">
        <f ca="1">VLOOKUP($C$2,INDIRECT("'"&amp;$G$2&amp;"'!$C$3:$IQ$500"), B33-2,FALSE)</f>
        <v>0</v>
      </c>
      <c r="M33" s="463"/>
      <c r="N33" s="464"/>
      <c r="O33" s="465"/>
      <c r="P33" s="210"/>
      <c r="T33" s="642" t="e">
        <f t="shared" ca="1" si="20"/>
        <v>#VALUE!</v>
      </c>
      <c r="V33" s="644">
        <f t="shared" si="21"/>
        <v>30</v>
      </c>
      <c r="Y33" s="287"/>
    </row>
    <row r="34" spans="1:25" x14ac:dyDescent="0.25">
      <c r="A34" s="158" t="s">
        <v>630</v>
      </c>
      <c r="B34" s="159">
        <f t="shared" si="16"/>
        <v>238</v>
      </c>
      <c r="C34" s="160">
        <f t="shared" si="17"/>
        <v>75</v>
      </c>
      <c r="D34" s="161" t="str">
        <f t="shared" ca="1" si="13"/>
        <v>S21-8</v>
      </c>
      <c r="E34" s="162">
        <f t="shared" ca="1" si="14"/>
        <v>0</v>
      </c>
      <c r="F34" s="163">
        <f t="shared" ca="1" si="15"/>
        <v>0</v>
      </c>
      <c r="G34" s="164">
        <f t="array" aca="1" ref="G34" ca="1">MAX(IF(D34:F34 &lt;&gt; 0, D34:F34))</f>
        <v>0</v>
      </c>
      <c r="H34" s="159" t="str">
        <f t="shared" ca="1" si="8"/>
        <v>S21-800</v>
      </c>
      <c r="I34" s="159">
        <f t="shared" ca="1" si="9"/>
        <v>1</v>
      </c>
      <c r="J34" s="160" t="e">
        <f t="shared" ca="1" si="10"/>
        <v>#VALUE!</v>
      </c>
      <c r="K34" s="165" t="str">
        <f t="shared" ca="1" si="11"/>
        <v>S21-8</v>
      </c>
      <c r="L34" s="132">
        <f t="shared" ref="L34:L45" ca="1" si="22">VLOOKUP($C$2,INDIRECT("'"&amp;$G$2&amp;"'!$C$3:$IQ$500"), B34-2,FALSE)</f>
        <v>0</v>
      </c>
      <c r="M34" s="463"/>
      <c r="N34" s="464"/>
      <c r="O34" s="465"/>
      <c r="P34" s="210"/>
      <c r="T34" s="642" t="str">
        <f t="shared" ca="1" si="20"/>
        <v/>
      </c>
      <c r="V34" s="644">
        <f t="shared" si="21"/>
        <v>20</v>
      </c>
    </row>
    <row r="35" spans="1:25" x14ac:dyDescent="0.25">
      <c r="A35" s="166" t="s">
        <v>631</v>
      </c>
      <c r="B35" s="167">
        <f t="shared" si="16"/>
        <v>239</v>
      </c>
      <c r="C35" s="168">
        <f t="shared" si="17"/>
        <v>78</v>
      </c>
      <c r="D35" s="169" t="str">
        <f t="shared" ca="1" si="13"/>
        <v>S21-8</v>
      </c>
      <c r="E35" s="170">
        <f t="shared" ca="1" si="14"/>
        <v>0</v>
      </c>
      <c r="F35" s="171">
        <f t="shared" ca="1" si="15"/>
        <v>0</v>
      </c>
      <c r="G35" s="172">
        <f t="array" aca="1" ref="G35" ca="1">MAX(IF(D35:F35 &lt;&gt; 0, D35:F35))</f>
        <v>0</v>
      </c>
      <c r="H35" s="167" t="str">
        <f t="shared" ca="1" si="8"/>
        <v>S21-800</v>
      </c>
      <c r="I35" s="167">
        <f t="shared" ca="1" si="9"/>
        <v>1</v>
      </c>
      <c r="J35" s="168" t="e">
        <f t="shared" ca="1" si="10"/>
        <v>#VALUE!</v>
      </c>
      <c r="K35" s="173" t="str">
        <f t="shared" ca="1" si="11"/>
        <v>S21-8</v>
      </c>
      <c r="L35" s="139">
        <f t="shared" ca="1" si="22"/>
        <v>0</v>
      </c>
      <c r="M35" s="463"/>
      <c r="N35" s="464"/>
      <c r="O35" s="465"/>
      <c r="P35" s="210"/>
      <c r="T35" s="642" t="str">
        <f t="shared" ca="1" si="20"/>
        <v/>
      </c>
      <c r="V35" s="644">
        <f t="shared" si="21"/>
        <v>20</v>
      </c>
    </row>
    <row r="36" spans="1:25" x14ac:dyDescent="0.25">
      <c r="A36" s="166" t="s">
        <v>897</v>
      </c>
      <c r="B36" s="167">
        <f t="shared" si="16"/>
        <v>240</v>
      </c>
      <c r="C36" s="168">
        <f t="shared" si="17"/>
        <v>81</v>
      </c>
      <c r="D36" s="169">
        <f t="shared" ca="1" si="13"/>
        <v>16</v>
      </c>
      <c r="E36" s="170">
        <f t="shared" ca="1" si="14"/>
        <v>0</v>
      </c>
      <c r="F36" s="171">
        <f t="shared" ca="1" si="15"/>
        <v>0</v>
      </c>
      <c r="G36" s="172">
        <f t="array" aca="1" ref="G36" ca="1">MAX(IF(D36:F36 &lt;&gt; 0, D36:F36))</f>
        <v>16</v>
      </c>
      <c r="H36" s="167" t="str">
        <f t="shared" ca="1" si="8"/>
        <v>1600</v>
      </c>
      <c r="I36" s="167" t="e">
        <f t="shared" ca="1" si="9"/>
        <v>#VALUE!</v>
      </c>
      <c r="J36" s="168" t="e">
        <f t="shared" ca="1" si="10"/>
        <v>#VALUE!</v>
      </c>
      <c r="K36" s="173">
        <f t="shared" ca="1" si="11"/>
        <v>16</v>
      </c>
      <c r="L36" s="139">
        <f t="shared" ca="1" si="22"/>
        <v>0</v>
      </c>
      <c r="M36" s="463"/>
      <c r="N36" s="464"/>
      <c r="O36" s="465"/>
      <c r="P36" s="210"/>
      <c r="R36" s="287"/>
    </row>
    <row r="37" spans="1:25" x14ac:dyDescent="0.25">
      <c r="A37" s="166" t="s">
        <v>898</v>
      </c>
      <c r="B37" s="167">
        <f t="shared" si="16"/>
        <v>241</v>
      </c>
      <c r="C37" s="168">
        <f t="shared" si="17"/>
        <v>84</v>
      </c>
      <c r="D37" s="169">
        <f t="shared" ca="1" si="13"/>
        <v>0</v>
      </c>
      <c r="E37" s="170">
        <f t="shared" ca="1" si="14"/>
        <v>0</v>
      </c>
      <c r="F37" s="171">
        <f t="shared" ca="1" si="15"/>
        <v>0</v>
      </c>
      <c r="G37" s="172">
        <f t="array" aca="1" ref="G37" ca="1">MAX(IF(D37:F37 &lt;&gt; 0, D37:F37))</f>
        <v>0</v>
      </c>
      <c r="H37" s="167" t="str">
        <f t="shared" ca="1" si="8"/>
        <v>000</v>
      </c>
      <c r="I37" s="167" t="e">
        <f t="shared" ca="1" si="9"/>
        <v>#VALUE!</v>
      </c>
      <c r="J37" s="168" t="e">
        <f t="shared" ca="1" si="10"/>
        <v>#VALUE!</v>
      </c>
      <c r="K37" s="173">
        <f t="shared" ca="1" si="11"/>
        <v>0</v>
      </c>
      <c r="L37" s="139">
        <f t="shared" ca="1" si="22"/>
        <v>0</v>
      </c>
      <c r="M37" s="463"/>
      <c r="N37" s="464"/>
      <c r="O37" s="465"/>
      <c r="P37" s="210"/>
      <c r="R37" s="287"/>
      <c r="Y37" s="287"/>
    </row>
    <row r="38" spans="1:25" x14ac:dyDescent="0.25">
      <c r="A38" s="166" t="s">
        <v>902</v>
      </c>
      <c r="B38" s="167">
        <f t="shared" si="16"/>
        <v>242</v>
      </c>
      <c r="C38" s="168">
        <f t="shared" si="17"/>
        <v>87</v>
      </c>
      <c r="D38" s="169" t="str">
        <f t="shared" ca="1" si="13"/>
        <v>S22-4</v>
      </c>
      <c r="E38" s="170">
        <f t="shared" ca="1" si="14"/>
        <v>0</v>
      </c>
      <c r="F38" s="171">
        <f t="shared" ca="1" si="15"/>
        <v>0</v>
      </c>
      <c r="G38" s="172">
        <f t="array" aca="1" ref="G38" ca="1">MAX(IF(D38:F38 &lt;&gt; 0, D38:F38))</f>
        <v>0</v>
      </c>
      <c r="H38" s="167" t="str">
        <f t="shared" ref="H38:H45" ca="1" si="23">D38&amp;E38&amp;F38</f>
        <v>S22-400</v>
      </c>
      <c r="I38" s="167">
        <f t="shared" ref="I38:I45" ca="1" si="24">FIND("S", H38)</f>
        <v>1</v>
      </c>
      <c r="J38" s="168" t="e">
        <f t="shared" ref="J38:J45" ca="1" si="25">FIND("r", H38)</f>
        <v>#VALUE!</v>
      </c>
      <c r="K38" s="173" t="str">
        <f t="shared" ref="K38:K45" ca="1" si="26">IF(ISNUMBER(I38), MID(H38, I38, 5), IF(ISNUMBER(J38), MID(H38, J38, 5), G38))</f>
        <v>S22-4</v>
      </c>
      <c r="L38" s="139">
        <f t="shared" ca="1" si="22"/>
        <v>0</v>
      </c>
      <c r="M38" s="463"/>
      <c r="N38" s="464"/>
      <c r="O38" s="465"/>
      <c r="P38" s="210"/>
      <c r="R38" s="287"/>
      <c r="Y38" s="287"/>
    </row>
    <row r="39" spans="1:25" x14ac:dyDescent="0.25">
      <c r="A39" s="166" t="s">
        <v>632</v>
      </c>
      <c r="B39" s="167">
        <f t="shared" si="16"/>
        <v>243</v>
      </c>
      <c r="C39" s="168">
        <f t="shared" si="17"/>
        <v>90</v>
      </c>
      <c r="D39" s="169" t="str">
        <f t="shared" ca="1" si="13"/>
        <v>S22-8</v>
      </c>
      <c r="E39" s="170">
        <f t="shared" ca="1" si="14"/>
        <v>0</v>
      </c>
      <c r="F39" s="171">
        <f t="shared" ca="1" si="15"/>
        <v>0</v>
      </c>
      <c r="G39" s="172">
        <f t="array" aca="1" ref="G39" ca="1">MAX(IF(D39:F39 &lt;&gt; 0, D39:F39))</f>
        <v>0</v>
      </c>
      <c r="H39" s="167" t="str">
        <f t="shared" ca="1" si="23"/>
        <v>S22-800</v>
      </c>
      <c r="I39" s="167">
        <f t="shared" ca="1" si="24"/>
        <v>1</v>
      </c>
      <c r="J39" s="168" t="e">
        <f t="shared" ca="1" si="25"/>
        <v>#VALUE!</v>
      </c>
      <c r="K39" s="173" t="str">
        <f t="shared" ca="1" si="26"/>
        <v>S22-8</v>
      </c>
      <c r="L39" s="139">
        <f t="shared" ca="1" si="22"/>
        <v>0</v>
      </c>
      <c r="M39" s="463"/>
      <c r="N39" s="464"/>
      <c r="O39" s="465"/>
      <c r="P39" s="210"/>
      <c r="Y39" s="287"/>
    </row>
    <row r="40" spans="1:25" x14ac:dyDescent="0.25">
      <c r="A40" s="454" t="s">
        <v>635</v>
      </c>
      <c r="B40" s="167">
        <f t="shared" si="16"/>
        <v>244</v>
      </c>
      <c r="C40" s="168">
        <f t="shared" si="17"/>
        <v>93</v>
      </c>
      <c r="D40" s="169" t="str">
        <f t="shared" ca="1" si="13"/>
        <v>S22-4</v>
      </c>
      <c r="E40" s="170">
        <f t="shared" ca="1" si="14"/>
        <v>0</v>
      </c>
      <c r="F40" s="171">
        <f t="shared" ca="1" si="15"/>
        <v>0</v>
      </c>
      <c r="G40" s="172">
        <f t="array" aca="1" ref="G40" ca="1">MAX(IF(D40:F40 &lt;&gt; 0, D40:F40))</f>
        <v>0</v>
      </c>
      <c r="H40" s="167" t="str">
        <f t="shared" ca="1" si="23"/>
        <v>S22-400</v>
      </c>
      <c r="I40" s="167">
        <f t="shared" ca="1" si="24"/>
        <v>1</v>
      </c>
      <c r="J40" s="168" t="e">
        <f t="shared" ca="1" si="25"/>
        <v>#VALUE!</v>
      </c>
      <c r="K40" s="173" t="str">
        <f t="shared" ca="1" si="26"/>
        <v>S22-4</v>
      </c>
      <c r="L40" s="139">
        <f t="shared" ca="1" si="22"/>
        <v>0</v>
      </c>
      <c r="M40" s="463"/>
      <c r="N40" s="464"/>
      <c r="O40" s="465"/>
      <c r="P40" s="210"/>
    </row>
    <row r="41" spans="1:25" x14ac:dyDescent="0.25">
      <c r="A41" s="454" t="s">
        <v>640</v>
      </c>
      <c r="B41" s="167">
        <f t="shared" si="16"/>
        <v>245</v>
      </c>
      <c r="C41" s="168">
        <f t="shared" si="17"/>
        <v>96</v>
      </c>
      <c r="D41" s="169">
        <f t="shared" ca="1" si="13"/>
        <v>0</v>
      </c>
      <c r="E41" s="170">
        <f t="shared" ca="1" si="14"/>
        <v>0</v>
      </c>
      <c r="F41" s="171">
        <f t="shared" ca="1" si="15"/>
        <v>0</v>
      </c>
      <c r="G41" s="172">
        <f t="array" aca="1" ref="G41" ca="1">MAX(IF(D41:F41 &lt;&gt; 0, D41:F41))</f>
        <v>0</v>
      </c>
      <c r="H41" s="167" t="str">
        <f t="shared" ca="1" si="23"/>
        <v>000</v>
      </c>
      <c r="I41" s="167" t="e">
        <f t="shared" ca="1" si="24"/>
        <v>#VALUE!</v>
      </c>
      <c r="J41" s="168" t="e">
        <f t="shared" ca="1" si="25"/>
        <v>#VALUE!</v>
      </c>
      <c r="K41" s="173">
        <f t="shared" ca="1" si="26"/>
        <v>0</v>
      </c>
      <c r="L41" s="139">
        <f t="shared" ca="1" si="22"/>
        <v>0</v>
      </c>
      <c r="M41" s="463"/>
      <c r="N41" s="464"/>
      <c r="O41" s="465"/>
      <c r="P41" s="210"/>
    </row>
    <row r="42" spans="1:25" x14ac:dyDescent="0.25">
      <c r="A42" s="454" t="s">
        <v>633</v>
      </c>
      <c r="B42" s="167">
        <f t="shared" si="16"/>
        <v>246</v>
      </c>
      <c r="C42" s="168">
        <f t="shared" si="17"/>
        <v>99</v>
      </c>
      <c r="D42" s="169" t="str">
        <f t="shared" ca="1" si="13"/>
        <v>S22-4</v>
      </c>
      <c r="E42" s="170">
        <f t="shared" ca="1" si="14"/>
        <v>0</v>
      </c>
      <c r="F42" s="171">
        <f t="shared" ca="1" si="15"/>
        <v>0</v>
      </c>
      <c r="G42" s="172">
        <f t="array" aca="1" ref="G42" ca="1">MAX(IF(D42:F42 &lt;&gt; 0, D42:F42))</f>
        <v>0</v>
      </c>
      <c r="H42" s="167" t="str">
        <f t="shared" ca="1" si="23"/>
        <v>S22-400</v>
      </c>
      <c r="I42" s="167">
        <f t="shared" ca="1" si="24"/>
        <v>1</v>
      </c>
      <c r="J42" s="168" t="e">
        <f t="shared" ca="1" si="25"/>
        <v>#VALUE!</v>
      </c>
      <c r="K42" s="173" t="str">
        <f t="shared" ca="1" si="26"/>
        <v>S22-4</v>
      </c>
      <c r="L42" s="139">
        <f t="shared" ca="1" si="22"/>
        <v>0</v>
      </c>
      <c r="M42" s="463"/>
      <c r="N42" s="464"/>
      <c r="O42" s="465"/>
      <c r="P42" s="210"/>
    </row>
    <row r="43" spans="1:25" x14ac:dyDescent="0.25">
      <c r="A43" s="455" t="s">
        <v>634</v>
      </c>
      <c r="B43" s="446">
        <f t="shared" si="16"/>
        <v>247</v>
      </c>
      <c r="C43" s="447">
        <f t="shared" si="17"/>
        <v>102</v>
      </c>
      <c r="D43" s="448">
        <f t="shared" ca="1" si="13"/>
        <v>0</v>
      </c>
      <c r="E43" s="449">
        <f t="shared" ca="1" si="14"/>
        <v>0</v>
      </c>
      <c r="F43" s="450">
        <f t="shared" ca="1" si="15"/>
        <v>0</v>
      </c>
      <c r="G43" s="451">
        <f t="array" aca="1" ref="G43" ca="1">MAX(IF(D43:F43 &lt;&gt; 0, D43:F43))</f>
        <v>0</v>
      </c>
      <c r="H43" s="446" t="str">
        <f t="shared" ca="1" si="23"/>
        <v>000</v>
      </c>
      <c r="I43" s="446" t="e">
        <f t="shared" ca="1" si="24"/>
        <v>#VALUE!</v>
      </c>
      <c r="J43" s="447" t="e">
        <f t="shared" ca="1" si="25"/>
        <v>#VALUE!</v>
      </c>
      <c r="K43" s="452">
        <f t="shared" ca="1" si="26"/>
        <v>0</v>
      </c>
      <c r="L43" s="453">
        <f t="shared" ca="1" si="22"/>
        <v>0</v>
      </c>
      <c r="M43" s="463"/>
      <c r="N43" s="464"/>
      <c r="O43" s="465"/>
      <c r="P43" s="210"/>
    </row>
    <row r="44" spans="1:25" x14ac:dyDescent="0.25">
      <c r="A44" s="455" t="s">
        <v>636</v>
      </c>
      <c r="B44" s="446">
        <f t="shared" si="16"/>
        <v>248</v>
      </c>
      <c r="C44" s="447">
        <f t="shared" si="17"/>
        <v>105</v>
      </c>
      <c r="D44" s="448" t="str">
        <f t="shared" ca="1" si="13"/>
        <v>S22-4</v>
      </c>
      <c r="E44" s="449">
        <f t="shared" ca="1" si="14"/>
        <v>0</v>
      </c>
      <c r="F44" s="450">
        <f t="shared" ca="1" si="15"/>
        <v>0</v>
      </c>
      <c r="G44" s="451">
        <f t="array" aca="1" ref="G44" ca="1">MAX(IF(D44:F44 &lt;&gt; 0, D44:F44))</f>
        <v>0</v>
      </c>
      <c r="H44" s="446" t="str">
        <f t="shared" ca="1" si="23"/>
        <v>S22-400</v>
      </c>
      <c r="I44" s="446">
        <f t="shared" ca="1" si="24"/>
        <v>1</v>
      </c>
      <c r="J44" s="447" t="e">
        <f t="shared" ca="1" si="25"/>
        <v>#VALUE!</v>
      </c>
      <c r="K44" s="452" t="str">
        <f t="shared" ca="1" si="26"/>
        <v>S22-4</v>
      </c>
      <c r="L44" s="453">
        <f t="shared" ca="1" si="22"/>
        <v>0</v>
      </c>
      <c r="M44" s="463"/>
      <c r="N44" s="464"/>
      <c r="O44" s="465"/>
      <c r="P44" s="210"/>
    </row>
    <row r="45" spans="1:25" ht="15.75" thickBot="1" x14ac:dyDescent="0.3">
      <c r="A45" s="456" t="s">
        <v>637</v>
      </c>
      <c r="B45" s="176">
        <f t="shared" si="16"/>
        <v>249</v>
      </c>
      <c r="C45" s="177">
        <f t="shared" si="17"/>
        <v>108</v>
      </c>
      <c r="D45" s="178" t="str">
        <f t="shared" ca="1" si="13"/>
        <v>S22-4</v>
      </c>
      <c r="E45" s="179">
        <f t="shared" ca="1" si="14"/>
        <v>0</v>
      </c>
      <c r="F45" s="180">
        <f t="shared" ca="1" si="15"/>
        <v>0</v>
      </c>
      <c r="G45" s="181">
        <f t="array" aca="1" ref="G45" ca="1">MAX(IF(D45:F45 &lt;&gt; 0, D45:F45))</f>
        <v>0</v>
      </c>
      <c r="H45" s="176" t="str">
        <f t="shared" ca="1" si="23"/>
        <v>S22-400</v>
      </c>
      <c r="I45" s="176">
        <f t="shared" ca="1" si="24"/>
        <v>1</v>
      </c>
      <c r="J45" s="177" t="e">
        <f t="shared" ca="1" si="25"/>
        <v>#VALUE!</v>
      </c>
      <c r="K45" s="182" t="str">
        <f t="shared" ca="1" si="26"/>
        <v>S22-4</v>
      </c>
      <c r="L45" s="146">
        <f t="shared" ca="1" si="22"/>
        <v>0</v>
      </c>
      <c r="M45" s="463"/>
      <c r="N45" s="464"/>
      <c r="O45" s="465"/>
      <c r="P45" s="210"/>
    </row>
    <row r="46" spans="1:25" x14ac:dyDescent="0.25">
      <c r="A46" s="158" t="s">
        <v>0</v>
      </c>
      <c r="B46" s="159">
        <f>B19-5</f>
        <v>218</v>
      </c>
      <c r="C46" s="160">
        <f>Active!N3</f>
        <v>14</v>
      </c>
      <c r="D46" s="161">
        <f t="shared" ref="D46:D53" ca="1" si="27">VLOOKUP($C$2,INDIRECT("'"&amp;$G$2&amp;"'!$C$3:$CW$500"), C46-2,FALSE)</f>
        <v>56.200000762939453</v>
      </c>
      <c r="E46" s="162">
        <f t="shared" ref="E46:E53" ca="1" si="28">VLOOKUP($C$2,INDIRECT("'"&amp;$G$2&amp;"'!$C$3:$CW$500"), C46-1,FALSE)</f>
        <v>0</v>
      </c>
      <c r="F46" s="184"/>
      <c r="G46" s="164">
        <f t="array" aca="1" ref="G46" ca="1">MAX(IF(D46:F46 &lt;&gt; 0, D46:F46))</f>
        <v>56.200000762939453</v>
      </c>
      <c r="H46" s="159" t="str">
        <f t="shared" ca="1" si="8"/>
        <v>56.20000076293950</v>
      </c>
      <c r="I46" s="159" t="e">
        <f t="shared" ca="1" si="9"/>
        <v>#VALUE!</v>
      </c>
      <c r="J46" s="160" t="e">
        <f t="shared" ca="1" si="10"/>
        <v>#VALUE!</v>
      </c>
      <c r="K46" s="165">
        <f t="shared" ca="1" si="11"/>
        <v>56.200000762939453</v>
      </c>
      <c r="L46" s="132">
        <f ca="1">IF(K46=0, 0, VLOOKUP($C$2,INDIRECT("'"&amp;$G$2&amp;"'!$C$3:$IQ$500"), B46-2,FALSE))</f>
        <v>3</v>
      </c>
      <c r="M46" s="463"/>
      <c r="N46" s="464"/>
      <c r="O46" s="465"/>
    </row>
    <row r="47" spans="1:25" x14ac:dyDescent="0.25">
      <c r="A47" s="166" t="s">
        <v>1</v>
      </c>
      <c r="B47" s="167">
        <f>B46</f>
        <v>218</v>
      </c>
      <c r="C47" s="168">
        <f>C46+2</f>
        <v>16</v>
      </c>
      <c r="D47" s="169">
        <f t="shared" ca="1" si="27"/>
        <v>0</v>
      </c>
      <c r="E47" s="170">
        <f t="shared" ca="1" si="28"/>
        <v>0</v>
      </c>
      <c r="F47" s="185"/>
      <c r="G47" s="172">
        <f t="array" aca="1" ref="G47" ca="1">MAX(IF(D47:F47 &lt;&gt; 0, D47:F47))</f>
        <v>0</v>
      </c>
      <c r="H47" s="167" t="str">
        <f t="shared" ca="1" si="8"/>
        <v>00</v>
      </c>
      <c r="I47" s="167" t="e">
        <f t="shared" ca="1" si="9"/>
        <v>#VALUE!</v>
      </c>
      <c r="J47" s="168" t="e">
        <f t="shared" ca="1" si="10"/>
        <v>#VALUE!</v>
      </c>
      <c r="K47" s="173">
        <f t="shared" ca="1" si="11"/>
        <v>0</v>
      </c>
      <c r="L47" s="139">
        <f t="shared" ref="L47:L53" ca="1" si="29">IF(K47=0, 0, VLOOKUP($C$2,INDIRECT("'"&amp;$G$2&amp;"'!$C$3:$IQ$500"), B47-2,FALSE))</f>
        <v>0</v>
      </c>
      <c r="M47" s="463"/>
      <c r="N47" s="464"/>
      <c r="O47" s="465"/>
    </row>
    <row r="48" spans="1:25" x14ac:dyDescent="0.25">
      <c r="A48" s="166" t="s">
        <v>2</v>
      </c>
      <c r="B48" s="167">
        <f t="shared" si="16"/>
        <v>219</v>
      </c>
      <c r="C48" s="168">
        <f t="shared" ref="C48:C53" si="30">C47+2</f>
        <v>18</v>
      </c>
      <c r="D48" s="169" t="str">
        <f t="shared" ca="1" si="27"/>
        <v>S22-4</v>
      </c>
      <c r="E48" s="170">
        <f t="shared" ca="1" si="28"/>
        <v>0</v>
      </c>
      <c r="F48" s="185"/>
      <c r="G48" s="172">
        <f t="array" aca="1" ref="G48" ca="1">MAX(IF(D48:F48 &lt;&gt; 0, D48:F48))</f>
        <v>0</v>
      </c>
      <c r="H48" s="167" t="str">
        <f t="shared" ca="1" si="8"/>
        <v>S22-40</v>
      </c>
      <c r="I48" s="167">
        <f t="shared" ca="1" si="9"/>
        <v>1</v>
      </c>
      <c r="J48" s="168" t="e">
        <f t="shared" ca="1" si="10"/>
        <v>#VALUE!</v>
      </c>
      <c r="K48" s="173" t="str">
        <f t="shared" ca="1" si="11"/>
        <v>S22-4</v>
      </c>
      <c r="L48" s="139">
        <f t="shared" ca="1" si="29"/>
        <v>0</v>
      </c>
      <c r="M48" s="463"/>
      <c r="N48" s="464"/>
      <c r="O48" s="465"/>
    </row>
    <row r="49" spans="1:15" x14ac:dyDescent="0.25">
      <c r="A49" s="166" t="s">
        <v>3</v>
      </c>
      <c r="B49" s="167">
        <f>B48</f>
        <v>219</v>
      </c>
      <c r="C49" s="168">
        <f t="shared" si="30"/>
        <v>20</v>
      </c>
      <c r="D49" s="169">
        <f t="shared" ca="1" si="27"/>
        <v>0</v>
      </c>
      <c r="E49" s="170">
        <f t="shared" ca="1" si="28"/>
        <v>0</v>
      </c>
      <c r="F49" s="185"/>
      <c r="G49" s="172">
        <f t="array" aca="1" ref="G49" ca="1">MAX(IF(D49:F49 &lt;&gt; 0, D49:F49))</f>
        <v>0</v>
      </c>
      <c r="H49" s="167" t="str">
        <f t="shared" ca="1" si="8"/>
        <v>00</v>
      </c>
      <c r="I49" s="167" t="e">
        <f t="shared" ca="1" si="9"/>
        <v>#VALUE!</v>
      </c>
      <c r="J49" s="168" t="e">
        <f t="shared" ca="1" si="10"/>
        <v>#VALUE!</v>
      </c>
      <c r="K49" s="173">
        <f t="shared" ca="1" si="11"/>
        <v>0</v>
      </c>
      <c r="L49" s="139">
        <f t="shared" ca="1" si="29"/>
        <v>0</v>
      </c>
      <c r="M49" s="463"/>
      <c r="N49" s="464"/>
      <c r="O49" s="465"/>
    </row>
    <row r="50" spans="1:15" x14ac:dyDescent="0.25">
      <c r="A50" s="166" t="s">
        <v>23</v>
      </c>
      <c r="B50" s="167">
        <f t="shared" si="16"/>
        <v>220</v>
      </c>
      <c r="C50" s="168">
        <f t="shared" si="30"/>
        <v>22</v>
      </c>
      <c r="D50" s="169" t="str">
        <f t="shared" ca="1" si="27"/>
        <v>S21-8</v>
      </c>
      <c r="E50" s="170">
        <f t="shared" ca="1" si="28"/>
        <v>0</v>
      </c>
      <c r="F50" s="185"/>
      <c r="G50" s="172">
        <f t="array" aca="1" ref="G50" ca="1">MAX(IF(D50:F50 &lt;&gt; 0, D50:F50))</f>
        <v>0</v>
      </c>
      <c r="H50" s="167" t="str">
        <f t="shared" ca="1" si="8"/>
        <v>S21-80</v>
      </c>
      <c r="I50" s="167">
        <f t="shared" ca="1" si="9"/>
        <v>1</v>
      </c>
      <c r="J50" s="168" t="e">
        <f t="shared" ca="1" si="10"/>
        <v>#VALUE!</v>
      </c>
      <c r="K50" s="173" t="str">
        <f t="shared" ca="1" si="11"/>
        <v>S21-8</v>
      </c>
      <c r="L50" s="139">
        <f t="shared" ca="1" si="29"/>
        <v>0</v>
      </c>
      <c r="M50" s="463"/>
      <c r="N50" s="464"/>
      <c r="O50" s="465"/>
    </row>
    <row r="51" spans="1:15" x14ac:dyDescent="0.25">
      <c r="A51" s="166" t="s">
        <v>4</v>
      </c>
      <c r="B51" s="167">
        <f>B50</f>
        <v>220</v>
      </c>
      <c r="C51" s="168">
        <f t="shared" si="30"/>
        <v>24</v>
      </c>
      <c r="D51" s="169">
        <f t="shared" ca="1" si="27"/>
        <v>0</v>
      </c>
      <c r="E51" s="170">
        <f t="shared" ca="1" si="28"/>
        <v>0</v>
      </c>
      <c r="F51" s="185"/>
      <c r="G51" s="172">
        <f t="array" aca="1" ref="G51" ca="1">MAX(IF(D51:F51 &lt;&gt; 0, D51:F51))</f>
        <v>0</v>
      </c>
      <c r="H51" s="167" t="str">
        <f t="shared" ca="1" si="8"/>
        <v>00</v>
      </c>
      <c r="I51" s="167" t="e">
        <f t="shared" ca="1" si="9"/>
        <v>#VALUE!</v>
      </c>
      <c r="J51" s="168" t="e">
        <f t="shared" ca="1" si="10"/>
        <v>#VALUE!</v>
      </c>
      <c r="K51" s="173">
        <f t="shared" ca="1" si="11"/>
        <v>0</v>
      </c>
      <c r="L51" s="139">
        <f t="shared" ca="1" si="29"/>
        <v>0</v>
      </c>
      <c r="M51" s="463"/>
      <c r="N51" s="464"/>
      <c r="O51" s="465"/>
    </row>
    <row r="52" spans="1:15" x14ac:dyDescent="0.25">
      <c r="A52" s="166" t="s">
        <v>24</v>
      </c>
      <c r="B52" s="167">
        <f t="shared" si="16"/>
        <v>221</v>
      </c>
      <c r="C52" s="168">
        <f t="shared" si="30"/>
        <v>26</v>
      </c>
      <c r="D52" s="169">
        <f t="shared" ca="1" si="27"/>
        <v>60.549999237060547</v>
      </c>
      <c r="E52" s="170">
        <f t="shared" ca="1" si="28"/>
        <v>0</v>
      </c>
      <c r="F52" s="185"/>
      <c r="G52" s="172">
        <f t="array" aca="1" ref="G52" ca="1">MAX(IF(D52:F52 &lt;&gt; 0, D52:F52))</f>
        <v>60.549999237060547</v>
      </c>
      <c r="H52" s="167" t="str">
        <f t="shared" ca="1" si="8"/>
        <v>60.54999923706050</v>
      </c>
      <c r="I52" s="167" t="e">
        <f t="shared" ca="1" si="9"/>
        <v>#VALUE!</v>
      </c>
      <c r="J52" s="168" t="e">
        <f t="shared" ca="1" si="10"/>
        <v>#VALUE!</v>
      </c>
      <c r="K52" s="173">
        <f t="shared" ca="1" si="11"/>
        <v>60.549999237060547</v>
      </c>
      <c r="L52" s="139">
        <f t="shared" ca="1" si="29"/>
        <v>3</v>
      </c>
      <c r="M52" s="463"/>
      <c r="N52" s="464"/>
      <c r="O52" s="465"/>
    </row>
    <row r="53" spans="1:15" ht="15.75" thickBot="1" x14ac:dyDescent="0.3">
      <c r="A53" s="175" t="s">
        <v>112</v>
      </c>
      <c r="B53" s="176">
        <f t="shared" si="16"/>
        <v>222</v>
      </c>
      <c r="C53" s="177">
        <f t="shared" si="30"/>
        <v>28</v>
      </c>
      <c r="D53" s="178" t="str">
        <f t="shared" ca="1" si="27"/>
        <v>S22-4</v>
      </c>
      <c r="E53" s="179">
        <f t="shared" ca="1" si="28"/>
        <v>0</v>
      </c>
      <c r="F53" s="183"/>
      <c r="G53" s="181">
        <f t="array" aca="1" ref="G53" ca="1">MAX(IF(D53:F53 &lt;&gt; 0, D53:F53))</f>
        <v>0</v>
      </c>
      <c r="H53" s="176" t="str">
        <f t="shared" ca="1" si="8"/>
        <v>S22-40</v>
      </c>
      <c r="I53" s="176">
        <f t="shared" ca="1" si="9"/>
        <v>1</v>
      </c>
      <c r="J53" s="177" t="e">
        <f t="shared" ca="1" si="10"/>
        <v>#VALUE!</v>
      </c>
      <c r="K53" s="182" t="str">
        <f t="shared" ca="1" si="11"/>
        <v>S22-4</v>
      </c>
      <c r="L53" s="146">
        <f t="shared" ca="1" si="29"/>
        <v>0</v>
      </c>
      <c r="M53" s="463"/>
      <c r="N53" s="464"/>
      <c r="O53" s="465"/>
    </row>
    <row r="54" spans="1:15" ht="15.75" thickBot="1" x14ac:dyDescent="0.3">
      <c r="M54" s="463"/>
      <c r="N54" s="464"/>
      <c r="O54" s="465"/>
    </row>
    <row r="55" spans="1:15" ht="200.1" customHeight="1" thickBot="1" x14ac:dyDescent="0.3">
      <c r="A55" s="208" t="s">
        <v>349</v>
      </c>
      <c r="B55" s="207"/>
      <c r="C55" s="736" t="str">
        <f ca="1">GoGetComment(INDIRECT("'"&amp;G2&amp;"'!C"&amp;MATCH(C2, INDIRECT("'"&amp;G2&amp;"'!C1:C500"), 0)))</f>
        <v xml:space="preserve">4/19/2021: Sent e-mail to inform results for Jan-2021_x000D_
4/5/2021: Sent e-mail to register module for Apr-2021_x000D_
1/7/2021: Sent e-mail to register module for Jan-2021_x000D_
</v>
      </c>
      <c r="D55" s="736"/>
      <c r="E55" s="736"/>
      <c r="F55" s="736"/>
      <c r="G55" s="736"/>
      <c r="H55" s="736"/>
      <c r="I55" s="736"/>
      <c r="J55" s="736"/>
      <c r="K55" s="736"/>
      <c r="L55" s="737"/>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424" priority="17">
      <formula>MOD(ROW(), 2)=0</formula>
    </cfRule>
  </conditionalFormatting>
  <conditionalFormatting sqref="D19:F53 K19:K53">
    <cfRule type="cellIs" dxfId="423" priority="16" operator="lessThan">
      <formula>40</formula>
    </cfRule>
  </conditionalFormatting>
  <conditionalFormatting sqref="I19:J53">
    <cfRule type="expression" dxfId="422" priority="15">
      <formula>ISERROR(I19)</formula>
    </cfRule>
  </conditionalFormatting>
  <conditionalFormatting sqref="X2">
    <cfRule type="expression" dxfId="421" priority="7">
      <formula>ABS(L2-W2)&gt;=0.5</formula>
    </cfRule>
  </conditionalFormatting>
  <conditionalFormatting sqref="U10:U16">
    <cfRule type="expression" dxfId="420" priority="5">
      <formula>U10=$U$4</formula>
    </cfRule>
    <cfRule type="expression" dxfId="419" priority="6">
      <formula>U10=$U$5</formula>
    </cfRule>
  </conditionalFormatting>
  <conditionalFormatting sqref="Q10:Q15">
    <cfRule type="expression" dxfId="418" priority="3">
      <formula>Q10=$S$4</formula>
    </cfRule>
    <cfRule type="expression" dxfId="417" priority="4">
      <formula>Q10=$S$5</formula>
    </cfRule>
  </conditionalFormatting>
  <conditionalFormatting sqref="Q16">
    <cfRule type="expression" dxfId="416" priority="1">
      <formula>Q16=$S$4</formula>
    </cfRule>
    <cfRule type="expression" dxfId="415"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83"/>
  <sheetViews>
    <sheetView zoomScaleNormal="100" workbookViewId="0">
      <pane xSplit="13" ySplit="3" topLeftCell="N187" activePane="bottomRight" state="frozen"/>
      <selection pane="topRight" activeCell="M1" sqref="M1"/>
      <selection pane="bottomLeft" activeCell="A4" sqref="A4"/>
      <selection pane="bottomRight" activeCell="G202" sqref="G202"/>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22.42578125" style="14" customWidth="1"/>
    <col min="6" max="6" width="12" style="14" customWidth="1"/>
    <col min="7" max="7" width="12.5703125" style="14" customWidth="1"/>
    <col min="8" max="8" width="17.42578125" style="17" customWidth="1"/>
    <col min="9" max="9" width="21.42578125" style="14" customWidth="1"/>
    <col min="10" max="10" width="24.42578125" style="14" customWidth="1"/>
    <col min="11" max="11" width="18.7109375" style="14" customWidth="1"/>
    <col min="12" max="12" width="25.140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customWidth="1"/>
    <col min="150" max="150" width="6.7109375" style="14" customWidth="1"/>
    <col min="151" max="182" width="4.7109375" style="14" customWidth="1"/>
    <col min="183" max="183" width="6.7109375" style="14" customWidth="1"/>
    <col min="184" max="215" width="4.7109375" style="14"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9" t="s">
        <v>0</v>
      </c>
      <c r="O1" s="750"/>
      <c r="P1" s="750" t="s">
        <v>1</v>
      </c>
      <c r="Q1" s="751"/>
      <c r="R1" s="752" t="s">
        <v>2</v>
      </c>
      <c r="S1" s="753"/>
      <c r="T1" s="753" t="s">
        <v>3</v>
      </c>
      <c r="U1" s="754"/>
      <c r="V1" s="755" t="s">
        <v>23</v>
      </c>
      <c r="W1" s="756"/>
      <c r="X1" s="756" t="s">
        <v>4</v>
      </c>
      <c r="Y1" s="757"/>
      <c r="Z1" s="761" t="s">
        <v>24</v>
      </c>
      <c r="AA1" s="762"/>
      <c r="AB1" s="763" t="s">
        <v>112</v>
      </c>
      <c r="AC1" s="764"/>
      <c r="AD1" s="758" t="s">
        <v>618</v>
      </c>
      <c r="AE1" s="759"/>
      <c r="AF1" s="760"/>
      <c r="AG1" s="758" t="s">
        <v>619</v>
      </c>
      <c r="AH1" s="759"/>
      <c r="AI1" s="760"/>
      <c r="AJ1" s="758" t="s">
        <v>620</v>
      </c>
      <c r="AK1" s="759"/>
      <c r="AL1" s="760"/>
      <c r="AM1" s="758" t="s">
        <v>621</v>
      </c>
      <c r="AN1" s="759"/>
      <c r="AO1" s="760"/>
      <c r="AP1" s="758" t="s">
        <v>622</v>
      </c>
      <c r="AQ1" s="759"/>
      <c r="AR1" s="760"/>
      <c r="AS1" s="758" t="s">
        <v>623</v>
      </c>
      <c r="AT1" s="759"/>
      <c r="AU1" s="760"/>
      <c r="AV1" s="758" t="s">
        <v>895</v>
      </c>
      <c r="AW1" s="759"/>
      <c r="AX1" s="760"/>
      <c r="AY1" s="742" t="s">
        <v>624</v>
      </c>
      <c r="AZ1" s="743"/>
      <c r="BA1" s="744"/>
      <c r="BB1" s="742" t="s">
        <v>625</v>
      </c>
      <c r="BC1" s="743"/>
      <c r="BD1" s="744"/>
      <c r="BE1" s="748" t="s">
        <v>626</v>
      </c>
      <c r="BF1" s="748"/>
      <c r="BG1" s="748"/>
      <c r="BH1" s="748" t="s">
        <v>627</v>
      </c>
      <c r="BI1" s="748"/>
      <c r="BJ1" s="748"/>
      <c r="BK1" s="742" t="s">
        <v>628</v>
      </c>
      <c r="BL1" s="743"/>
      <c r="BM1" s="744"/>
      <c r="BN1" s="742" t="s">
        <v>629</v>
      </c>
      <c r="BO1" s="743"/>
      <c r="BP1" s="744"/>
      <c r="BQ1" s="742" t="s">
        <v>896</v>
      </c>
      <c r="BR1" s="743"/>
      <c r="BS1" s="744"/>
      <c r="BT1" s="745" t="s">
        <v>59</v>
      </c>
      <c r="BU1" s="746"/>
      <c r="BV1" s="747"/>
      <c r="BW1" s="765" t="s">
        <v>630</v>
      </c>
      <c r="BX1" s="766"/>
      <c r="BY1" s="767"/>
      <c r="BZ1" s="765" t="s">
        <v>631</v>
      </c>
      <c r="CA1" s="766"/>
      <c r="CB1" s="767"/>
      <c r="CC1" s="765" t="s">
        <v>897</v>
      </c>
      <c r="CD1" s="766"/>
      <c r="CE1" s="766"/>
      <c r="CF1" s="766" t="s">
        <v>898</v>
      </c>
      <c r="CG1" s="766"/>
      <c r="CH1" s="767"/>
      <c r="CI1" s="765" t="s">
        <v>902</v>
      </c>
      <c r="CJ1" s="766"/>
      <c r="CK1" s="767"/>
      <c r="CL1" s="765" t="s">
        <v>632</v>
      </c>
      <c r="CM1" s="766"/>
      <c r="CN1" s="767"/>
      <c r="CO1" s="765" t="s">
        <v>635</v>
      </c>
      <c r="CP1" s="766"/>
      <c r="CQ1" s="767"/>
      <c r="CR1" s="765" t="s">
        <v>640</v>
      </c>
      <c r="CS1" s="766"/>
      <c r="CT1" s="767"/>
      <c r="CU1" s="765" t="s">
        <v>633</v>
      </c>
      <c r="CV1" s="766"/>
      <c r="CW1" s="767"/>
      <c r="CX1" s="768" t="s">
        <v>634</v>
      </c>
      <c r="CY1" s="769"/>
      <c r="CZ1" s="770"/>
      <c r="DA1" s="765" t="s">
        <v>636</v>
      </c>
      <c r="DB1" s="766"/>
      <c r="DC1" s="767"/>
      <c r="DD1" s="765" t="s">
        <v>637</v>
      </c>
      <c r="DE1" s="766"/>
      <c r="DF1" s="767"/>
      <c r="DG1" s="211" t="s">
        <v>120</v>
      </c>
      <c r="DH1" s="212" t="s">
        <v>119</v>
      </c>
      <c r="DI1" s="212" t="s">
        <v>106</v>
      </c>
      <c r="DJ1" s="283" t="s">
        <v>139</v>
      </c>
      <c r="DK1" s="212" t="s">
        <v>107</v>
      </c>
      <c r="DL1" s="213" t="s">
        <v>138</v>
      </c>
      <c r="DM1" s="696" t="s">
        <v>983</v>
      </c>
      <c r="DN1" s="486"/>
      <c r="DO1" s="435"/>
      <c r="DP1" s="435"/>
      <c r="DQ1" s="435"/>
      <c r="DR1" s="436"/>
      <c r="DS1" s="435"/>
      <c r="ES1" s="100" t="s">
        <v>920</v>
      </c>
      <c r="ET1" s="98" t="str">
        <f>M208</f>
        <v>S21-4</v>
      </c>
      <c r="EU1" s="56"/>
      <c r="FZ1" s="100" t="s">
        <v>920</v>
      </c>
      <c r="GA1" s="98" t="str">
        <f>M210</f>
        <v>S21-8</v>
      </c>
      <c r="GB1" s="435"/>
      <c r="GC1" s="435"/>
      <c r="GD1" s="435"/>
      <c r="GE1" s="435"/>
      <c r="GF1" s="436"/>
      <c r="GG1" s="435"/>
      <c r="HG1" s="100" t="s">
        <v>920</v>
      </c>
      <c r="HH1" s="98" t="str">
        <f>M212</f>
        <v>S22-1</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10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A10" s="14" t="s">
        <v>1774</v>
      </c>
      <c r="B10" s="392">
        <v>1</v>
      </c>
      <c r="C10" s="13" t="s">
        <v>1118</v>
      </c>
      <c r="D10" s="423">
        <v>44124</v>
      </c>
      <c r="E10" s="20">
        <v>2</v>
      </c>
      <c r="F10" s="6">
        <v>11323976</v>
      </c>
      <c r="G10" s="20" t="s">
        <v>1391</v>
      </c>
      <c r="H10" s="20"/>
      <c r="I10" s="23"/>
      <c r="J10" s="6" t="s">
        <v>18</v>
      </c>
      <c r="K10" s="6" t="s">
        <v>18</v>
      </c>
      <c r="L10" s="424"/>
      <c r="M10" s="425" t="s">
        <v>980</v>
      </c>
      <c r="N10" s="24"/>
      <c r="O10" s="107"/>
      <c r="P10" s="105"/>
      <c r="Q10" s="106"/>
      <c r="R10" s="24"/>
      <c r="S10" s="107"/>
      <c r="T10" s="105"/>
      <c r="U10" s="106"/>
      <c r="V10" s="24"/>
      <c r="W10" s="107"/>
      <c r="X10" s="105"/>
      <c r="Y10" s="106"/>
      <c r="Z10" s="24">
        <v>72</v>
      </c>
      <c r="AA10" s="273"/>
      <c r="AB10" s="24">
        <v>73.73</v>
      </c>
      <c r="AC10" s="273"/>
      <c r="AD10" s="648">
        <v>50.7</v>
      </c>
      <c r="AE10" s="107"/>
      <c r="AF10" s="273"/>
      <c r="AG10" s="692">
        <v>-54.5</v>
      </c>
      <c r="AH10" s="107" t="s">
        <v>1745</v>
      </c>
      <c r="AI10" s="273"/>
      <c r="AJ10" s="692">
        <v>70.510002136230469</v>
      </c>
      <c r="AK10" s="107"/>
      <c r="AL10" s="273"/>
      <c r="AM10" s="692">
        <v>57.619998931884766</v>
      </c>
      <c r="AN10" s="107"/>
      <c r="AO10" s="273"/>
      <c r="AP10" s="692">
        <v>57.599998474121094</v>
      </c>
      <c r="AQ10" s="107"/>
      <c r="AR10" s="273"/>
      <c r="AS10" s="648">
        <v>66.099998474121094</v>
      </c>
      <c r="AT10" s="107"/>
      <c r="AU10" s="273"/>
      <c r="AV10" s="24" t="s">
        <v>1390</v>
      </c>
      <c r="AW10" s="107"/>
      <c r="AX10" s="273"/>
      <c r="AY10" s="24" t="s">
        <v>1387</v>
      </c>
      <c r="AZ10" s="107"/>
      <c r="BA10" s="273"/>
      <c r="BB10" s="24" t="s">
        <v>1390</v>
      </c>
      <c r="BC10" s="107"/>
      <c r="BD10" s="273"/>
      <c r="BE10" s="24" t="s">
        <v>1390</v>
      </c>
      <c r="BF10" s="107"/>
      <c r="BG10" s="273"/>
      <c r="BH10" s="24" t="s">
        <v>1390</v>
      </c>
      <c r="BI10" s="107"/>
      <c r="BJ10" s="273"/>
      <c r="BK10" s="24" t="s">
        <v>1390</v>
      </c>
      <c r="BL10" s="107"/>
      <c r="BM10" s="273"/>
      <c r="BN10" s="24" t="s">
        <v>1387</v>
      </c>
      <c r="BO10" s="107"/>
      <c r="BP10" s="273"/>
      <c r="BQ10" s="24"/>
      <c r="BR10" s="107"/>
      <c r="BS10" s="273"/>
      <c r="BT10" s="24"/>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18"/>
      <c r="DH10" s="217"/>
      <c r="DI10" s="217"/>
      <c r="DJ10" s="286" t="e">
        <f>AVERAGE(AY10:DF10)</f>
        <v>#DIV/0!</v>
      </c>
      <c r="DK10" s="219"/>
      <c r="DL10" s="220" t="e">
        <f>IF(DJ10&gt;80, 4, (DJ10-50)/20+2.5)</f>
        <v>#DIV/0!</v>
      </c>
      <c r="DM10" s="650">
        <f>COUNTIF(N10:DF10, DM$1)+COUNTIF(N10:DF10, DM$2)</f>
        <v>0</v>
      </c>
      <c r="DN10" s="233">
        <f>IF(COUNTIF($N10:$Q10, ET$1)&gt;0, DN$2, 0)</f>
        <v>0</v>
      </c>
      <c r="DO10" s="234">
        <f>IF(COUNTIF($R10:$U10, ET$1)&gt;0, DO$2, 0)</f>
        <v>0</v>
      </c>
      <c r="DP10" s="234">
        <f>IF(COUNTIF($V10:$Y10, ET$1)&gt;0, DP$2, 0)</f>
        <v>0</v>
      </c>
      <c r="DQ10" s="234">
        <f>IF(COUNTIF($Z10:$AA10, ET$1)&gt;0, DQ$2, 0)</f>
        <v>0</v>
      </c>
      <c r="DR10" s="234">
        <f>IF(COUNTIF($AB10:$AC10, ET$1)&gt;0, DR$2, 0)</f>
        <v>0</v>
      </c>
      <c r="DS10" s="235">
        <f>IF(COUNTIF($AD10:$AF10, $ET$1)&gt;0, DS$2, 0)</f>
        <v>0</v>
      </c>
      <c r="DT10" s="236">
        <f>IF(COUNTIF($AG10:$AI10, $ET$1)&gt;0, DT$2, 0)</f>
        <v>0</v>
      </c>
      <c r="DU10" s="236">
        <f>IF(COUNTIF($AJ10:$AL10, $ET$1)&gt;0, DU$2, 0)</f>
        <v>0</v>
      </c>
      <c r="DV10" s="236">
        <f>IF(COUNTIF($AM10:$AO10, $ET$1)&gt;0, DV$2, 0)</f>
        <v>0</v>
      </c>
      <c r="DW10" s="236">
        <f>IF(COUNTIF($AP10:$AR10, $ET$1)&gt;0, DW$2, 0)</f>
        <v>0</v>
      </c>
      <c r="DX10" s="236">
        <f>IF(COUNTIF($AS10:$AU10, $ET$1)&gt;0, DX$2, 0)</f>
        <v>0</v>
      </c>
      <c r="DY10" s="236">
        <f>IF(COUNTIF($AV10:$AX10, $ET$1)&gt;0, DY$2, 0)</f>
        <v>0</v>
      </c>
      <c r="DZ10" s="237">
        <f>IF(COUNTIF($AY10:$BA10, $ET$1)&gt;0, DZ$2, 0)</f>
        <v>0</v>
      </c>
      <c r="EA10" s="238">
        <f>IF(COUNTIF($BB10:$BD10, $ET$1)&gt;0, EA$2, 0)</f>
        <v>0</v>
      </c>
      <c r="EB10" s="238">
        <f>IF(COUNTIF($BE10:$BG10, $ET$1)&gt;0, EB$2, 0)</f>
        <v>0</v>
      </c>
      <c r="EC10" s="238">
        <f>IF(COUNTIF($BH10:$BJ10, $ET$1)&gt;0, EC$2, 0)</f>
        <v>0</v>
      </c>
      <c r="ED10" s="238">
        <f>IF(COUNTIF($BK10:$BM10, $ET$1)&gt;0, ED$2, 0)</f>
        <v>0</v>
      </c>
      <c r="EE10" s="238">
        <f>IF(COUNTIF($BN10:$BP10, $ET$1)&gt;0, EE$2, 0)</f>
        <v>0</v>
      </c>
      <c r="EF10" s="238">
        <f>IF(COUNTIF($BQ10:$BS10, $ET$1)&gt;0, EF$2, 0)</f>
        <v>0</v>
      </c>
      <c r="EG10" s="238">
        <f>IF(COUNTIF($BT10:$BV10, $ET$1)&gt;0, EG$2, 0)</f>
        <v>0</v>
      </c>
      <c r="EH10" s="239">
        <f>IF(COUNTIF($BW10:$BY10, $ET$1)&gt;0, EH$2, 0)</f>
        <v>0</v>
      </c>
      <c r="EI10" s="240">
        <f>IF(COUNTIF($BZ10:$CB10, $ET$1)&gt;0, EI$2, 0)</f>
        <v>0</v>
      </c>
      <c r="EJ10" s="240">
        <f>IF(COUNTIF($CC10:$CE10, $ET$1)&gt;0, EJ$2, 0)</f>
        <v>0</v>
      </c>
      <c r="EK10" s="240">
        <f>IF(COUNTIF($CF10:$CH10, $ET$1)&gt;0, EK$2, 0)</f>
        <v>0</v>
      </c>
      <c r="EL10" s="240">
        <f>IF(COUNTIF($CI10:$CK10, $ET$1)&gt;0, EL$2, 0)</f>
        <v>0</v>
      </c>
      <c r="EM10" s="240">
        <f>IF(COUNTIF($CL10:$CN10, $ET$1)&gt;0, EM$2, 0)</f>
        <v>0</v>
      </c>
      <c r="EN10" s="240">
        <f>IF(COUNTIF($CO10:$CQ10, $ET$1)&gt;0, EN$2, 0)</f>
        <v>0</v>
      </c>
      <c r="EO10" s="240">
        <f>IF(COUNTIF($CR10:$CT10, $ET$1)&gt;0, EO$2, 0)</f>
        <v>0</v>
      </c>
      <c r="EP10" s="240">
        <f>IF(COUNTIF($CU10:$CW10, $ET$1)&gt;0, EP$2, 0)</f>
        <v>0</v>
      </c>
      <c r="EQ10" s="240">
        <f>IF(COUNTIF($CX10:$CZ10, $ET$1)&gt;0, EQ$2, 0)</f>
        <v>0</v>
      </c>
      <c r="ER10" s="240">
        <f>IF(COUNTIF($DA10:$DC10, $ET$1)&gt;0, ER$2, 0)</f>
        <v>0</v>
      </c>
      <c r="ES10" s="240">
        <f>IF(COUNTIF($DD10:$DF10, $ET$1)&gt;0, ES$2, 0)</f>
        <v>0</v>
      </c>
      <c r="ET10" s="241">
        <f>SUM(DN10:ES10)</f>
        <v>0</v>
      </c>
      <c r="EU10" s="242">
        <f>IF(COUNTIF($N10:$Q10, GA$1)&gt;0, EU$2, 0)</f>
        <v>0</v>
      </c>
      <c r="EV10" s="234">
        <f>IF(COUNTIF($R10:$U10, GA$1)&gt;0, EV$2, 0)</f>
        <v>0</v>
      </c>
      <c r="EW10" s="234">
        <f>IF(COUNTIF($V10:$Y10, GA$1)&gt;0, EW$2, 0)</f>
        <v>0</v>
      </c>
      <c r="EX10" s="234">
        <f>IF(COUNTIF($Z10:$AA10, GA$1)&gt;0, EX$2, 0)</f>
        <v>0</v>
      </c>
      <c r="EY10" s="234">
        <f>IF(COUNTIF($AB10:$AC10, GA$1)&gt;0, EY$2, 0)</f>
        <v>0</v>
      </c>
      <c r="EZ10" s="235">
        <f>IF(COUNTIF($AD10:$AF10, $GA$1)&gt;0, EZ$2, 0)</f>
        <v>0</v>
      </c>
      <c r="FA10" s="236">
        <f>IF(COUNTIF($AG10:$AI10, $GA$1)&gt;0, FA$2, 0)</f>
        <v>0</v>
      </c>
      <c r="FB10" s="236">
        <f>IF(COUNTIF($AJ10:$AL10, $GA$1)&gt;0, FB$2, 0)</f>
        <v>0</v>
      </c>
      <c r="FC10" s="236">
        <f>IF(COUNTIF($AM10:$AO10, $GA$1)&gt;0, FC$2, 0)</f>
        <v>0</v>
      </c>
      <c r="FD10" s="236">
        <f>IF(COUNTIF($AP10:$AR10, $GA$1)&gt;0, FD$2, 0)</f>
        <v>0</v>
      </c>
      <c r="FE10" s="236">
        <f>IF(COUNTIF($AS10:$AU10, $GA$1)&gt;0, FE$2, 0)</f>
        <v>0</v>
      </c>
      <c r="FF10" s="236">
        <f>IF(COUNTIF($AV10:$AX10, $GA$1)&gt;0, FF$2, 0)</f>
        <v>4</v>
      </c>
      <c r="FG10" s="237">
        <f>IF(COUNTIF($AY10:$BA10, $GA$1)&gt;0, FG$2, 0)</f>
        <v>0</v>
      </c>
      <c r="FH10" s="238">
        <f>IF(COUNTIF($BB10:$BD10, $GA$1)&gt;0, FH$2, 0)</f>
        <v>5</v>
      </c>
      <c r="FI10" s="238">
        <f>IF(COUNTIF($BE10:$BG10, $GA$1)&gt;0, FI$2, 0)</f>
        <v>5</v>
      </c>
      <c r="FJ10" s="238">
        <f>IF(COUNTIF($BH10:$BJ10, $GA$1)&gt;0, FJ$2, 0)</f>
        <v>5</v>
      </c>
      <c r="FK10" s="238">
        <f>IF(COUNTIF($BK10:$BM10, $GA$1)&gt;0, FK$2, 0)</f>
        <v>3</v>
      </c>
      <c r="FL10" s="238">
        <f>IF(COUNTIF($BN10:$BP10, $GA$1)&gt;0, FL$2, 0)</f>
        <v>0</v>
      </c>
      <c r="FM10" s="238">
        <f>IF(COUNTIF($BQ10:$BS10, $GA$1)&gt;0, FM$2, 0)</f>
        <v>0</v>
      </c>
      <c r="FN10" s="238">
        <f>IF(COUNTIF($BT10:$BV10, $GA$1)&gt;0, FN$2, 0)</f>
        <v>0</v>
      </c>
      <c r="FO10" s="239">
        <f>IF(COUNTIF($BW10:$BY10, $GA$1)&gt;0, FO$2, 0)</f>
        <v>0</v>
      </c>
      <c r="FP10" s="240">
        <f>IF(COUNTIF($BZ10:$CB10, $GA$1)&gt;0, FP$2, 0)</f>
        <v>0</v>
      </c>
      <c r="FQ10" s="240">
        <f>IF(COUNTIF($CC10:$CE10, $GA$1)&gt;0, FQ$2, 0)</f>
        <v>0</v>
      </c>
      <c r="FR10" s="240">
        <f>IF(COUNTIF($CF10:$CH10, $GA$1)&gt;0, FR$2, 0)</f>
        <v>0</v>
      </c>
      <c r="FS10" s="240">
        <f>IF(COUNTIF($CI10:$CK10, $GA$1)&gt;0, FS$2, 0)</f>
        <v>0</v>
      </c>
      <c r="FT10" s="240">
        <f>IF(COUNTIF($CL10:$CN10, $GA$1)&gt;0, FT$2, 0)</f>
        <v>0</v>
      </c>
      <c r="FU10" s="240">
        <f>IF(COUNTIF($CO10:$CQ10, $GA$1)&gt;0, FU$2, 0)</f>
        <v>0</v>
      </c>
      <c r="FV10" s="240">
        <f>IF(COUNTIF($CR10:$CT10, $GA$1)&gt;0, FV$2, 0)</f>
        <v>0</v>
      </c>
      <c r="FW10" s="240">
        <f>IF(COUNTIF($CU10:$CW10, $GA$1)&gt;0, FW$2, 0)</f>
        <v>0</v>
      </c>
      <c r="FX10" s="240">
        <f>IF(COUNTIF($CX10:$CZ10, $GA$1)&gt;0, FX$2, 0)</f>
        <v>0</v>
      </c>
      <c r="FY10" s="240">
        <f>IF(COUNTIF($DA10:$DC10, $GA$1)&gt;0, FY$2, 0)</f>
        <v>0</v>
      </c>
      <c r="FZ10" s="240">
        <f>IF(COUNTIF($DD10:$DF10, $GA$1)&gt;0, FZ$2, 0)</f>
        <v>0</v>
      </c>
      <c r="GA10" s="241">
        <f>SUM(EU10:FZ10)</f>
        <v>22</v>
      </c>
      <c r="GB10" s="242">
        <f>IF(COUNTIF($N10:$Q10, HH$1)&gt;0, GB$2, 0)</f>
        <v>0</v>
      </c>
      <c r="GC10" s="234">
        <f>IF(COUNTIF($R10:$U10, HH$1)&gt;0, GC$2, 0)</f>
        <v>0</v>
      </c>
      <c r="GD10" s="234">
        <f>IF(COUNTIF($V10:$Y10, HH$1)&gt;0, GD$2, 0)</f>
        <v>0</v>
      </c>
      <c r="GE10" s="234">
        <f>IF(COUNTIF($Z10:$AA10, HH$1)&gt;0, GE$2, 0)</f>
        <v>0</v>
      </c>
      <c r="GF10" s="234">
        <f>IF(COUNTIF($AB10:$AC10, HH$1)&gt;0, GF$2, 0)</f>
        <v>0</v>
      </c>
      <c r="GG10" s="235">
        <f>IF(COUNTIF($AD10:$AF10, $HH$1)&gt;0, GG$2, 0)</f>
        <v>0</v>
      </c>
      <c r="GH10" s="236">
        <f>IF(COUNTIF($AG10:$AI10, $HH$1)&gt;0, GH$2, 0)</f>
        <v>0</v>
      </c>
      <c r="GI10" s="236">
        <f>IF(COUNTIF($AJ10:$AL10, $HH$1)&gt;0, GI$2, 0)</f>
        <v>0</v>
      </c>
      <c r="GJ10" s="236">
        <f>IF(COUNTIF($AM10:$AO10, $HH$1)&gt;0, GJ$2, 0)</f>
        <v>0</v>
      </c>
      <c r="GK10" s="236">
        <f>IF(COUNTIF($AP10:$AR10, $HH$1)&gt;0, GK$2, 0)</f>
        <v>0</v>
      </c>
      <c r="GL10" s="236">
        <f>IF(COUNTIF($AS10:$AU10, $HH$1)&gt;0, GL$2, 0)</f>
        <v>0</v>
      </c>
      <c r="GM10" s="236">
        <f>IF(COUNTIF($AV10:$AX10, $HH$1)&gt;0, GM$2, 0)</f>
        <v>0</v>
      </c>
      <c r="GN10" s="237">
        <f>IF(COUNTIF($AY10:$BA10, $HH$1)&gt;0, GN$2, 0)</f>
        <v>5</v>
      </c>
      <c r="GO10" s="238">
        <f>IF(COUNTIF($BB10:$BD10, $HH$1)&gt;0, GO$2, 0)</f>
        <v>0</v>
      </c>
      <c r="GP10" s="238">
        <f>IF(COUNTIF($BE10:$BG10, $HH$1)&gt;0, GP$2, 0)</f>
        <v>0</v>
      </c>
      <c r="GQ10" s="238">
        <f>IF(COUNTIF($BH10:$BJ10, $HH$1)&gt;0, GQ$2, 0)</f>
        <v>0</v>
      </c>
      <c r="GR10" s="238">
        <f>IF(COUNTIF($BK10:$BM10, $HH$1)&gt;0, GR$2, 0)</f>
        <v>0</v>
      </c>
      <c r="GS10" s="238">
        <f>IF(COUNTIF($BN10:$BP10, $HH$1)&gt;0, GS$2, 0)</f>
        <v>5</v>
      </c>
      <c r="GT10" s="238">
        <f>IF(COUNTIF($BQ10:$BS10, $HH$1)&gt;0, GT$2, 0)</f>
        <v>0</v>
      </c>
      <c r="GU10" s="238">
        <f>IF(COUNTIF($BT10:$BV10, $HH$1)&gt;0, GU$2, 0)</f>
        <v>0</v>
      </c>
      <c r="GV10" s="239">
        <f>IF(COUNTIF($BW10:$BY10, $HH$1)&gt;0, GV$2, 0)</f>
        <v>0</v>
      </c>
      <c r="GW10" s="240">
        <f>IF(COUNTIF($BZ10:$CB10, $HH$1)&gt;0, GW$2, 0)</f>
        <v>0</v>
      </c>
      <c r="GX10" s="240">
        <f>IF(COUNTIF($CC10:$CE10, $HH$1)&gt;0, GX$2, 0)</f>
        <v>0</v>
      </c>
      <c r="GY10" s="240">
        <f>IF(COUNTIF($CF10:$CH10, $HH$1)&gt;0, GY$2, 0)</f>
        <v>0</v>
      </c>
      <c r="GZ10" s="240">
        <f>IF(COUNTIF($CI10:$CK10, $HH$1)&gt;0, GZ$2, 0)</f>
        <v>0</v>
      </c>
      <c r="HA10" s="240">
        <f>IF(COUNTIF($CL10:$CN10, $HH$1)&gt;0, HA$2, 0)</f>
        <v>0</v>
      </c>
      <c r="HB10" s="240">
        <f>IF(COUNTIF($CO10:$CQ10, $HH$1)&gt;0, HB$2, 0)</f>
        <v>0</v>
      </c>
      <c r="HC10" s="240">
        <f>IF(COUNTIF($CR10:$CT10, $HH$1)&gt;0, HC$2, 0)</f>
        <v>0</v>
      </c>
      <c r="HD10" s="240">
        <f>IF(COUNTIF($CU10:$CW10, $HH$1)&gt;0, HD$2, 0)</f>
        <v>0</v>
      </c>
      <c r="HE10" s="240">
        <f>IF(COUNTIF($CX10:$CZ10, $HH$1)&gt;0, HE$2, 0)</f>
        <v>0</v>
      </c>
      <c r="HF10" s="240">
        <f>IF(COUNTIF($DA10:$DC10, $HH$1)&gt;0, HF$2, 0)</f>
        <v>0</v>
      </c>
      <c r="HG10" s="240">
        <f>IF(COUNTIF($DD10:$DF10, $HH$1)&gt;0, HG$2, 0)</f>
        <v>0</v>
      </c>
      <c r="HH10" s="241">
        <f>SUM(GB10:HG10)</f>
        <v>10</v>
      </c>
      <c r="HI10" s="243"/>
      <c r="HJ10" s="242">
        <f>IF(MAX($N10:$Q10)&gt;=40, HJ$2, 0)</f>
        <v>0</v>
      </c>
      <c r="HK10" s="234">
        <f>IF(MAX($R10:$U10)&gt;=40, HK$2, 0)</f>
        <v>0</v>
      </c>
      <c r="HL10" s="234">
        <f>IF(MAX($V10:$Y10)&gt;=40, HL$2, 0)</f>
        <v>0</v>
      </c>
      <c r="HM10" s="234">
        <f>IF(MAX($Z10:$AA10)&gt;=40, HM$2, 0)</f>
        <v>3</v>
      </c>
      <c r="HN10" s="234">
        <f>IF(MAX($AB10:$AC10)&gt;=40, HN$2, 0)</f>
        <v>2</v>
      </c>
      <c r="HO10" s="235">
        <f>IF(MAX($AD10:$AF10)&gt;=40, HO$2, 0)</f>
        <v>20</v>
      </c>
      <c r="HP10" s="236">
        <f>IF(MAX($AG10:$AI10)&gt;=40, HP$2, 0)</f>
        <v>0</v>
      </c>
      <c r="HQ10" s="236">
        <f>IF(MAX($AJ10:$AL10)&gt;=40, HQ$2, 0)</f>
        <v>20</v>
      </c>
      <c r="HR10" s="236">
        <f>IF(MAX($AM10:$AO10)&gt;=40, HR$2, 0)</f>
        <v>20</v>
      </c>
      <c r="HS10" s="236">
        <f>IF(MAX($AP10:$AR10)&gt;=40, HS$2, 0)</f>
        <v>10</v>
      </c>
      <c r="HT10" s="236">
        <f>IF(MAX($AS10:$AU10)&gt;=40, HT$2, 0)</f>
        <v>20</v>
      </c>
      <c r="HU10" s="236">
        <f>IF(MAX($AV10:$AX10)&gt;=40, HU$2, 0)</f>
        <v>0</v>
      </c>
      <c r="HV10" s="237">
        <f>IF(MAX($AY10:$BA10)&gt;=40, HV$2, 0)</f>
        <v>0</v>
      </c>
      <c r="HW10" s="238">
        <f>IF(MAX($BB10:$BD10)&gt;=40, HW$2, 0)</f>
        <v>0</v>
      </c>
      <c r="HX10" s="238">
        <f>IF(MAX($BE10:$BG10)&gt;=40, HX$2, 0)</f>
        <v>0</v>
      </c>
      <c r="HY10" s="238">
        <f>IF(MAX($BH10:$BJ10)&gt;=40, HY$2, 0)</f>
        <v>0</v>
      </c>
      <c r="HZ10" s="238">
        <f>IF(MAX($BK10:$BM10)&gt;=40, HZ$2, 0)</f>
        <v>0</v>
      </c>
      <c r="IA10" s="238">
        <f>IF(MAX($BN10:$BP10)&gt;=40, IA$2, 0)</f>
        <v>0</v>
      </c>
      <c r="IB10" s="238">
        <f>IF(MAX($BQ10:$BS10)&gt;=40, IB$2, 0)</f>
        <v>0</v>
      </c>
      <c r="IC10" s="238">
        <f>IF(MAX($BT10:$BV10)&gt;=40, IC$2, 0)</f>
        <v>0</v>
      </c>
      <c r="ID10" s="239">
        <f>IF(MAX($BW10:$BY10)&gt;=40, ID$2, 0)</f>
        <v>0</v>
      </c>
      <c r="IE10" s="240">
        <f>IF(MAX($BZ10:$CB10)&gt;=40, IE$2, 0)</f>
        <v>0</v>
      </c>
      <c r="IF10" s="240">
        <f>IF(MAX($CC10:$CE10)&gt;=40, IF$2, 0)</f>
        <v>0</v>
      </c>
      <c r="IG10" s="240">
        <f>IF(MAX($CF10:$CH10)&gt;=40, IG$2, 0)</f>
        <v>0</v>
      </c>
      <c r="IH10" s="240">
        <f>IF(MAX($CI10:$CK10)&gt;=40, IH$2, 0)</f>
        <v>0</v>
      </c>
      <c r="II10" s="240">
        <f>IF(MAX($CL10:$CN10)&gt;=40, II$2, 0)</f>
        <v>0</v>
      </c>
      <c r="IJ10" s="240">
        <f>IF(MAX($CO10:$CQ10)&gt;=40, IJ$2, 0)</f>
        <v>0</v>
      </c>
      <c r="IK10" s="240">
        <f>IF(MAX($CR10:$CT10)&gt;=40, IK$2, 0)</f>
        <v>0</v>
      </c>
      <c r="IL10" s="240">
        <f>IF(MAX($CU10:$CW10)&gt;=40, IL$2, 0)</f>
        <v>0</v>
      </c>
      <c r="IM10" s="240">
        <f>IF(MAX($CX10:$CZ10)&gt;=40, IM$2, 0)</f>
        <v>0</v>
      </c>
      <c r="IN10" s="240">
        <f>IF(MAX($DA10:$DC10)&gt;=40, IN$2, 0)</f>
        <v>0</v>
      </c>
      <c r="IO10" s="240">
        <f>IF(MAX($DD10:$DF10)&gt;=40, IO$2, 0)</f>
        <v>0</v>
      </c>
      <c r="IP10" s="416">
        <f>SUM(HO10:IB10, ID10:IO10)</f>
        <v>90</v>
      </c>
      <c r="IQ10" s="416">
        <f>SUM(HJ10:HN10, IC10)</f>
        <v>5</v>
      </c>
    </row>
    <row r="11" spans="1:251" ht="15" customHeight="1" x14ac:dyDescent="0.25">
      <c r="B11" s="337"/>
      <c r="C11" s="393"/>
      <c r="D11" s="339"/>
      <c r="E11" s="337"/>
      <c r="F11" s="337"/>
      <c r="G11" s="337"/>
      <c r="H11" s="337"/>
      <c r="I11" s="340"/>
      <c r="J11" s="341"/>
      <c r="K11" s="341"/>
      <c r="L11" s="342"/>
      <c r="M11" s="343"/>
      <c r="N11" s="344"/>
      <c r="O11" s="345"/>
      <c r="P11" s="345"/>
      <c r="Q11" s="346"/>
      <c r="R11" s="344"/>
      <c r="S11" s="345"/>
      <c r="T11" s="345"/>
      <c r="U11" s="395"/>
      <c r="V11" s="344"/>
      <c r="W11" s="345"/>
      <c r="X11" s="345"/>
      <c r="Y11" s="346"/>
      <c r="Z11" s="344"/>
      <c r="AA11" s="346"/>
      <c r="AB11" s="344"/>
      <c r="AC11" s="346"/>
      <c r="AD11" s="344"/>
      <c r="AE11" s="345"/>
      <c r="AF11" s="346"/>
      <c r="AG11" s="344"/>
      <c r="AH11" s="345"/>
      <c r="AI11" s="346"/>
      <c r="AJ11" s="344"/>
      <c r="AK11" s="345"/>
      <c r="AL11" s="346"/>
      <c r="AM11" s="344"/>
      <c r="AN11" s="345"/>
      <c r="AO11" s="346"/>
      <c r="AP11" s="344"/>
      <c r="AQ11" s="345"/>
      <c r="AR11" s="346"/>
      <c r="AS11" s="344"/>
      <c r="AT11" s="345"/>
      <c r="AU11" s="346"/>
      <c r="AV11" s="344"/>
      <c r="AW11" s="345"/>
      <c r="AX11" s="346"/>
      <c r="AY11" s="344"/>
      <c r="AZ11" s="345"/>
      <c r="BA11" s="346"/>
      <c r="BB11" s="344"/>
      <c r="BC11" s="345"/>
      <c r="BD11" s="346"/>
      <c r="BE11" s="344"/>
      <c r="BF11" s="345"/>
      <c r="BG11" s="346"/>
      <c r="BH11" s="344"/>
      <c r="BI11" s="345"/>
      <c r="BJ11" s="346"/>
      <c r="BK11" s="344"/>
      <c r="BL11" s="345"/>
      <c r="BM11" s="346"/>
      <c r="BN11" s="344"/>
      <c r="BO11" s="345"/>
      <c r="BP11" s="346"/>
      <c r="BQ11" s="344"/>
      <c r="BR11" s="345"/>
      <c r="BS11" s="346"/>
      <c r="BT11" s="344"/>
      <c r="BU11" s="347"/>
      <c r="BV11" s="346"/>
      <c r="BW11" s="344"/>
      <c r="BX11" s="345"/>
      <c r="BY11" s="346"/>
      <c r="BZ11" s="344"/>
      <c r="CA11" s="345"/>
      <c r="CB11" s="346"/>
      <c r="CC11" s="344"/>
      <c r="CD11" s="345"/>
      <c r="CE11" s="345"/>
      <c r="CF11" s="345"/>
      <c r="CG11" s="345"/>
      <c r="CH11" s="346"/>
      <c r="CI11" s="344"/>
      <c r="CJ11" s="345"/>
      <c r="CK11" s="346"/>
      <c r="CL11" s="344"/>
      <c r="CM11" s="345"/>
      <c r="CN11" s="346"/>
      <c r="CO11" s="344"/>
      <c r="CP11" s="345"/>
      <c r="CQ11" s="346"/>
      <c r="CR11" s="344"/>
      <c r="CS11" s="345"/>
      <c r="CT11" s="346"/>
      <c r="CU11" s="344"/>
      <c r="CV11" s="345"/>
      <c r="CW11" s="346"/>
      <c r="CX11" s="344"/>
      <c r="CY11" s="345"/>
      <c r="CZ11" s="346"/>
      <c r="DA11" s="344"/>
      <c r="DB11" s="345"/>
      <c r="DC11" s="346"/>
      <c r="DD11" s="344"/>
      <c r="DE11" s="345"/>
      <c r="DF11" s="346"/>
      <c r="DG11" s="338"/>
      <c r="DH11" s="348"/>
      <c r="DI11" s="348"/>
      <c r="DJ11" s="349"/>
      <c r="DK11" s="343"/>
      <c r="DL11" s="350"/>
      <c r="DM11" s="351"/>
      <c r="DN11" s="352"/>
      <c r="DO11" s="353"/>
      <c r="DP11" s="353"/>
      <c r="DQ11" s="353"/>
      <c r="DR11" s="353"/>
      <c r="DS11" s="354"/>
      <c r="DT11" s="355"/>
      <c r="DU11" s="355"/>
      <c r="DV11" s="355"/>
      <c r="DW11" s="355"/>
      <c r="DX11" s="355"/>
      <c r="DY11" s="355"/>
      <c r="DZ11" s="356"/>
      <c r="EA11" s="357"/>
      <c r="EB11" s="357"/>
      <c r="EC11" s="357"/>
      <c r="ED11" s="357"/>
      <c r="EE11" s="357"/>
      <c r="EF11" s="357"/>
      <c r="EG11" s="357"/>
      <c r="EH11" s="358"/>
      <c r="EI11" s="359"/>
      <c r="EJ11" s="359"/>
      <c r="EK11" s="359"/>
      <c r="EL11" s="359"/>
      <c r="EM11" s="359"/>
      <c r="EN11" s="359"/>
      <c r="EO11" s="359"/>
      <c r="EP11" s="359"/>
      <c r="EQ11" s="359"/>
      <c r="ER11" s="359"/>
      <c r="ES11" s="359"/>
      <c r="ET11" s="360"/>
      <c r="EU11" s="352"/>
      <c r="EV11" s="353"/>
      <c r="EW11" s="353"/>
      <c r="EX11" s="353"/>
      <c r="EY11" s="353"/>
      <c r="EZ11" s="354"/>
      <c r="FA11" s="355"/>
      <c r="FB11" s="355"/>
      <c r="FC11" s="355"/>
      <c r="FD11" s="355"/>
      <c r="FE11" s="355"/>
      <c r="FF11" s="355"/>
      <c r="FG11" s="356"/>
      <c r="FH11" s="357"/>
      <c r="FI11" s="357"/>
      <c r="FJ11" s="357"/>
      <c r="FK11" s="357"/>
      <c r="FL11" s="357"/>
      <c r="FM11" s="357"/>
      <c r="FN11" s="357"/>
      <c r="FO11" s="358"/>
      <c r="FP11" s="359"/>
      <c r="FQ11" s="359"/>
      <c r="FR11" s="359"/>
      <c r="FS11" s="359"/>
      <c r="FT11" s="359"/>
      <c r="FU11" s="359"/>
      <c r="FV11" s="359"/>
      <c r="FW11" s="359"/>
      <c r="FX11" s="359"/>
      <c r="FY11" s="359"/>
      <c r="FZ11" s="359"/>
      <c r="GA11" s="360"/>
      <c r="GB11" s="352"/>
      <c r="GC11" s="353"/>
      <c r="GD11" s="353"/>
      <c r="GE11" s="353"/>
      <c r="GF11" s="353"/>
      <c r="GG11" s="354"/>
      <c r="GH11" s="355"/>
      <c r="GI11" s="355"/>
      <c r="GJ11" s="355"/>
      <c r="GK11" s="355"/>
      <c r="GL11" s="355"/>
      <c r="GM11" s="355"/>
      <c r="GN11" s="356"/>
      <c r="GO11" s="357"/>
      <c r="GP11" s="357"/>
      <c r="GQ11" s="357"/>
      <c r="GR11" s="357"/>
      <c r="GS11" s="357"/>
      <c r="GT11" s="357"/>
      <c r="GU11" s="357"/>
      <c r="GV11" s="358"/>
      <c r="GW11" s="359"/>
      <c r="GX11" s="359"/>
      <c r="GY11" s="359"/>
      <c r="GZ11" s="359"/>
      <c r="HA11" s="359"/>
      <c r="HB11" s="359"/>
      <c r="HC11" s="359"/>
      <c r="HD11" s="359"/>
      <c r="HE11" s="359"/>
      <c r="HF11" s="359"/>
      <c r="HG11" s="359"/>
      <c r="HH11" s="360"/>
      <c r="HI11" s="361"/>
      <c r="HJ11" s="352"/>
      <c r="HK11" s="353"/>
      <c r="HL11" s="353"/>
      <c r="HM11" s="353"/>
      <c r="HN11" s="353"/>
      <c r="HO11" s="354"/>
      <c r="HP11" s="355"/>
      <c r="HQ11" s="355"/>
      <c r="HR11" s="355"/>
      <c r="HS11" s="355"/>
      <c r="HT11" s="355"/>
      <c r="HU11" s="355"/>
      <c r="HV11" s="356"/>
      <c r="HW11" s="357"/>
      <c r="HX11" s="357"/>
      <c r="HY11" s="357"/>
      <c r="HZ11" s="357"/>
      <c r="IA11" s="357"/>
      <c r="IB11" s="357"/>
      <c r="IC11" s="357"/>
      <c r="ID11" s="358"/>
      <c r="IE11" s="359"/>
      <c r="IF11" s="359"/>
      <c r="IG11" s="359"/>
      <c r="IH11" s="359"/>
      <c r="II11" s="359"/>
      <c r="IJ11" s="359"/>
      <c r="IK11" s="359"/>
      <c r="IL11" s="359"/>
      <c r="IM11" s="359"/>
      <c r="IN11" s="359"/>
      <c r="IO11" s="359"/>
      <c r="IP11" s="415"/>
      <c r="IQ11" s="415"/>
    </row>
    <row r="12" spans="1:251" ht="15" x14ac:dyDescent="0.25">
      <c r="C12" s="363" t="s">
        <v>26</v>
      </c>
      <c r="D12" s="317"/>
      <c r="E12" s="362">
        <f>COUNTIF(E9:E11, 2)</f>
        <v>1</v>
      </c>
      <c r="F12" s="318"/>
      <c r="G12" s="330"/>
      <c r="H12" s="318"/>
      <c r="I12" s="330"/>
      <c r="J12" s="330"/>
      <c r="K12" s="330"/>
      <c r="L12" s="330"/>
      <c r="M12" s="419"/>
      <c r="N12" s="331"/>
      <c r="O12" s="332"/>
      <c r="P12" s="332"/>
      <c r="Q12" s="333"/>
      <c r="R12" s="331"/>
      <c r="S12" s="332"/>
      <c r="T12" s="332"/>
      <c r="U12" s="332"/>
      <c r="V12" s="331"/>
      <c r="W12" s="332"/>
      <c r="X12" s="332"/>
      <c r="Y12" s="333"/>
      <c r="Z12" s="331"/>
      <c r="AA12" s="333"/>
      <c r="AB12" s="331"/>
      <c r="AC12" s="333"/>
      <c r="AD12" s="331"/>
      <c r="AE12" s="332"/>
      <c r="AF12" s="333"/>
      <c r="AG12" s="331"/>
      <c r="AH12" s="332"/>
      <c r="AI12" s="333"/>
      <c r="AJ12" s="331"/>
      <c r="AK12" s="332"/>
      <c r="AL12" s="333"/>
      <c r="AM12" s="331"/>
      <c r="AN12" s="332"/>
      <c r="AO12" s="333"/>
      <c r="AP12" s="331"/>
      <c r="AQ12" s="332"/>
      <c r="AR12" s="333"/>
      <c r="AS12" s="331"/>
      <c r="AT12" s="332"/>
      <c r="AU12" s="333"/>
      <c r="AV12" s="331"/>
      <c r="AW12" s="332"/>
      <c r="AX12" s="333"/>
      <c r="AY12" s="331"/>
      <c r="AZ12" s="332"/>
      <c r="BA12" s="333"/>
      <c r="BB12" s="331"/>
      <c r="BC12" s="332"/>
      <c r="BD12" s="333"/>
      <c r="BE12" s="331"/>
      <c r="BF12" s="332"/>
      <c r="BG12" s="333"/>
      <c r="BH12" s="331"/>
      <c r="BI12" s="332"/>
      <c r="BJ12" s="333"/>
      <c r="BK12" s="331"/>
      <c r="BL12" s="332"/>
      <c r="BM12" s="333"/>
      <c r="BN12" s="331"/>
      <c r="BO12" s="332"/>
      <c r="BP12" s="333"/>
      <c r="BQ12" s="331"/>
      <c r="BR12" s="332"/>
      <c r="BS12" s="333"/>
      <c r="BT12" s="331"/>
      <c r="BU12" s="332"/>
      <c r="BV12" s="332"/>
      <c r="BW12" s="331"/>
      <c r="BX12" s="332"/>
      <c r="BY12" s="333"/>
      <c r="BZ12" s="331"/>
      <c r="CA12" s="332"/>
      <c r="CB12" s="333"/>
      <c r="CC12" s="331" t="s">
        <v>900</v>
      </c>
      <c r="CD12" s="332"/>
      <c r="CE12" s="332"/>
      <c r="CF12" s="332"/>
      <c r="CG12" s="332"/>
      <c r="CH12" s="333"/>
      <c r="CI12" s="331"/>
      <c r="CJ12" s="332"/>
      <c r="CK12" s="333"/>
      <c r="CL12" s="331"/>
      <c r="CM12" s="332"/>
      <c r="CN12" s="333"/>
      <c r="CO12" s="331" t="s">
        <v>899</v>
      </c>
      <c r="CP12" s="332"/>
      <c r="CQ12" s="332"/>
      <c r="CR12" s="332"/>
      <c r="CS12" s="332"/>
      <c r="CT12" s="332"/>
      <c r="CU12" s="332"/>
      <c r="CV12" s="332"/>
      <c r="CW12" s="332"/>
      <c r="CX12" s="332"/>
      <c r="CY12" s="332"/>
      <c r="CZ12" s="332"/>
      <c r="DA12" s="332"/>
      <c r="DB12" s="332"/>
      <c r="DC12" s="332"/>
      <c r="DD12" s="332"/>
      <c r="DE12" s="332"/>
      <c r="DF12" s="333"/>
      <c r="DG12" s="330"/>
      <c r="DH12" s="330"/>
      <c r="DI12" s="330"/>
      <c r="DJ12" s="334"/>
      <c r="DK12" s="318"/>
      <c r="DL12" s="335"/>
      <c r="DM12" s="319"/>
      <c r="DN12" s="320"/>
      <c r="DO12" s="321"/>
      <c r="DP12" s="321"/>
      <c r="DQ12" s="321"/>
      <c r="DR12" s="321"/>
      <c r="DS12" s="322"/>
      <c r="DT12" s="323"/>
      <c r="DU12" s="323"/>
      <c r="DV12" s="323"/>
      <c r="DW12" s="323"/>
      <c r="DX12" s="323"/>
      <c r="DY12" s="323"/>
      <c r="DZ12" s="324"/>
      <c r="EA12" s="325"/>
      <c r="EB12" s="325"/>
      <c r="EC12" s="325"/>
      <c r="ED12" s="325"/>
      <c r="EE12" s="325"/>
      <c r="EF12" s="325"/>
      <c r="EG12" s="325"/>
      <c r="EH12" s="326"/>
      <c r="EI12" s="327"/>
      <c r="EJ12" s="327"/>
      <c r="EK12" s="327"/>
      <c r="EL12" s="327"/>
      <c r="EM12" s="327"/>
      <c r="EN12" s="327"/>
      <c r="EO12" s="327"/>
      <c r="EP12" s="327"/>
      <c r="EQ12" s="327"/>
      <c r="ER12" s="327"/>
      <c r="ES12" s="327"/>
      <c r="ET12" s="328"/>
      <c r="EU12" s="320"/>
      <c r="EV12" s="321"/>
      <c r="EW12" s="321"/>
      <c r="EX12" s="321"/>
      <c r="EY12" s="321"/>
      <c r="EZ12" s="322"/>
      <c r="FA12" s="323"/>
      <c r="FB12" s="323"/>
      <c r="FC12" s="323"/>
      <c r="FD12" s="323"/>
      <c r="FE12" s="323"/>
      <c r="FF12" s="323"/>
      <c r="FG12" s="324"/>
      <c r="FH12" s="325"/>
      <c r="FI12" s="325"/>
      <c r="FJ12" s="325"/>
      <c r="FK12" s="325"/>
      <c r="FL12" s="325"/>
      <c r="FM12" s="325"/>
      <c r="FN12" s="325"/>
      <c r="FO12" s="326"/>
      <c r="FP12" s="327"/>
      <c r="FQ12" s="327"/>
      <c r="FR12" s="327"/>
      <c r="FS12" s="327"/>
      <c r="FT12" s="327"/>
      <c r="FU12" s="327"/>
      <c r="FV12" s="327"/>
      <c r="FW12" s="327"/>
      <c r="FX12" s="327"/>
      <c r="FY12" s="327"/>
      <c r="FZ12" s="327"/>
      <c r="GA12" s="328"/>
      <c r="GB12" s="320"/>
      <c r="GC12" s="321"/>
      <c r="GD12" s="321"/>
      <c r="GE12" s="321"/>
      <c r="GF12" s="321"/>
      <c r="GG12" s="322"/>
      <c r="GH12" s="323"/>
      <c r="GI12" s="323"/>
      <c r="GJ12" s="323"/>
      <c r="GK12" s="323"/>
      <c r="GL12" s="323"/>
      <c r="GM12" s="323"/>
      <c r="GN12" s="324"/>
      <c r="GO12" s="325"/>
      <c r="GP12" s="325"/>
      <c r="GQ12" s="325"/>
      <c r="GR12" s="325"/>
      <c r="GS12" s="325"/>
      <c r="GT12" s="325"/>
      <c r="GU12" s="325"/>
      <c r="GV12" s="326"/>
      <c r="GW12" s="327"/>
      <c r="GX12" s="327"/>
      <c r="GY12" s="327"/>
      <c r="GZ12" s="327"/>
      <c r="HA12" s="327"/>
      <c r="HB12" s="327"/>
      <c r="HC12" s="327"/>
      <c r="HD12" s="327"/>
      <c r="HE12" s="327"/>
      <c r="HF12" s="327"/>
      <c r="HG12" s="327"/>
      <c r="HH12" s="328"/>
      <c r="HI12" s="329"/>
      <c r="HJ12" s="320"/>
      <c r="HK12" s="321"/>
      <c r="HL12" s="321"/>
      <c r="HM12" s="321"/>
      <c r="HN12" s="321"/>
      <c r="HO12" s="322"/>
      <c r="HP12" s="323"/>
      <c r="HQ12" s="323"/>
      <c r="HR12" s="323"/>
      <c r="HS12" s="323"/>
      <c r="HT12" s="323"/>
      <c r="HU12" s="323"/>
      <c r="HV12" s="324"/>
      <c r="HW12" s="325"/>
      <c r="HX12" s="325"/>
      <c r="HY12" s="325"/>
      <c r="HZ12" s="325"/>
      <c r="IA12" s="325"/>
      <c r="IB12" s="325"/>
      <c r="IC12" s="325"/>
      <c r="ID12" s="326"/>
      <c r="IE12" s="327"/>
      <c r="IF12" s="327"/>
      <c r="IG12" s="327"/>
      <c r="IH12" s="327"/>
      <c r="II12" s="327"/>
      <c r="IJ12" s="327"/>
      <c r="IK12" s="327"/>
      <c r="IL12" s="327"/>
      <c r="IM12" s="327"/>
      <c r="IN12" s="327"/>
      <c r="IO12" s="327"/>
      <c r="IP12" s="417"/>
      <c r="IQ12" s="417"/>
    </row>
    <row r="13" spans="1:251" ht="15" customHeight="1" x14ac:dyDescent="0.25">
      <c r="B13" s="337"/>
      <c r="C13" s="393"/>
      <c r="D13" s="339"/>
      <c r="E13" s="337"/>
      <c r="F13" s="337"/>
      <c r="G13" s="337"/>
      <c r="H13" s="337"/>
      <c r="I13" s="340"/>
      <c r="J13" s="341"/>
      <c r="K13" s="341"/>
      <c r="L13" s="342"/>
      <c r="M13" s="343"/>
      <c r="N13" s="344"/>
      <c r="O13" s="345"/>
      <c r="P13" s="345"/>
      <c r="Q13" s="346"/>
      <c r="R13" s="344"/>
      <c r="S13" s="345"/>
      <c r="T13" s="345"/>
      <c r="U13" s="395"/>
      <c r="V13" s="344"/>
      <c r="W13" s="345"/>
      <c r="X13" s="345"/>
      <c r="Y13" s="346"/>
      <c r="Z13" s="344"/>
      <c r="AA13" s="346"/>
      <c r="AB13" s="344"/>
      <c r="AC13" s="346"/>
      <c r="AD13" s="344"/>
      <c r="AE13" s="345"/>
      <c r="AF13" s="346"/>
      <c r="AG13" s="344"/>
      <c r="AH13" s="345"/>
      <c r="AI13" s="346"/>
      <c r="AJ13" s="344"/>
      <c r="AK13" s="345"/>
      <c r="AL13" s="346"/>
      <c r="AM13" s="344"/>
      <c r="AN13" s="345"/>
      <c r="AO13" s="346"/>
      <c r="AP13" s="344"/>
      <c r="AQ13" s="345"/>
      <c r="AR13" s="346"/>
      <c r="AS13" s="344"/>
      <c r="AT13" s="345"/>
      <c r="AU13" s="346"/>
      <c r="AV13" s="344"/>
      <c r="AW13" s="345"/>
      <c r="AX13" s="346"/>
      <c r="AY13" s="344"/>
      <c r="AZ13" s="345"/>
      <c r="BA13" s="346"/>
      <c r="BB13" s="344"/>
      <c r="BC13" s="345"/>
      <c r="BD13" s="346"/>
      <c r="BE13" s="344"/>
      <c r="BF13" s="345"/>
      <c r="BG13" s="346"/>
      <c r="BH13" s="344"/>
      <c r="BI13" s="345"/>
      <c r="BJ13" s="346"/>
      <c r="BK13" s="344"/>
      <c r="BL13" s="345"/>
      <c r="BM13" s="346"/>
      <c r="BN13" s="344"/>
      <c r="BO13" s="345"/>
      <c r="BP13" s="346"/>
      <c r="BQ13" s="344"/>
      <c r="BR13" s="345"/>
      <c r="BS13" s="346"/>
      <c r="BT13" s="344"/>
      <c r="BU13" s="347"/>
      <c r="BV13" s="346"/>
      <c r="BW13" s="344"/>
      <c r="BX13" s="345"/>
      <c r="BY13" s="346"/>
      <c r="BZ13" s="344"/>
      <c r="CA13" s="345"/>
      <c r="CB13" s="346"/>
      <c r="CC13" s="344"/>
      <c r="CD13" s="345"/>
      <c r="CE13" s="345"/>
      <c r="CF13" s="345"/>
      <c r="CG13" s="345"/>
      <c r="CH13" s="346"/>
      <c r="CI13" s="344"/>
      <c r="CJ13" s="345"/>
      <c r="CK13" s="346"/>
      <c r="CL13" s="344"/>
      <c r="CM13" s="345"/>
      <c r="CN13" s="346"/>
      <c r="CO13" s="344"/>
      <c r="CP13" s="345"/>
      <c r="CQ13" s="346"/>
      <c r="CR13" s="344"/>
      <c r="CS13" s="345"/>
      <c r="CT13" s="346"/>
      <c r="CU13" s="344"/>
      <c r="CV13" s="345"/>
      <c r="CW13" s="346"/>
      <c r="CX13" s="344"/>
      <c r="CY13" s="345"/>
      <c r="CZ13" s="346"/>
      <c r="DA13" s="344"/>
      <c r="DB13" s="345"/>
      <c r="DC13" s="346"/>
      <c r="DD13" s="344"/>
      <c r="DE13" s="345"/>
      <c r="DF13" s="346"/>
      <c r="DG13" s="338"/>
      <c r="DH13" s="348"/>
      <c r="DI13" s="348"/>
      <c r="DJ13" s="349"/>
      <c r="DK13" s="343"/>
      <c r="DL13" s="350"/>
      <c r="DM13" s="351"/>
      <c r="DN13" s="352"/>
      <c r="DO13" s="353"/>
      <c r="DP13" s="353"/>
      <c r="DQ13" s="353"/>
      <c r="DR13" s="353"/>
      <c r="DS13" s="354"/>
      <c r="DT13" s="355"/>
      <c r="DU13" s="355"/>
      <c r="DV13" s="355"/>
      <c r="DW13" s="355"/>
      <c r="DX13" s="355"/>
      <c r="DY13" s="355"/>
      <c r="DZ13" s="356"/>
      <c r="EA13" s="357"/>
      <c r="EB13" s="357"/>
      <c r="EC13" s="357"/>
      <c r="ED13" s="357"/>
      <c r="EE13" s="357"/>
      <c r="EF13" s="357"/>
      <c r="EG13" s="357"/>
      <c r="EH13" s="358"/>
      <c r="EI13" s="359"/>
      <c r="EJ13" s="359"/>
      <c r="EK13" s="359"/>
      <c r="EL13" s="359"/>
      <c r="EM13" s="359"/>
      <c r="EN13" s="359"/>
      <c r="EO13" s="359"/>
      <c r="EP13" s="359"/>
      <c r="EQ13" s="359"/>
      <c r="ER13" s="359"/>
      <c r="ES13" s="359"/>
      <c r="ET13" s="360"/>
      <c r="EU13" s="352"/>
      <c r="EV13" s="353"/>
      <c r="EW13" s="353"/>
      <c r="EX13" s="353"/>
      <c r="EY13" s="353"/>
      <c r="EZ13" s="354"/>
      <c r="FA13" s="355"/>
      <c r="FB13" s="355"/>
      <c r="FC13" s="355"/>
      <c r="FD13" s="355"/>
      <c r="FE13" s="355"/>
      <c r="FF13" s="355"/>
      <c r="FG13" s="356"/>
      <c r="FH13" s="357"/>
      <c r="FI13" s="357"/>
      <c r="FJ13" s="357"/>
      <c r="FK13" s="357"/>
      <c r="FL13" s="357"/>
      <c r="FM13" s="357"/>
      <c r="FN13" s="357"/>
      <c r="FO13" s="358"/>
      <c r="FP13" s="359"/>
      <c r="FQ13" s="359"/>
      <c r="FR13" s="359"/>
      <c r="FS13" s="359"/>
      <c r="FT13" s="359"/>
      <c r="FU13" s="359"/>
      <c r="FV13" s="359"/>
      <c r="FW13" s="359"/>
      <c r="FX13" s="359"/>
      <c r="FY13" s="359"/>
      <c r="FZ13" s="359"/>
      <c r="GA13" s="360"/>
      <c r="GB13" s="352"/>
      <c r="GC13" s="353"/>
      <c r="GD13" s="353"/>
      <c r="GE13" s="353"/>
      <c r="GF13" s="353"/>
      <c r="GG13" s="354"/>
      <c r="GH13" s="355"/>
      <c r="GI13" s="355"/>
      <c r="GJ13" s="355"/>
      <c r="GK13" s="355"/>
      <c r="GL13" s="355"/>
      <c r="GM13" s="355"/>
      <c r="GN13" s="356"/>
      <c r="GO13" s="357"/>
      <c r="GP13" s="357"/>
      <c r="GQ13" s="357"/>
      <c r="GR13" s="357"/>
      <c r="GS13" s="357"/>
      <c r="GT13" s="357"/>
      <c r="GU13" s="357"/>
      <c r="GV13" s="358"/>
      <c r="GW13" s="359"/>
      <c r="GX13" s="359"/>
      <c r="GY13" s="359"/>
      <c r="GZ13" s="359"/>
      <c r="HA13" s="359"/>
      <c r="HB13" s="359"/>
      <c r="HC13" s="359"/>
      <c r="HD13" s="359"/>
      <c r="HE13" s="359"/>
      <c r="HF13" s="359"/>
      <c r="HG13" s="359"/>
      <c r="HH13" s="360"/>
      <c r="HI13" s="361"/>
      <c r="HJ13" s="352"/>
      <c r="HK13" s="353"/>
      <c r="HL13" s="353"/>
      <c r="HM13" s="353"/>
      <c r="HN13" s="353"/>
      <c r="HO13" s="354"/>
      <c r="HP13" s="355"/>
      <c r="HQ13" s="355"/>
      <c r="HR13" s="355"/>
      <c r="HS13" s="355"/>
      <c r="HT13" s="355"/>
      <c r="HU13" s="355"/>
      <c r="HV13" s="356"/>
      <c r="HW13" s="357"/>
      <c r="HX13" s="357"/>
      <c r="HY13" s="357"/>
      <c r="HZ13" s="357"/>
      <c r="IA13" s="357"/>
      <c r="IB13" s="357"/>
      <c r="IC13" s="357"/>
      <c r="ID13" s="358"/>
      <c r="IE13" s="359"/>
      <c r="IF13" s="359"/>
      <c r="IG13" s="359"/>
      <c r="IH13" s="359"/>
      <c r="II13" s="359"/>
      <c r="IJ13" s="359"/>
      <c r="IK13" s="359"/>
      <c r="IL13" s="359"/>
      <c r="IM13" s="359"/>
      <c r="IN13" s="359"/>
      <c r="IO13" s="359"/>
      <c r="IP13" s="415"/>
      <c r="IQ13" s="415"/>
    </row>
    <row r="14" spans="1:251" ht="15" customHeight="1" x14ac:dyDescent="0.25">
      <c r="A14" s="14" t="s">
        <v>1775</v>
      </c>
      <c r="B14" s="392">
        <v>2</v>
      </c>
      <c r="C14" s="13" t="s">
        <v>855</v>
      </c>
      <c r="D14" s="423">
        <v>44044</v>
      </c>
      <c r="E14" s="20">
        <v>3</v>
      </c>
      <c r="F14" s="6">
        <v>10878369</v>
      </c>
      <c r="G14" s="20">
        <v>1</v>
      </c>
      <c r="H14" s="20"/>
      <c r="I14" s="23"/>
      <c r="J14" s="6" t="s">
        <v>18</v>
      </c>
      <c r="K14" s="6" t="s">
        <v>18</v>
      </c>
      <c r="L14" s="424"/>
      <c r="M14" s="651" t="s">
        <v>856</v>
      </c>
      <c r="N14" s="690">
        <v>72</v>
      </c>
      <c r="O14" s="107"/>
      <c r="P14" s="105"/>
      <c r="Q14" s="106"/>
      <c r="R14" s="24" t="s">
        <v>1397</v>
      </c>
      <c r="S14" s="107"/>
      <c r="T14" s="105"/>
      <c r="U14" s="106"/>
      <c r="V14" s="690">
        <v>60.549999237060547</v>
      </c>
      <c r="W14" s="107"/>
      <c r="X14" s="105"/>
      <c r="Y14" s="106"/>
      <c r="Z14" s="24" t="s">
        <v>1397</v>
      </c>
      <c r="AA14" s="273"/>
      <c r="AB14" s="692">
        <v>75.279998779296875</v>
      </c>
      <c r="AC14" s="273"/>
      <c r="AD14" s="648">
        <v>73</v>
      </c>
      <c r="AE14" s="107"/>
      <c r="AF14" s="273"/>
      <c r="AG14" s="692">
        <v>71.849998474121094</v>
      </c>
      <c r="AH14" s="107"/>
      <c r="AI14" s="273"/>
      <c r="AJ14" s="692">
        <v>92.5</v>
      </c>
      <c r="AK14" s="107"/>
      <c r="AL14" s="273"/>
      <c r="AM14" s="24">
        <v>89.199996948242188</v>
      </c>
      <c r="AN14" s="107"/>
      <c r="AO14" s="273"/>
      <c r="AP14" s="692">
        <v>87.5</v>
      </c>
      <c r="AQ14" s="107"/>
      <c r="AR14" s="273"/>
      <c r="AS14" s="24">
        <v>53.700000762939453</v>
      </c>
      <c r="AT14" s="107"/>
      <c r="AU14" s="273"/>
      <c r="AV14" s="648">
        <v>70</v>
      </c>
      <c r="AW14" s="107"/>
      <c r="AX14" s="273"/>
      <c r="AY14" s="24" t="s">
        <v>1387</v>
      </c>
      <c r="AZ14" s="107"/>
      <c r="BA14" s="273"/>
      <c r="BB14" s="24" t="s">
        <v>1390</v>
      </c>
      <c r="BC14" s="107"/>
      <c r="BD14" s="273"/>
      <c r="BE14" s="24" t="s">
        <v>1390</v>
      </c>
      <c r="BF14" s="107"/>
      <c r="BG14" s="273"/>
      <c r="BH14" s="24" t="s">
        <v>1390</v>
      </c>
      <c r="BI14" s="107"/>
      <c r="BJ14" s="273"/>
      <c r="BK14" s="24" t="s">
        <v>1390</v>
      </c>
      <c r="BL14" s="107"/>
      <c r="BM14" s="273"/>
      <c r="BN14" s="24" t="s">
        <v>1387</v>
      </c>
      <c r="BO14" s="107"/>
      <c r="BP14" s="273"/>
      <c r="BQ14" s="24" t="s">
        <v>1390</v>
      </c>
      <c r="BR14" s="107"/>
      <c r="BS14" s="273"/>
      <c r="BT14" s="24" t="s">
        <v>1744</v>
      </c>
      <c r="BU14" s="291"/>
      <c r="BV14" s="273"/>
      <c r="BW14" s="24"/>
      <c r="BX14" s="107"/>
      <c r="BY14" s="273"/>
      <c r="BZ14" s="24"/>
      <c r="CA14" s="107"/>
      <c r="CB14" s="273"/>
      <c r="CC14" s="24"/>
      <c r="CD14" s="107"/>
      <c r="CE14" s="107"/>
      <c r="CF14" s="107"/>
      <c r="CG14" s="107"/>
      <c r="CH14" s="273"/>
      <c r="CI14" s="24"/>
      <c r="CJ14" s="107"/>
      <c r="CK14" s="273"/>
      <c r="CL14" s="24"/>
      <c r="CM14" s="107"/>
      <c r="CN14" s="273"/>
      <c r="CO14" s="24"/>
      <c r="CP14" s="107"/>
      <c r="CQ14" s="273"/>
      <c r="CR14" s="24"/>
      <c r="CS14" s="107"/>
      <c r="CT14" s="273"/>
      <c r="CU14" s="24"/>
      <c r="CV14" s="107"/>
      <c r="CW14" s="273"/>
      <c r="CX14" s="24"/>
      <c r="CY14" s="107"/>
      <c r="CZ14" s="273"/>
      <c r="DA14" s="24"/>
      <c r="DB14" s="107"/>
      <c r="DC14" s="273"/>
      <c r="DD14" s="24"/>
      <c r="DE14" s="107"/>
      <c r="DF14" s="273"/>
      <c r="DG14" s="218"/>
      <c r="DH14" s="217"/>
      <c r="DI14" s="217"/>
      <c r="DJ14" s="286" t="e">
        <f>AVERAGE(AY14:DF14)</f>
        <v>#DIV/0!</v>
      </c>
      <c r="DK14" s="219"/>
      <c r="DL14" s="220" t="e">
        <f>IF(DJ14&gt;80, 4, (DJ14-50)/20+2.5)</f>
        <v>#DIV/0!</v>
      </c>
      <c r="DM14" s="650">
        <f>COUNTIF(N14:DF14, DM$1)+COUNTIF(N14:DF14, DM$2)</f>
        <v>0</v>
      </c>
      <c r="DN14" s="233">
        <f>IF(COUNTIF($N14:$Q14, ET$1)&gt;0, DN$2, 0)</f>
        <v>0</v>
      </c>
      <c r="DO14" s="234">
        <f>IF(COUNTIF($R14:$U14, ET$1)&gt;0, DO$2, 0)</f>
        <v>0</v>
      </c>
      <c r="DP14" s="234">
        <f>IF(COUNTIF($V14:$Y14, ET$1)&gt;0, DP$2, 0)</f>
        <v>0</v>
      </c>
      <c r="DQ14" s="234">
        <f>IF(COUNTIF($Z14:$AA14, ET$1)&gt;0, DQ$2, 0)</f>
        <v>0</v>
      </c>
      <c r="DR14" s="234">
        <f>IF(COUNTIF($AB14:$AC14, ET$1)&gt;0, DR$2, 0)</f>
        <v>0</v>
      </c>
      <c r="DS14" s="235">
        <f>IF(COUNTIF($AD14:$AF14, $ET$1)&gt;0, DS$2, 0)</f>
        <v>0</v>
      </c>
      <c r="DT14" s="236">
        <f>IF(COUNTIF($AG14:$AI14, $ET$1)&gt;0, DT$2, 0)</f>
        <v>0</v>
      </c>
      <c r="DU14" s="236">
        <f>IF(COUNTIF($AJ14:$AL14, $ET$1)&gt;0, DU$2, 0)</f>
        <v>0</v>
      </c>
      <c r="DV14" s="236">
        <f>IF(COUNTIF($AM14:$AO14, $ET$1)&gt;0, DV$2, 0)</f>
        <v>0</v>
      </c>
      <c r="DW14" s="236">
        <f>IF(COUNTIF($AP14:$AR14, $ET$1)&gt;0, DW$2, 0)</f>
        <v>0</v>
      </c>
      <c r="DX14" s="236">
        <f>IF(COUNTIF($AS14:$AU14, $ET$1)&gt;0, DX$2, 0)</f>
        <v>0</v>
      </c>
      <c r="DY14" s="236">
        <f>IF(COUNTIF($AV14:$AX14, $ET$1)&gt;0, DY$2, 0)</f>
        <v>0</v>
      </c>
      <c r="DZ14" s="237">
        <f>IF(COUNTIF($AY14:$BA14, $ET$1)&gt;0, DZ$2, 0)</f>
        <v>0</v>
      </c>
      <c r="EA14" s="238">
        <f>IF(COUNTIF($BB14:$BD14, $ET$1)&gt;0, EA$2, 0)</f>
        <v>0</v>
      </c>
      <c r="EB14" s="238">
        <f>IF(COUNTIF($BE14:$BG14, $ET$1)&gt;0, EB$2, 0)</f>
        <v>0</v>
      </c>
      <c r="EC14" s="238">
        <f>IF(COUNTIF($BH14:$BJ14, $ET$1)&gt;0, EC$2, 0)</f>
        <v>0</v>
      </c>
      <c r="ED14" s="238">
        <f>IF(COUNTIF($BK14:$BM14, $ET$1)&gt;0, ED$2, 0)</f>
        <v>0</v>
      </c>
      <c r="EE14" s="238">
        <f>IF(COUNTIF($BN14:$BP14, $ET$1)&gt;0, EE$2, 0)</f>
        <v>0</v>
      </c>
      <c r="EF14" s="238">
        <f>IF(COUNTIF($BQ14:$BS14, $ET$1)&gt;0, EF$2, 0)</f>
        <v>0</v>
      </c>
      <c r="EG14" s="238">
        <f>IF(COUNTIF($BT14:$BV14, $ET$1)&gt;0, EG$2, 0)</f>
        <v>0</v>
      </c>
      <c r="EH14" s="239">
        <f>IF(COUNTIF($BW14:$BY14, $ET$1)&gt;0, EH$2, 0)</f>
        <v>0</v>
      </c>
      <c r="EI14" s="240">
        <f>IF(COUNTIF($BZ14:$CB14, $ET$1)&gt;0, EI$2, 0)</f>
        <v>0</v>
      </c>
      <c r="EJ14" s="240">
        <f>IF(COUNTIF($CC14:$CE14, $ET$1)&gt;0, EJ$2, 0)</f>
        <v>0</v>
      </c>
      <c r="EK14" s="240">
        <f>IF(COUNTIF($CF14:$CH14, $ET$1)&gt;0, EK$2, 0)</f>
        <v>0</v>
      </c>
      <c r="EL14" s="240">
        <f>IF(COUNTIF($CI14:$CK14, $ET$1)&gt;0, EL$2, 0)</f>
        <v>0</v>
      </c>
      <c r="EM14" s="240">
        <f>IF(COUNTIF($CL14:$CN14, $ET$1)&gt;0, EM$2, 0)</f>
        <v>0</v>
      </c>
      <c r="EN14" s="240">
        <f>IF(COUNTIF($CO14:$CQ14, $ET$1)&gt;0, EN$2, 0)</f>
        <v>0</v>
      </c>
      <c r="EO14" s="240">
        <f>IF(COUNTIF($CR14:$CT14, $ET$1)&gt;0, EO$2, 0)</f>
        <v>0</v>
      </c>
      <c r="EP14" s="240">
        <f>IF(COUNTIF($CU14:$CW14, $ET$1)&gt;0, EP$2, 0)</f>
        <v>0</v>
      </c>
      <c r="EQ14" s="240">
        <f>IF(COUNTIF($CX14:$CZ14, $ET$1)&gt;0, EQ$2, 0)</f>
        <v>0</v>
      </c>
      <c r="ER14" s="240">
        <f>IF(COUNTIF($DA14:$DC14, $ET$1)&gt;0, ER$2, 0)</f>
        <v>0</v>
      </c>
      <c r="ES14" s="240">
        <f>IF(COUNTIF($DD14:$DF14, $ET$1)&gt;0, ES$2, 0)</f>
        <v>0</v>
      </c>
      <c r="ET14" s="241">
        <f>SUM(DN14:ES14)</f>
        <v>0</v>
      </c>
      <c r="EU14" s="242">
        <f>IF(COUNTIF($N14:$Q14, GA$1)&gt;0, EU$2, 0)</f>
        <v>0</v>
      </c>
      <c r="EV14" s="234">
        <f>IF(COUNTIF($R14:$U14, GA$1)&gt;0, EV$2, 0)</f>
        <v>0</v>
      </c>
      <c r="EW14" s="234">
        <f>IF(COUNTIF($V14:$Y14, GA$1)&gt;0, EW$2, 0)</f>
        <v>0</v>
      </c>
      <c r="EX14" s="234">
        <f>IF(COUNTIF($Z14:$AA14, GA$1)&gt;0, EX$2, 0)</f>
        <v>0</v>
      </c>
      <c r="EY14" s="234">
        <f>IF(COUNTIF($AB14:$AC14, GA$1)&gt;0, EY$2, 0)</f>
        <v>0</v>
      </c>
      <c r="EZ14" s="235">
        <f>IF(COUNTIF($AD14:$AF14, $GA$1)&gt;0, EZ$2, 0)</f>
        <v>0</v>
      </c>
      <c r="FA14" s="236">
        <f>IF(COUNTIF($AG14:$AI14, $GA$1)&gt;0, FA$2, 0)</f>
        <v>0</v>
      </c>
      <c r="FB14" s="236">
        <f>IF(COUNTIF($AJ14:$AL14, $GA$1)&gt;0, FB$2, 0)</f>
        <v>0</v>
      </c>
      <c r="FC14" s="236">
        <f>IF(COUNTIF($AM14:$AO14, $GA$1)&gt;0, FC$2, 0)</f>
        <v>0</v>
      </c>
      <c r="FD14" s="236">
        <f>IF(COUNTIF($AP14:$AR14, $GA$1)&gt;0, FD$2, 0)</f>
        <v>0</v>
      </c>
      <c r="FE14" s="236">
        <f>IF(COUNTIF($AS14:$AU14, $GA$1)&gt;0, FE$2, 0)</f>
        <v>0</v>
      </c>
      <c r="FF14" s="236">
        <f>IF(COUNTIF($AV14:$AX14, $GA$1)&gt;0, FF$2, 0)</f>
        <v>0</v>
      </c>
      <c r="FG14" s="237">
        <f>IF(COUNTIF($AY14:$BA14, $GA$1)&gt;0, FG$2, 0)</f>
        <v>0</v>
      </c>
      <c r="FH14" s="238">
        <f>IF(COUNTIF($BB14:$BD14, $GA$1)&gt;0, FH$2, 0)</f>
        <v>5</v>
      </c>
      <c r="FI14" s="238">
        <f>IF(COUNTIF($BE14:$BG14, $GA$1)&gt;0, FI$2, 0)</f>
        <v>5</v>
      </c>
      <c r="FJ14" s="238">
        <f>IF(COUNTIF($BH14:$BJ14, $GA$1)&gt;0, FJ$2, 0)</f>
        <v>5</v>
      </c>
      <c r="FK14" s="238">
        <f>IF(COUNTIF($BK14:$BM14, $GA$1)&gt;0, FK$2, 0)</f>
        <v>3</v>
      </c>
      <c r="FL14" s="238">
        <f>IF(COUNTIF($BN14:$BP14, $GA$1)&gt;0, FL$2, 0)</f>
        <v>0</v>
      </c>
      <c r="FM14" s="238">
        <f>IF(COUNTIF($BQ14:$BS14, $GA$1)&gt;0, FM$2, 0)</f>
        <v>4</v>
      </c>
      <c r="FN14" s="238">
        <f>IF(COUNTIF($BT14:$BV14, $GA$1)&gt;0, FN$2, 0)</f>
        <v>0</v>
      </c>
      <c r="FO14" s="239">
        <f>IF(COUNTIF($BW14:$BY14, $GA$1)&gt;0, FO$2, 0)</f>
        <v>0</v>
      </c>
      <c r="FP14" s="240">
        <f>IF(COUNTIF($BZ14:$CB14, $GA$1)&gt;0, FP$2, 0)</f>
        <v>0</v>
      </c>
      <c r="FQ14" s="240">
        <f>IF(COUNTIF($CC14:$CE14, $GA$1)&gt;0, FQ$2, 0)</f>
        <v>0</v>
      </c>
      <c r="FR14" s="240">
        <f>IF(COUNTIF($CF14:$CH14, $GA$1)&gt;0, FR$2, 0)</f>
        <v>0</v>
      </c>
      <c r="FS14" s="240">
        <f>IF(COUNTIF($CI14:$CK14, $GA$1)&gt;0, FS$2, 0)</f>
        <v>0</v>
      </c>
      <c r="FT14" s="240">
        <f>IF(COUNTIF($CL14:$CN14, $GA$1)&gt;0, FT$2, 0)</f>
        <v>0</v>
      </c>
      <c r="FU14" s="240">
        <f>IF(COUNTIF($CO14:$CQ14, $GA$1)&gt;0, FU$2, 0)</f>
        <v>0</v>
      </c>
      <c r="FV14" s="240">
        <f>IF(COUNTIF($CR14:$CT14, $GA$1)&gt;0, FV$2, 0)</f>
        <v>0</v>
      </c>
      <c r="FW14" s="240">
        <f>IF(COUNTIF($CU14:$CW14, $GA$1)&gt;0, FW$2, 0)</f>
        <v>0</v>
      </c>
      <c r="FX14" s="240">
        <f>IF(COUNTIF($CX14:$CZ14, $GA$1)&gt;0, FX$2, 0)</f>
        <v>0</v>
      </c>
      <c r="FY14" s="240">
        <f>IF(COUNTIF($DA14:$DC14, $GA$1)&gt;0, FY$2, 0)</f>
        <v>0</v>
      </c>
      <c r="FZ14" s="240">
        <f>IF(COUNTIF($DD14:$DF14, $GA$1)&gt;0, FZ$2, 0)</f>
        <v>0</v>
      </c>
      <c r="GA14" s="241">
        <f>SUM(EU14:FZ14)</f>
        <v>22</v>
      </c>
      <c r="GB14" s="242">
        <f>IF(COUNTIF($N14:$Q14, HH$1)&gt;0, GB$2, 0)</f>
        <v>0</v>
      </c>
      <c r="GC14" s="234">
        <f>IF(COUNTIF($R14:$U14, HH$1)&gt;0, GC$2, 0)</f>
        <v>0</v>
      </c>
      <c r="GD14" s="234">
        <f>IF(COUNTIF($V14:$Y14, HH$1)&gt;0, GD$2, 0)</f>
        <v>0</v>
      </c>
      <c r="GE14" s="234">
        <f>IF(COUNTIF($Z14:$AA14, HH$1)&gt;0, GE$2, 0)</f>
        <v>0</v>
      </c>
      <c r="GF14" s="234">
        <f>IF(COUNTIF($AB14:$AC14, HH$1)&gt;0, GF$2, 0)</f>
        <v>0</v>
      </c>
      <c r="GG14" s="235">
        <f>IF(COUNTIF($AD14:$AF14, $HH$1)&gt;0, GG$2, 0)</f>
        <v>0</v>
      </c>
      <c r="GH14" s="236">
        <f>IF(COUNTIF($AG14:$AI14, $HH$1)&gt;0, GH$2, 0)</f>
        <v>0</v>
      </c>
      <c r="GI14" s="236">
        <f>IF(COUNTIF($AJ14:$AL14, $HH$1)&gt;0, GI$2, 0)</f>
        <v>0</v>
      </c>
      <c r="GJ14" s="236">
        <f>IF(COUNTIF($AM14:$AO14, $HH$1)&gt;0, GJ$2, 0)</f>
        <v>0</v>
      </c>
      <c r="GK14" s="236">
        <f>IF(COUNTIF($AP14:$AR14, $HH$1)&gt;0, GK$2, 0)</f>
        <v>0</v>
      </c>
      <c r="GL14" s="236">
        <f>IF(COUNTIF($AS14:$AU14, $HH$1)&gt;0, GL$2, 0)</f>
        <v>0</v>
      </c>
      <c r="GM14" s="236">
        <f>IF(COUNTIF($AV14:$AX14, $HH$1)&gt;0, GM$2, 0)</f>
        <v>0</v>
      </c>
      <c r="GN14" s="237">
        <f>IF(COUNTIF($AY14:$BA14, $HH$1)&gt;0, GN$2, 0)</f>
        <v>5</v>
      </c>
      <c r="GO14" s="238">
        <f>IF(COUNTIF($BB14:$BD14, $HH$1)&gt;0, GO$2, 0)</f>
        <v>0</v>
      </c>
      <c r="GP14" s="238">
        <f>IF(COUNTIF($BE14:$BG14, $HH$1)&gt;0, GP$2, 0)</f>
        <v>0</v>
      </c>
      <c r="GQ14" s="238">
        <f>IF(COUNTIF($BH14:$BJ14, $HH$1)&gt;0, GQ$2, 0)</f>
        <v>0</v>
      </c>
      <c r="GR14" s="238">
        <f>IF(COUNTIF($BK14:$BM14, $HH$1)&gt;0, GR$2, 0)</f>
        <v>0</v>
      </c>
      <c r="GS14" s="238">
        <f>IF(COUNTIF($BN14:$BP14, $HH$1)&gt;0, GS$2, 0)</f>
        <v>5</v>
      </c>
      <c r="GT14" s="238">
        <f>IF(COUNTIF($BQ14:$BS14, $HH$1)&gt;0, GT$2, 0)</f>
        <v>0</v>
      </c>
      <c r="GU14" s="238">
        <f>IF(COUNTIF($BT14:$BV14, $HH$1)&gt;0, GU$2, 0)</f>
        <v>0</v>
      </c>
      <c r="GV14" s="239">
        <f>IF(COUNTIF($BW14:$BY14, $HH$1)&gt;0, GV$2, 0)</f>
        <v>0</v>
      </c>
      <c r="GW14" s="240">
        <f>IF(COUNTIF($BZ14:$CB14, $HH$1)&gt;0, GW$2, 0)</f>
        <v>0</v>
      </c>
      <c r="GX14" s="240">
        <f>IF(COUNTIF($CC14:$CE14, $HH$1)&gt;0, GX$2, 0)</f>
        <v>0</v>
      </c>
      <c r="GY14" s="240">
        <f>IF(COUNTIF($CF14:$CH14, $HH$1)&gt;0, GY$2, 0)</f>
        <v>0</v>
      </c>
      <c r="GZ14" s="240">
        <f>IF(COUNTIF($CI14:$CK14, $HH$1)&gt;0, GZ$2, 0)</f>
        <v>0</v>
      </c>
      <c r="HA14" s="240">
        <f>IF(COUNTIF($CL14:$CN14, $HH$1)&gt;0, HA$2, 0)</f>
        <v>0</v>
      </c>
      <c r="HB14" s="240">
        <f>IF(COUNTIF($CO14:$CQ14, $HH$1)&gt;0, HB$2, 0)</f>
        <v>0</v>
      </c>
      <c r="HC14" s="240">
        <f>IF(COUNTIF($CR14:$CT14, $HH$1)&gt;0, HC$2, 0)</f>
        <v>0</v>
      </c>
      <c r="HD14" s="240">
        <f>IF(COUNTIF($CU14:$CW14, $HH$1)&gt;0, HD$2, 0)</f>
        <v>0</v>
      </c>
      <c r="HE14" s="240">
        <f>IF(COUNTIF($CX14:$CZ14, $HH$1)&gt;0, HE$2, 0)</f>
        <v>0</v>
      </c>
      <c r="HF14" s="240">
        <f>IF(COUNTIF($DA14:$DC14, $HH$1)&gt;0, HF$2, 0)</f>
        <v>0</v>
      </c>
      <c r="HG14" s="240">
        <f>IF(COUNTIF($DD14:$DF14, $HH$1)&gt;0, HG$2, 0)</f>
        <v>0</v>
      </c>
      <c r="HH14" s="241">
        <f>SUM(GB14:HG14)</f>
        <v>10</v>
      </c>
      <c r="HI14" s="243"/>
      <c r="HJ14" s="242">
        <f>IF(MAX($N14:$Q14)&gt;=40, HJ$2, 0)</f>
        <v>3</v>
      </c>
      <c r="HK14" s="234">
        <f>IF(MAX($R14:$U14)&gt;=40, HK$2, 0)</f>
        <v>0</v>
      </c>
      <c r="HL14" s="234">
        <f>IF(MAX($V14:$Y14)&gt;=40, HL$2, 0)</f>
        <v>3</v>
      </c>
      <c r="HM14" s="234">
        <f>IF(MAX($Z14:$AA14)&gt;=40, HM$2, 0)</f>
        <v>0</v>
      </c>
      <c r="HN14" s="234">
        <f>IF(MAX($AB14:$AC14)&gt;=40, HN$2, 0)</f>
        <v>2</v>
      </c>
      <c r="HO14" s="235">
        <f>IF(MAX($AD14:$AF14)&gt;=40, HO$2, 0)</f>
        <v>20</v>
      </c>
      <c r="HP14" s="236">
        <f>IF(MAX($AG14:$AI14)&gt;=40, HP$2, 0)</f>
        <v>20</v>
      </c>
      <c r="HQ14" s="236">
        <f>IF(MAX($AJ14:$AL14)&gt;=40, HQ$2, 0)</f>
        <v>20</v>
      </c>
      <c r="HR14" s="236">
        <f>IF(MAX($AM14:$AO14)&gt;=40, HR$2, 0)</f>
        <v>20</v>
      </c>
      <c r="HS14" s="236">
        <f>IF(MAX($AP14:$AR14)&gt;=40, HS$2, 0)</f>
        <v>10</v>
      </c>
      <c r="HT14" s="236">
        <f>IF(MAX($AS14:$AU14)&gt;=40, HT$2, 0)</f>
        <v>20</v>
      </c>
      <c r="HU14" s="236">
        <f>IF(MAX($AV14:$AX14)&gt;=40, HU$2, 0)</f>
        <v>10</v>
      </c>
      <c r="HV14" s="237">
        <f>IF(MAX($AY14:$BA14)&gt;=40, HV$2, 0)</f>
        <v>0</v>
      </c>
      <c r="HW14" s="238">
        <f>IF(MAX($BB14:$BD14)&gt;=40, HW$2, 0)</f>
        <v>0</v>
      </c>
      <c r="HX14" s="238">
        <f>IF(MAX($BE14:$BG14)&gt;=40, HX$2, 0)</f>
        <v>0</v>
      </c>
      <c r="HY14" s="238">
        <f>IF(MAX($BH14:$BJ14)&gt;=40, HY$2, 0)</f>
        <v>0</v>
      </c>
      <c r="HZ14" s="238">
        <f>IF(MAX($BK14:$BM14)&gt;=40, HZ$2, 0)</f>
        <v>0</v>
      </c>
      <c r="IA14" s="238">
        <f>IF(MAX($BN14:$BP14)&gt;=40, IA$2, 0)</f>
        <v>0</v>
      </c>
      <c r="IB14" s="238">
        <f>IF(MAX($BQ14:$BS14)&gt;=40, IB$2, 0)</f>
        <v>0</v>
      </c>
      <c r="IC14" s="238">
        <f>IF(MAX($BT14:$BV14)&gt;=40, IC$2, 0)</f>
        <v>0</v>
      </c>
      <c r="ID14" s="239">
        <f>IF(MAX($BW14:$BY14)&gt;=40, ID$2, 0)</f>
        <v>0</v>
      </c>
      <c r="IE14" s="240">
        <f>IF(MAX($BZ14:$CB14)&gt;=40, IE$2, 0)</f>
        <v>0</v>
      </c>
      <c r="IF14" s="240">
        <f>IF(MAX($CC14:$CE14)&gt;=40, IF$2, 0)</f>
        <v>0</v>
      </c>
      <c r="IG14" s="240">
        <f>IF(MAX($CF14:$CH14)&gt;=40, IG$2, 0)</f>
        <v>0</v>
      </c>
      <c r="IH14" s="240">
        <f>IF(MAX($CI14:$CK14)&gt;=40, IH$2, 0)</f>
        <v>0</v>
      </c>
      <c r="II14" s="240">
        <f>IF(MAX($CL14:$CN14)&gt;=40, II$2, 0)</f>
        <v>0</v>
      </c>
      <c r="IJ14" s="240">
        <f>IF(MAX($CO14:$CQ14)&gt;=40, IJ$2, 0)</f>
        <v>0</v>
      </c>
      <c r="IK14" s="240">
        <f>IF(MAX($CR14:$CT14)&gt;=40, IK$2, 0)</f>
        <v>0</v>
      </c>
      <c r="IL14" s="240">
        <f>IF(MAX($CU14:$CW14)&gt;=40, IL$2, 0)</f>
        <v>0</v>
      </c>
      <c r="IM14" s="240">
        <f>IF(MAX($CX14:$CZ14)&gt;=40, IM$2, 0)</f>
        <v>0</v>
      </c>
      <c r="IN14" s="240">
        <f>IF(MAX($DA14:$DC14)&gt;=40, IN$2, 0)</f>
        <v>0</v>
      </c>
      <c r="IO14" s="240">
        <f>IF(MAX($DD14:$DF14)&gt;=40, IO$2, 0)</f>
        <v>0</v>
      </c>
      <c r="IP14" s="416">
        <f>SUM(HO14:IB14, ID14:IO14)</f>
        <v>120</v>
      </c>
      <c r="IQ14" s="416">
        <f>SUM(HJ14:HN14, IC14)</f>
        <v>8</v>
      </c>
    </row>
    <row r="15" spans="1:251" ht="15" customHeight="1" x14ac:dyDescent="0.25">
      <c r="A15" s="14" t="s">
        <v>1775</v>
      </c>
      <c r="B15" s="392">
        <v>3</v>
      </c>
      <c r="C15" s="13" t="s">
        <v>857</v>
      </c>
      <c r="D15" s="423">
        <v>44044</v>
      </c>
      <c r="E15" s="20">
        <v>3</v>
      </c>
      <c r="F15" s="6">
        <v>10878358</v>
      </c>
      <c r="G15" s="20">
        <v>1</v>
      </c>
      <c r="H15" s="20"/>
      <c r="I15" s="23"/>
      <c r="J15" s="652" t="s">
        <v>18</v>
      </c>
      <c r="K15" s="652" t="s">
        <v>18</v>
      </c>
      <c r="L15" s="424"/>
      <c r="M15" s="651" t="s">
        <v>858</v>
      </c>
      <c r="N15" s="690">
        <v>69.099998474121094</v>
      </c>
      <c r="O15" s="107"/>
      <c r="P15" s="105"/>
      <c r="Q15" s="106"/>
      <c r="R15" s="24" t="s">
        <v>1397</v>
      </c>
      <c r="S15" s="107"/>
      <c r="T15" s="105"/>
      <c r="U15" s="106"/>
      <c r="V15" s="690">
        <v>63.720001220703125</v>
      </c>
      <c r="W15" s="107"/>
      <c r="X15" s="105"/>
      <c r="Y15" s="106"/>
      <c r="Z15" s="24" t="s">
        <v>1397</v>
      </c>
      <c r="AA15" s="273"/>
      <c r="AB15" s="692">
        <v>72.860000610351563</v>
      </c>
      <c r="AC15" s="273"/>
      <c r="AD15" s="648">
        <v>63.25</v>
      </c>
      <c r="AE15" s="107"/>
      <c r="AF15" s="273"/>
      <c r="AG15" s="692">
        <v>61</v>
      </c>
      <c r="AH15" s="107"/>
      <c r="AI15" s="273"/>
      <c r="AJ15" s="692">
        <v>80.410003662109375</v>
      </c>
      <c r="AK15" s="107"/>
      <c r="AL15" s="273"/>
      <c r="AM15" s="24">
        <v>79.400001525878906</v>
      </c>
      <c r="AN15" s="107"/>
      <c r="AO15" s="273"/>
      <c r="AP15" s="692">
        <v>61.759998321533203</v>
      </c>
      <c r="AQ15" s="107"/>
      <c r="AR15" s="273"/>
      <c r="AS15" s="24">
        <v>61.700000762939453</v>
      </c>
      <c r="AT15" s="107"/>
      <c r="AU15" s="273"/>
      <c r="AV15" s="648">
        <v>70</v>
      </c>
      <c r="AW15" s="107"/>
      <c r="AX15" s="273"/>
      <c r="AY15" s="24" t="s">
        <v>1387</v>
      </c>
      <c r="AZ15" s="107"/>
      <c r="BA15" s="273"/>
      <c r="BB15" s="24" t="s">
        <v>1390</v>
      </c>
      <c r="BC15" s="107"/>
      <c r="BD15" s="273"/>
      <c r="BE15" s="24" t="s">
        <v>1390</v>
      </c>
      <c r="BF15" s="107"/>
      <c r="BG15" s="273"/>
      <c r="BH15" s="24" t="s">
        <v>1390</v>
      </c>
      <c r="BI15" s="107"/>
      <c r="BJ15" s="273"/>
      <c r="BK15" s="24" t="s">
        <v>1390</v>
      </c>
      <c r="BL15" s="107"/>
      <c r="BM15" s="273"/>
      <c r="BN15" s="24" t="s">
        <v>1387</v>
      </c>
      <c r="BO15" s="107"/>
      <c r="BP15" s="273"/>
      <c r="BQ15" s="24" t="s">
        <v>1390</v>
      </c>
      <c r="BR15" s="107"/>
      <c r="BS15" s="273"/>
      <c r="BT15" s="24" t="s">
        <v>1744</v>
      </c>
      <c r="BU15" s="291"/>
      <c r="BV15" s="273"/>
      <c r="BW15" s="24"/>
      <c r="BX15" s="107"/>
      <c r="BY15" s="273"/>
      <c r="BZ15" s="24"/>
      <c r="CA15" s="107"/>
      <c r="CB15" s="273"/>
      <c r="CC15" s="24"/>
      <c r="CD15" s="107"/>
      <c r="CE15" s="107"/>
      <c r="CF15" s="107"/>
      <c r="CG15" s="107"/>
      <c r="CH15" s="273"/>
      <c r="CI15" s="24"/>
      <c r="CJ15" s="107"/>
      <c r="CK15" s="273"/>
      <c r="CL15" s="24"/>
      <c r="CM15" s="107"/>
      <c r="CN15" s="273"/>
      <c r="CO15" s="24"/>
      <c r="CP15" s="107"/>
      <c r="CQ15" s="273"/>
      <c r="CR15" s="24"/>
      <c r="CS15" s="107"/>
      <c r="CT15" s="273"/>
      <c r="CU15" s="24"/>
      <c r="CV15" s="107"/>
      <c r="CW15" s="273"/>
      <c r="CX15" s="24"/>
      <c r="CY15" s="107"/>
      <c r="CZ15" s="273"/>
      <c r="DA15" s="24"/>
      <c r="DB15" s="107"/>
      <c r="DC15" s="273"/>
      <c r="DD15" s="24"/>
      <c r="DE15" s="107"/>
      <c r="DF15" s="273"/>
      <c r="DG15" s="218"/>
      <c r="DH15" s="217"/>
      <c r="DI15" s="217"/>
      <c r="DJ15" s="286" t="e">
        <f>AVERAGE(AY15:DF15)</f>
        <v>#DIV/0!</v>
      </c>
      <c r="DK15" s="219"/>
      <c r="DL15" s="220" t="e">
        <f>IF(DJ15&gt;80, 4, (DJ15-50)/20+2.5)</f>
        <v>#DIV/0!</v>
      </c>
      <c r="DM15" s="650">
        <f>COUNTIF(N15:DF15, DM$1)+COUNTIF(N15:DF15, DM$2)</f>
        <v>0</v>
      </c>
      <c r="DN15" s="233">
        <f>IF(COUNTIF($N15:$Q15, ET$1)&gt;0, DN$2, 0)</f>
        <v>0</v>
      </c>
      <c r="DO15" s="234">
        <f>IF(COUNTIF($R15:$U15, ET$1)&gt;0, DO$2, 0)</f>
        <v>0</v>
      </c>
      <c r="DP15" s="234">
        <f>IF(COUNTIF($V15:$Y15, ET$1)&gt;0, DP$2, 0)</f>
        <v>0</v>
      </c>
      <c r="DQ15" s="234">
        <f>IF(COUNTIF($Z15:$AA15, ET$1)&gt;0, DQ$2, 0)</f>
        <v>0</v>
      </c>
      <c r="DR15" s="234">
        <f>IF(COUNTIF($AB15:$AC15, ET$1)&gt;0, DR$2, 0)</f>
        <v>0</v>
      </c>
      <c r="DS15" s="235">
        <f>IF(COUNTIF($AD15:$AF15, $ET$1)&gt;0, DS$2, 0)</f>
        <v>0</v>
      </c>
      <c r="DT15" s="236">
        <f>IF(COUNTIF($AG15:$AI15, $ET$1)&gt;0, DT$2, 0)</f>
        <v>0</v>
      </c>
      <c r="DU15" s="236">
        <f>IF(COUNTIF($AJ15:$AL15, $ET$1)&gt;0, DU$2, 0)</f>
        <v>0</v>
      </c>
      <c r="DV15" s="236">
        <f>IF(COUNTIF($AM15:$AO15, $ET$1)&gt;0, DV$2, 0)</f>
        <v>0</v>
      </c>
      <c r="DW15" s="236">
        <f>IF(COUNTIF($AP15:$AR15, $ET$1)&gt;0, DW$2, 0)</f>
        <v>0</v>
      </c>
      <c r="DX15" s="236">
        <f>IF(COUNTIF($AS15:$AU15, $ET$1)&gt;0, DX$2, 0)</f>
        <v>0</v>
      </c>
      <c r="DY15" s="236">
        <f>IF(COUNTIF($AV15:$AX15, $ET$1)&gt;0, DY$2, 0)</f>
        <v>0</v>
      </c>
      <c r="DZ15" s="237">
        <f>IF(COUNTIF($AY15:$BA15, $ET$1)&gt;0, DZ$2, 0)</f>
        <v>0</v>
      </c>
      <c r="EA15" s="238">
        <f>IF(COUNTIF($BB15:$BD15, $ET$1)&gt;0, EA$2, 0)</f>
        <v>0</v>
      </c>
      <c r="EB15" s="238">
        <f>IF(COUNTIF($BE15:$BG15, $ET$1)&gt;0, EB$2, 0)</f>
        <v>0</v>
      </c>
      <c r="EC15" s="238">
        <f>IF(COUNTIF($BH15:$BJ15, $ET$1)&gt;0, EC$2, 0)</f>
        <v>0</v>
      </c>
      <c r="ED15" s="238">
        <f>IF(COUNTIF($BK15:$BM15, $ET$1)&gt;0, ED$2, 0)</f>
        <v>0</v>
      </c>
      <c r="EE15" s="238">
        <f>IF(COUNTIF($BN15:$BP15, $ET$1)&gt;0, EE$2, 0)</f>
        <v>0</v>
      </c>
      <c r="EF15" s="238">
        <f>IF(COUNTIF($BQ15:$BS15, $ET$1)&gt;0, EF$2, 0)</f>
        <v>0</v>
      </c>
      <c r="EG15" s="238">
        <f>IF(COUNTIF($BT15:$BV15, $ET$1)&gt;0, EG$2, 0)</f>
        <v>0</v>
      </c>
      <c r="EH15" s="239">
        <f>IF(COUNTIF($BW15:$BY15, $ET$1)&gt;0, EH$2, 0)</f>
        <v>0</v>
      </c>
      <c r="EI15" s="240">
        <f>IF(COUNTIF($BZ15:$CB15, $ET$1)&gt;0, EI$2, 0)</f>
        <v>0</v>
      </c>
      <c r="EJ15" s="240">
        <f>IF(COUNTIF($CC15:$CE15, $ET$1)&gt;0, EJ$2, 0)</f>
        <v>0</v>
      </c>
      <c r="EK15" s="240">
        <f>IF(COUNTIF($CF15:$CH15, $ET$1)&gt;0, EK$2, 0)</f>
        <v>0</v>
      </c>
      <c r="EL15" s="240">
        <f>IF(COUNTIF($CI15:$CK15, $ET$1)&gt;0, EL$2, 0)</f>
        <v>0</v>
      </c>
      <c r="EM15" s="240">
        <f>IF(COUNTIF($CL15:$CN15, $ET$1)&gt;0, EM$2, 0)</f>
        <v>0</v>
      </c>
      <c r="EN15" s="240">
        <f>IF(COUNTIF($CO15:$CQ15, $ET$1)&gt;0, EN$2, 0)</f>
        <v>0</v>
      </c>
      <c r="EO15" s="240">
        <f>IF(COUNTIF($CR15:$CT15, $ET$1)&gt;0, EO$2, 0)</f>
        <v>0</v>
      </c>
      <c r="EP15" s="240">
        <f>IF(COUNTIF($CU15:$CW15, $ET$1)&gt;0, EP$2, 0)</f>
        <v>0</v>
      </c>
      <c r="EQ15" s="240">
        <f>IF(COUNTIF($CX15:$CZ15, $ET$1)&gt;0, EQ$2, 0)</f>
        <v>0</v>
      </c>
      <c r="ER15" s="240">
        <f>IF(COUNTIF($DA15:$DC15, $ET$1)&gt;0, ER$2, 0)</f>
        <v>0</v>
      </c>
      <c r="ES15" s="240">
        <f>IF(COUNTIF($DD15:$DF15, $ET$1)&gt;0, ES$2, 0)</f>
        <v>0</v>
      </c>
      <c r="ET15" s="241">
        <f>SUM(DN15:ES15)</f>
        <v>0</v>
      </c>
      <c r="EU15" s="242">
        <f>IF(COUNTIF($N15:$Q15, GA$1)&gt;0, EU$2, 0)</f>
        <v>0</v>
      </c>
      <c r="EV15" s="234">
        <f>IF(COUNTIF($R15:$U15, GA$1)&gt;0, EV$2, 0)</f>
        <v>0</v>
      </c>
      <c r="EW15" s="234">
        <f>IF(COUNTIF($V15:$Y15, GA$1)&gt;0, EW$2, 0)</f>
        <v>0</v>
      </c>
      <c r="EX15" s="234">
        <f>IF(COUNTIF($Z15:$AA15, GA$1)&gt;0, EX$2, 0)</f>
        <v>0</v>
      </c>
      <c r="EY15" s="234">
        <f>IF(COUNTIF($AB15:$AC15, GA$1)&gt;0, EY$2, 0)</f>
        <v>0</v>
      </c>
      <c r="EZ15" s="235">
        <f>IF(COUNTIF($AD15:$AF15, $GA$1)&gt;0, EZ$2, 0)</f>
        <v>0</v>
      </c>
      <c r="FA15" s="236">
        <f>IF(COUNTIF($AG15:$AI15, $GA$1)&gt;0, FA$2, 0)</f>
        <v>0</v>
      </c>
      <c r="FB15" s="236">
        <f>IF(COUNTIF($AJ15:$AL15, $GA$1)&gt;0, FB$2, 0)</f>
        <v>0</v>
      </c>
      <c r="FC15" s="236">
        <f>IF(COUNTIF($AM15:$AO15, $GA$1)&gt;0, FC$2, 0)</f>
        <v>0</v>
      </c>
      <c r="FD15" s="236">
        <f>IF(COUNTIF($AP15:$AR15, $GA$1)&gt;0, FD$2, 0)</f>
        <v>0</v>
      </c>
      <c r="FE15" s="236">
        <f>IF(COUNTIF($AS15:$AU15, $GA$1)&gt;0, FE$2, 0)</f>
        <v>0</v>
      </c>
      <c r="FF15" s="236">
        <f>IF(COUNTIF($AV15:$AX15, $GA$1)&gt;0, FF$2, 0)</f>
        <v>0</v>
      </c>
      <c r="FG15" s="237">
        <f>IF(COUNTIF($AY15:$BA15, $GA$1)&gt;0, FG$2, 0)</f>
        <v>0</v>
      </c>
      <c r="FH15" s="238">
        <f>IF(COUNTIF($BB15:$BD15, $GA$1)&gt;0, FH$2, 0)</f>
        <v>5</v>
      </c>
      <c r="FI15" s="238">
        <f>IF(COUNTIF($BE15:$BG15, $GA$1)&gt;0, FI$2, 0)</f>
        <v>5</v>
      </c>
      <c r="FJ15" s="238">
        <f>IF(COUNTIF($BH15:$BJ15, $GA$1)&gt;0, FJ$2, 0)</f>
        <v>5</v>
      </c>
      <c r="FK15" s="238">
        <f>IF(COUNTIF($BK15:$BM15, $GA$1)&gt;0, FK$2, 0)</f>
        <v>3</v>
      </c>
      <c r="FL15" s="238">
        <f>IF(COUNTIF($BN15:$BP15, $GA$1)&gt;0, FL$2, 0)</f>
        <v>0</v>
      </c>
      <c r="FM15" s="238">
        <f>IF(COUNTIF($BQ15:$BS15, $GA$1)&gt;0, FM$2, 0)</f>
        <v>4</v>
      </c>
      <c r="FN15" s="238">
        <f>IF(COUNTIF($BT15:$BV15, $GA$1)&gt;0, FN$2, 0)</f>
        <v>0</v>
      </c>
      <c r="FO15" s="239">
        <f>IF(COUNTIF($BW15:$BY15, $GA$1)&gt;0, FO$2, 0)</f>
        <v>0</v>
      </c>
      <c r="FP15" s="240">
        <f>IF(COUNTIF($BZ15:$CB15, $GA$1)&gt;0, FP$2, 0)</f>
        <v>0</v>
      </c>
      <c r="FQ15" s="240">
        <f>IF(COUNTIF($CC15:$CE15, $GA$1)&gt;0, FQ$2, 0)</f>
        <v>0</v>
      </c>
      <c r="FR15" s="240">
        <f>IF(COUNTIF($CF15:$CH15, $GA$1)&gt;0, FR$2, 0)</f>
        <v>0</v>
      </c>
      <c r="FS15" s="240">
        <f>IF(COUNTIF($CI15:$CK15, $GA$1)&gt;0, FS$2, 0)</f>
        <v>0</v>
      </c>
      <c r="FT15" s="240">
        <f>IF(COUNTIF($CL15:$CN15, $GA$1)&gt;0, FT$2, 0)</f>
        <v>0</v>
      </c>
      <c r="FU15" s="240">
        <f>IF(COUNTIF($CO15:$CQ15, $GA$1)&gt;0, FU$2, 0)</f>
        <v>0</v>
      </c>
      <c r="FV15" s="240">
        <f>IF(COUNTIF($CR15:$CT15, $GA$1)&gt;0, FV$2, 0)</f>
        <v>0</v>
      </c>
      <c r="FW15" s="240">
        <f>IF(COUNTIF($CU15:$CW15, $GA$1)&gt;0, FW$2, 0)</f>
        <v>0</v>
      </c>
      <c r="FX15" s="240">
        <f>IF(COUNTIF($CX15:$CZ15, $GA$1)&gt;0, FX$2, 0)</f>
        <v>0</v>
      </c>
      <c r="FY15" s="240">
        <f>IF(COUNTIF($DA15:$DC15, $GA$1)&gt;0, FY$2, 0)</f>
        <v>0</v>
      </c>
      <c r="FZ15" s="240">
        <f>IF(COUNTIF($DD15:$DF15, $GA$1)&gt;0, FZ$2, 0)</f>
        <v>0</v>
      </c>
      <c r="GA15" s="241">
        <f>SUM(EU15:FZ15)</f>
        <v>22</v>
      </c>
      <c r="GB15" s="242">
        <f>IF(COUNTIF($N15:$Q15, HH$1)&gt;0, GB$2, 0)</f>
        <v>0</v>
      </c>
      <c r="GC15" s="234">
        <f>IF(COUNTIF($R15:$U15, HH$1)&gt;0, GC$2, 0)</f>
        <v>0</v>
      </c>
      <c r="GD15" s="234">
        <f>IF(COUNTIF($V15:$Y15, HH$1)&gt;0, GD$2, 0)</f>
        <v>0</v>
      </c>
      <c r="GE15" s="234">
        <f>IF(COUNTIF($Z15:$AA15, HH$1)&gt;0, GE$2, 0)</f>
        <v>0</v>
      </c>
      <c r="GF15" s="234">
        <f>IF(COUNTIF($AB15:$AC15, HH$1)&gt;0, GF$2, 0)</f>
        <v>0</v>
      </c>
      <c r="GG15" s="235">
        <f>IF(COUNTIF($AD15:$AF15, $HH$1)&gt;0, GG$2, 0)</f>
        <v>0</v>
      </c>
      <c r="GH15" s="236">
        <f>IF(COUNTIF($AG15:$AI15, $HH$1)&gt;0, GH$2, 0)</f>
        <v>0</v>
      </c>
      <c r="GI15" s="236">
        <f>IF(COUNTIF($AJ15:$AL15, $HH$1)&gt;0, GI$2, 0)</f>
        <v>0</v>
      </c>
      <c r="GJ15" s="236">
        <f>IF(COUNTIF($AM15:$AO15, $HH$1)&gt;0, GJ$2, 0)</f>
        <v>0</v>
      </c>
      <c r="GK15" s="236">
        <f>IF(COUNTIF($AP15:$AR15, $HH$1)&gt;0, GK$2, 0)</f>
        <v>0</v>
      </c>
      <c r="GL15" s="236">
        <f>IF(COUNTIF($AS15:$AU15, $HH$1)&gt;0, GL$2, 0)</f>
        <v>0</v>
      </c>
      <c r="GM15" s="236">
        <f>IF(COUNTIF($AV15:$AX15, $HH$1)&gt;0, GM$2, 0)</f>
        <v>0</v>
      </c>
      <c r="GN15" s="237">
        <f>IF(COUNTIF($AY15:$BA15, $HH$1)&gt;0, GN$2, 0)</f>
        <v>5</v>
      </c>
      <c r="GO15" s="238">
        <f>IF(COUNTIF($BB15:$BD15, $HH$1)&gt;0, GO$2, 0)</f>
        <v>0</v>
      </c>
      <c r="GP15" s="238">
        <f>IF(COUNTIF($BE15:$BG15, $HH$1)&gt;0, GP$2, 0)</f>
        <v>0</v>
      </c>
      <c r="GQ15" s="238">
        <f>IF(COUNTIF($BH15:$BJ15, $HH$1)&gt;0, GQ$2, 0)</f>
        <v>0</v>
      </c>
      <c r="GR15" s="238">
        <f>IF(COUNTIF($BK15:$BM15, $HH$1)&gt;0, GR$2, 0)</f>
        <v>0</v>
      </c>
      <c r="GS15" s="238">
        <f>IF(COUNTIF($BN15:$BP15, $HH$1)&gt;0, GS$2, 0)</f>
        <v>5</v>
      </c>
      <c r="GT15" s="238">
        <f>IF(COUNTIF($BQ15:$BS15, $HH$1)&gt;0, GT$2, 0)</f>
        <v>0</v>
      </c>
      <c r="GU15" s="238">
        <f>IF(COUNTIF($BT15:$BV15, $HH$1)&gt;0, GU$2, 0)</f>
        <v>0</v>
      </c>
      <c r="GV15" s="239">
        <f>IF(COUNTIF($BW15:$BY15, $HH$1)&gt;0, GV$2, 0)</f>
        <v>0</v>
      </c>
      <c r="GW15" s="240">
        <f>IF(COUNTIF($BZ15:$CB15, $HH$1)&gt;0, GW$2, 0)</f>
        <v>0</v>
      </c>
      <c r="GX15" s="240">
        <f>IF(COUNTIF($CC15:$CE15, $HH$1)&gt;0, GX$2, 0)</f>
        <v>0</v>
      </c>
      <c r="GY15" s="240">
        <f>IF(COUNTIF($CF15:$CH15, $HH$1)&gt;0, GY$2, 0)</f>
        <v>0</v>
      </c>
      <c r="GZ15" s="240">
        <f>IF(COUNTIF($CI15:$CK15, $HH$1)&gt;0, GZ$2, 0)</f>
        <v>0</v>
      </c>
      <c r="HA15" s="240">
        <f>IF(COUNTIF($CL15:$CN15, $HH$1)&gt;0, HA$2, 0)</f>
        <v>0</v>
      </c>
      <c r="HB15" s="240">
        <f>IF(COUNTIF($CO15:$CQ15, $HH$1)&gt;0, HB$2, 0)</f>
        <v>0</v>
      </c>
      <c r="HC15" s="240">
        <f>IF(COUNTIF($CR15:$CT15, $HH$1)&gt;0, HC$2, 0)</f>
        <v>0</v>
      </c>
      <c r="HD15" s="240">
        <f>IF(COUNTIF($CU15:$CW15, $HH$1)&gt;0, HD$2, 0)</f>
        <v>0</v>
      </c>
      <c r="HE15" s="240">
        <f>IF(COUNTIF($CX15:$CZ15, $HH$1)&gt;0, HE$2, 0)</f>
        <v>0</v>
      </c>
      <c r="HF15" s="240">
        <f>IF(COUNTIF($DA15:$DC15, $HH$1)&gt;0, HF$2, 0)</f>
        <v>0</v>
      </c>
      <c r="HG15" s="240">
        <f>IF(COUNTIF($DD15:$DF15, $HH$1)&gt;0, HG$2, 0)</f>
        <v>0</v>
      </c>
      <c r="HH15" s="241">
        <f>SUM(GB15:HG15)</f>
        <v>10</v>
      </c>
      <c r="HI15" s="243"/>
      <c r="HJ15" s="242">
        <f>IF(MAX($N15:$Q15)&gt;=40, HJ$2, 0)</f>
        <v>3</v>
      </c>
      <c r="HK15" s="234">
        <f>IF(MAX($R15:$U15)&gt;=40, HK$2, 0)</f>
        <v>0</v>
      </c>
      <c r="HL15" s="234">
        <f>IF(MAX($V15:$Y15)&gt;=40, HL$2, 0)</f>
        <v>3</v>
      </c>
      <c r="HM15" s="234">
        <f>IF(MAX($Z15:$AA15)&gt;=40, HM$2, 0)</f>
        <v>0</v>
      </c>
      <c r="HN15" s="234">
        <f>IF(MAX($AB15:$AC15)&gt;=40, HN$2, 0)</f>
        <v>2</v>
      </c>
      <c r="HO15" s="235">
        <f>IF(MAX($AD15:$AF15)&gt;=40, HO$2, 0)</f>
        <v>20</v>
      </c>
      <c r="HP15" s="236">
        <f>IF(MAX($AG15:$AI15)&gt;=40, HP$2, 0)</f>
        <v>20</v>
      </c>
      <c r="HQ15" s="236">
        <f>IF(MAX($AJ15:$AL15)&gt;=40, HQ$2, 0)</f>
        <v>20</v>
      </c>
      <c r="HR15" s="236">
        <f>IF(MAX($AM15:$AO15)&gt;=40, HR$2, 0)</f>
        <v>20</v>
      </c>
      <c r="HS15" s="236">
        <f>IF(MAX($AP15:$AR15)&gt;=40, HS$2, 0)</f>
        <v>10</v>
      </c>
      <c r="HT15" s="236">
        <f>IF(MAX($AS15:$AU15)&gt;=40, HT$2, 0)</f>
        <v>20</v>
      </c>
      <c r="HU15" s="236">
        <f>IF(MAX($AV15:$AX15)&gt;=40, HU$2, 0)</f>
        <v>10</v>
      </c>
      <c r="HV15" s="237">
        <f>IF(MAX($AY15:$BA15)&gt;=40, HV$2, 0)</f>
        <v>0</v>
      </c>
      <c r="HW15" s="238">
        <f>IF(MAX($BB15:$BD15)&gt;=40, HW$2, 0)</f>
        <v>0</v>
      </c>
      <c r="HX15" s="238">
        <f>IF(MAX($BE15:$BG15)&gt;=40, HX$2, 0)</f>
        <v>0</v>
      </c>
      <c r="HY15" s="238">
        <f>IF(MAX($BH15:$BJ15)&gt;=40, HY$2, 0)</f>
        <v>0</v>
      </c>
      <c r="HZ15" s="238">
        <f>IF(MAX($BK15:$BM15)&gt;=40, HZ$2, 0)</f>
        <v>0</v>
      </c>
      <c r="IA15" s="238">
        <f>IF(MAX($BN15:$BP15)&gt;=40, IA$2, 0)</f>
        <v>0</v>
      </c>
      <c r="IB15" s="238">
        <f>IF(MAX($BQ15:$BS15)&gt;=40, IB$2, 0)</f>
        <v>0</v>
      </c>
      <c r="IC15" s="238">
        <f>IF(MAX($BT15:$BV15)&gt;=40, IC$2, 0)</f>
        <v>0</v>
      </c>
      <c r="ID15" s="239">
        <f>IF(MAX($BW15:$BY15)&gt;=40, ID$2, 0)</f>
        <v>0</v>
      </c>
      <c r="IE15" s="240">
        <f>IF(MAX($BZ15:$CB15)&gt;=40, IE$2, 0)</f>
        <v>0</v>
      </c>
      <c r="IF15" s="240">
        <f>IF(MAX($CC15:$CE15)&gt;=40, IF$2, 0)</f>
        <v>0</v>
      </c>
      <c r="IG15" s="240">
        <f>IF(MAX($CF15:$CH15)&gt;=40, IG$2, 0)</f>
        <v>0</v>
      </c>
      <c r="IH15" s="240">
        <f>IF(MAX($CI15:$CK15)&gt;=40, IH$2, 0)</f>
        <v>0</v>
      </c>
      <c r="II15" s="240">
        <f>IF(MAX($CL15:$CN15)&gt;=40, II$2, 0)</f>
        <v>0</v>
      </c>
      <c r="IJ15" s="240">
        <f>IF(MAX($CO15:$CQ15)&gt;=40, IJ$2, 0)</f>
        <v>0</v>
      </c>
      <c r="IK15" s="240">
        <f>IF(MAX($CR15:$CT15)&gt;=40, IK$2, 0)</f>
        <v>0</v>
      </c>
      <c r="IL15" s="240">
        <f>IF(MAX($CU15:$CW15)&gt;=40, IL$2, 0)</f>
        <v>0</v>
      </c>
      <c r="IM15" s="240">
        <f>IF(MAX($CX15:$CZ15)&gt;=40, IM$2, 0)</f>
        <v>0</v>
      </c>
      <c r="IN15" s="240">
        <f>IF(MAX($DA15:$DC15)&gt;=40, IN$2, 0)</f>
        <v>0</v>
      </c>
      <c r="IO15" s="240">
        <f>IF(MAX($DD15:$DF15)&gt;=40, IO$2, 0)</f>
        <v>0</v>
      </c>
      <c r="IP15" s="416">
        <f>SUM(HO15:IB15, ID15:IO15)</f>
        <v>120</v>
      </c>
      <c r="IQ15" s="416">
        <f>SUM(HJ15:HN15, IC15)</f>
        <v>8</v>
      </c>
    </row>
    <row r="16" spans="1:251" ht="15" customHeight="1" x14ac:dyDescent="0.25">
      <c r="A16" s="14" t="s">
        <v>1776</v>
      </c>
      <c r="B16" s="392">
        <v>106</v>
      </c>
      <c r="C16" s="13" t="s">
        <v>859</v>
      </c>
      <c r="D16" s="423">
        <v>43952</v>
      </c>
      <c r="E16" s="20">
        <v>3</v>
      </c>
      <c r="F16" s="6">
        <v>10956427</v>
      </c>
      <c r="G16" s="20">
        <v>1</v>
      </c>
      <c r="H16" s="20"/>
      <c r="I16" s="23"/>
      <c r="J16" s="6" t="s">
        <v>18</v>
      </c>
      <c r="K16" s="6" t="s">
        <v>18</v>
      </c>
      <c r="L16" s="424"/>
      <c r="M16" s="651" t="s">
        <v>860</v>
      </c>
      <c r="N16" s="690">
        <v>72.199996948242188</v>
      </c>
      <c r="O16" s="107"/>
      <c r="P16" s="105"/>
      <c r="Q16" s="106"/>
      <c r="R16" s="24" t="s">
        <v>1397</v>
      </c>
      <c r="S16" s="107"/>
      <c r="T16" s="105"/>
      <c r="U16" s="106"/>
      <c r="V16" s="690">
        <v>53.639999389648438</v>
      </c>
      <c r="W16" s="107"/>
      <c r="X16" s="105"/>
      <c r="Y16" s="106"/>
      <c r="Z16" s="24">
        <v>74.550003051757813</v>
      </c>
      <c r="AA16" s="273"/>
      <c r="AB16" s="24">
        <v>60.700000762939453</v>
      </c>
      <c r="AC16" s="273"/>
      <c r="AD16" s="648">
        <v>60</v>
      </c>
      <c r="AE16" s="107"/>
      <c r="AF16" s="273"/>
      <c r="AG16" s="692">
        <v>68.5</v>
      </c>
      <c r="AH16" s="107"/>
      <c r="AI16" s="273"/>
      <c r="AJ16" s="692">
        <v>73.209999084472656</v>
      </c>
      <c r="AK16" s="107"/>
      <c r="AL16" s="273"/>
      <c r="AM16" s="24">
        <v>53.419998168945313</v>
      </c>
      <c r="AN16" s="107"/>
      <c r="AO16" s="273"/>
      <c r="AP16" s="692">
        <v>61.459999084472656</v>
      </c>
      <c r="AQ16" s="107"/>
      <c r="AR16" s="273"/>
      <c r="AS16" s="24">
        <v>71.800003051757813</v>
      </c>
      <c r="AT16" s="107"/>
      <c r="AU16" s="273"/>
      <c r="AV16" s="648">
        <v>70</v>
      </c>
      <c r="AW16" s="107"/>
      <c r="AX16" s="273"/>
      <c r="AY16" s="24" t="s">
        <v>1387</v>
      </c>
      <c r="AZ16" s="107"/>
      <c r="BA16" s="273"/>
      <c r="BB16" s="24" t="s">
        <v>1390</v>
      </c>
      <c r="BC16" s="107"/>
      <c r="BD16" s="273"/>
      <c r="BE16" s="24" t="s">
        <v>1390</v>
      </c>
      <c r="BF16" s="107"/>
      <c r="BG16" s="273"/>
      <c r="BH16" s="24" t="s">
        <v>1390</v>
      </c>
      <c r="BI16" s="107"/>
      <c r="BJ16" s="273"/>
      <c r="BK16" s="24" t="s">
        <v>1390</v>
      </c>
      <c r="BL16" s="107"/>
      <c r="BM16" s="273"/>
      <c r="BN16" s="24" t="s">
        <v>1387</v>
      </c>
      <c r="BO16" s="107"/>
      <c r="BP16" s="273"/>
      <c r="BQ16" s="24" t="s">
        <v>1390</v>
      </c>
      <c r="BR16" s="107"/>
      <c r="BS16" s="273"/>
      <c r="BT16" s="24" t="s">
        <v>1744</v>
      </c>
      <c r="BU16" s="291"/>
      <c r="BV16" s="273"/>
      <c r="BW16" s="24"/>
      <c r="BX16" s="107"/>
      <c r="BY16" s="273"/>
      <c r="BZ16" s="24"/>
      <c r="CA16" s="107"/>
      <c r="CB16" s="273"/>
      <c r="CC16" s="24"/>
      <c r="CD16" s="107"/>
      <c r="CE16" s="107"/>
      <c r="CF16" s="107"/>
      <c r="CG16" s="107"/>
      <c r="CH16" s="273"/>
      <c r="CI16" s="24"/>
      <c r="CJ16" s="107"/>
      <c r="CK16" s="273"/>
      <c r="CL16" s="24"/>
      <c r="CM16" s="107"/>
      <c r="CN16" s="273"/>
      <c r="CO16" s="24"/>
      <c r="CP16" s="107"/>
      <c r="CQ16" s="273"/>
      <c r="CR16" s="24"/>
      <c r="CS16" s="107"/>
      <c r="CT16" s="273"/>
      <c r="CU16" s="24"/>
      <c r="CV16" s="107"/>
      <c r="CW16" s="273"/>
      <c r="CX16" s="24"/>
      <c r="CY16" s="107"/>
      <c r="CZ16" s="273"/>
      <c r="DA16" s="24"/>
      <c r="DB16" s="107"/>
      <c r="DC16" s="273"/>
      <c r="DD16" s="24"/>
      <c r="DE16" s="107"/>
      <c r="DF16" s="273"/>
      <c r="DG16" s="218"/>
      <c r="DH16" s="217"/>
      <c r="DI16" s="217"/>
      <c r="DJ16" s="286" t="e">
        <f>AVERAGE(AY16:DF16)</f>
        <v>#DIV/0!</v>
      </c>
      <c r="DK16" s="219"/>
      <c r="DL16" s="220" t="e">
        <f>IF(DJ16&gt;80, 4, (DJ16-50)/20+2.5)</f>
        <v>#DIV/0!</v>
      </c>
      <c r="DM16" s="650">
        <f>COUNTIF(N16:DF16, DM$1)+COUNTIF(N16:DF16, DM$2)</f>
        <v>0</v>
      </c>
      <c r="DN16" s="233">
        <f>IF(COUNTIF($N16:$Q16, ET$1)&gt;0, DN$2, 0)</f>
        <v>0</v>
      </c>
      <c r="DO16" s="234">
        <f>IF(COUNTIF($R16:$U16, ET$1)&gt;0, DO$2, 0)</f>
        <v>0</v>
      </c>
      <c r="DP16" s="234">
        <f>IF(COUNTIF($V16:$Y16, ET$1)&gt;0, DP$2, 0)</f>
        <v>0</v>
      </c>
      <c r="DQ16" s="234">
        <f>IF(COUNTIF($Z16:$AA16, ET$1)&gt;0, DQ$2, 0)</f>
        <v>0</v>
      </c>
      <c r="DR16" s="234">
        <f>IF(COUNTIF($AB16:$AC16, ET$1)&gt;0, DR$2, 0)</f>
        <v>0</v>
      </c>
      <c r="DS16" s="235">
        <f>IF(COUNTIF($AD16:$AF16, $ET$1)&gt;0, DS$2, 0)</f>
        <v>0</v>
      </c>
      <c r="DT16" s="236">
        <f>IF(COUNTIF($AG16:$AI16, $ET$1)&gt;0, DT$2, 0)</f>
        <v>0</v>
      </c>
      <c r="DU16" s="236">
        <f>IF(COUNTIF($AJ16:$AL16, $ET$1)&gt;0, DU$2, 0)</f>
        <v>0</v>
      </c>
      <c r="DV16" s="236">
        <f>IF(COUNTIF($AM16:$AO16, $ET$1)&gt;0, DV$2, 0)</f>
        <v>0</v>
      </c>
      <c r="DW16" s="236">
        <f>IF(COUNTIF($AP16:$AR16, $ET$1)&gt;0, DW$2, 0)</f>
        <v>0</v>
      </c>
      <c r="DX16" s="236">
        <f>IF(COUNTIF($AS16:$AU16, $ET$1)&gt;0, DX$2, 0)</f>
        <v>0</v>
      </c>
      <c r="DY16" s="236">
        <f>IF(COUNTIF($AV16:$AX16, $ET$1)&gt;0, DY$2, 0)</f>
        <v>0</v>
      </c>
      <c r="DZ16" s="237">
        <f>IF(COUNTIF($AY16:$BA16, $ET$1)&gt;0, DZ$2, 0)</f>
        <v>0</v>
      </c>
      <c r="EA16" s="238">
        <f>IF(COUNTIF($BB16:$BD16, $ET$1)&gt;0, EA$2, 0)</f>
        <v>0</v>
      </c>
      <c r="EB16" s="238">
        <f>IF(COUNTIF($BE16:$BG16, $ET$1)&gt;0, EB$2, 0)</f>
        <v>0</v>
      </c>
      <c r="EC16" s="238">
        <f>IF(COUNTIF($BH16:$BJ16, $ET$1)&gt;0, EC$2, 0)</f>
        <v>0</v>
      </c>
      <c r="ED16" s="238">
        <f>IF(COUNTIF($BK16:$BM16, $ET$1)&gt;0, ED$2, 0)</f>
        <v>0</v>
      </c>
      <c r="EE16" s="238">
        <f>IF(COUNTIF($BN16:$BP16, $ET$1)&gt;0, EE$2, 0)</f>
        <v>0</v>
      </c>
      <c r="EF16" s="238">
        <f>IF(COUNTIF($BQ16:$BS16, $ET$1)&gt;0, EF$2, 0)</f>
        <v>0</v>
      </c>
      <c r="EG16" s="238">
        <f>IF(COUNTIF($BT16:$BV16, $ET$1)&gt;0, EG$2, 0)</f>
        <v>0</v>
      </c>
      <c r="EH16" s="239">
        <f>IF(COUNTIF($BW16:$BY16, $ET$1)&gt;0, EH$2, 0)</f>
        <v>0</v>
      </c>
      <c r="EI16" s="240">
        <f>IF(COUNTIF($BZ16:$CB16, $ET$1)&gt;0, EI$2, 0)</f>
        <v>0</v>
      </c>
      <c r="EJ16" s="240">
        <f>IF(COUNTIF($CC16:$CE16, $ET$1)&gt;0, EJ$2, 0)</f>
        <v>0</v>
      </c>
      <c r="EK16" s="240">
        <f>IF(COUNTIF($CF16:$CH16, $ET$1)&gt;0, EK$2, 0)</f>
        <v>0</v>
      </c>
      <c r="EL16" s="240">
        <f>IF(COUNTIF($CI16:$CK16, $ET$1)&gt;0, EL$2, 0)</f>
        <v>0</v>
      </c>
      <c r="EM16" s="240">
        <f>IF(COUNTIF($CL16:$CN16, $ET$1)&gt;0, EM$2, 0)</f>
        <v>0</v>
      </c>
      <c r="EN16" s="240">
        <f>IF(COUNTIF($CO16:$CQ16, $ET$1)&gt;0, EN$2, 0)</f>
        <v>0</v>
      </c>
      <c r="EO16" s="240">
        <f>IF(COUNTIF($CR16:$CT16, $ET$1)&gt;0, EO$2, 0)</f>
        <v>0</v>
      </c>
      <c r="EP16" s="240">
        <f>IF(COUNTIF($CU16:$CW16, $ET$1)&gt;0, EP$2, 0)</f>
        <v>0</v>
      </c>
      <c r="EQ16" s="240">
        <f>IF(COUNTIF($CX16:$CZ16, $ET$1)&gt;0, EQ$2, 0)</f>
        <v>0</v>
      </c>
      <c r="ER16" s="240">
        <f>IF(COUNTIF($DA16:$DC16, $ET$1)&gt;0, ER$2, 0)</f>
        <v>0</v>
      </c>
      <c r="ES16" s="240">
        <f>IF(COUNTIF($DD16:$DF16, $ET$1)&gt;0, ES$2, 0)</f>
        <v>0</v>
      </c>
      <c r="ET16" s="241">
        <f>SUM(DN16:ES16)</f>
        <v>0</v>
      </c>
      <c r="EU16" s="242">
        <f>IF(COUNTIF($N16:$Q16, GA$1)&gt;0, EU$2, 0)</f>
        <v>0</v>
      </c>
      <c r="EV16" s="234">
        <f>IF(COUNTIF($R16:$U16, GA$1)&gt;0, EV$2, 0)</f>
        <v>0</v>
      </c>
      <c r="EW16" s="234">
        <f>IF(COUNTIF($V16:$Y16, GA$1)&gt;0, EW$2, 0)</f>
        <v>0</v>
      </c>
      <c r="EX16" s="234">
        <f>IF(COUNTIF($Z16:$AA16, GA$1)&gt;0, EX$2, 0)</f>
        <v>0</v>
      </c>
      <c r="EY16" s="234">
        <f>IF(COUNTIF($AB16:$AC16, GA$1)&gt;0, EY$2, 0)</f>
        <v>0</v>
      </c>
      <c r="EZ16" s="235">
        <f>IF(COUNTIF($AD16:$AF16, $GA$1)&gt;0, EZ$2, 0)</f>
        <v>0</v>
      </c>
      <c r="FA16" s="236">
        <f>IF(COUNTIF($AG16:$AI16, $GA$1)&gt;0, FA$2, 0)</f>
        <v>0</v>
      </c>
      <c r="FB16" s="236">
        <f>IF(COUNTIF($AJ16:$AL16, $GA$1)&gt;0, FB$2, 0)</f>
        <v>0</v>
      </c>
      <c r="FC16" s="236">
        <f>IF(COUNTIF($AM16:$AO16, $GA$1)&gt;0, FC$2, 0)</f>
        <v>0</v>
      </c>
      <c r="FD16" s="236">
        <f>IF(COUNTIF($AP16:$AR16, $GA$1)&gt;0, FD$2, 0)</f>
        <v>0</v>
      </c>
      <c r="FE16" s="236">
        <f>IF(COUNTIF($AS16:$AU16, $GA$1)&gt;0, FE$2, 0)</f>
        <v>0</v>
      </c>
      <c r="FF16" s="236">
        <f>IF(COUNTIF($AV16:$AX16, $GA$1)&gt;0, FF$2, 0)</f>
        <v>0</v>
      </c>
      <c r="FG16" s="237">
        <f>IF(COUNTIF($AY16:$BA16, $GA$1)&gt;0, FG$2, 0)</f>
        <v>0</v>
      </c>
      <c r="FH16" s="238">
        <f>IF(COUNTIF($BB16:$BD16, $GA$1)&gt;0, FH$2, 0)</f>
        <v>5</v>
      </c>
      <c r="FI16" s="238">
        <f>IF(COUNTIF($BE16:$BG16, $GA$1)&gt;0, FI$2, 0)</f>
        <v>5</v>
      </c>
      <c r="FJ16" s="238">
        <f>IF(COUNTIF($BH16:$BJ16, $GA$1)&gt;0, FJ$2, 0)</f>
        <v>5</v>
      </c>
      <c r="FK16" s="238">
        <f>IF(COUNTIF($BK16:$BM16, $GA$1)&gt;0, FK$2, 0)</f>
        <v>3</v>
      </c>
      <c r="FL16" s="238">
        <f>IF(COUNTIF($BN16:$BP16, $GA$1)&gt;0, FL$2, 0)</f>
        <v>0</v>
      </c>
      <c r="FM16" s="238">
        <f>IF(COUNTIF($BQ16:$BS16, $GA$1)&gt;0, FM$2, 0)</f>
        <v>4</v>
      </c>
      <c r="FN16" s="238">
        <f>IF(COUNTIF($BT16:$BV16, $GA$1)&gt;0, FN$2, 0)</f>
        <v>0</v>
      </c>
      <c r="FO16" s="239">
        <f>IF(COUNTIF($BW16:$BY16, $GA$1)&gt;0, FO$2, 0)</f>
        <v>0</v>
      </c>
      <c r="FP16" s="240">
        <f>IF(COUNTIF($BZ16:$CB16, $GA$1)&gt;0, FP$2, 0)</f>
        <v>0</v>
      </c>
      <c r="FQ16" s="240">
        <f>IF(COUNTIF($CC16:$CE16, $GA$1)&gt;0, FQ$2, 0)</f>
        <v>0</v>
      </c>
      <c r="FR16" s="240">
        <f>IF(COUNTIF($CF16:$CH16, $GA$1)&gt;0, FR$2, 0)</f>
        <v>0</v>
      </c>
      <c r="FS16" s="240">
        <f>IF(COUNTIF($CI16:$CK16, $GA$1)&gt;0, FS$2, 0)</f>
        <v>0</v>
      </c>
      <c r="FT16" s="240">
        <f>IF(COUNTIF($CL16:$CN16, $GA$1)&gt;0, FT$2, 0)</f>
        <v>0</v>
      </c>
      <c r="FU16" s="240">
        <f>IF(COUNTIF($CO16:$CQ16, $GA$1)&gt;0, FU$2, 0)</f>
        <v>0</v>
      </c>
      <c r="FV16" s="240">
        <f>IF(COUNTIF($CR16:$CT16, $GA$1)&gt;0, FV$2, 0)</f>
        <v>0</v>
      </c>
      <c r="FW16" s="240">
        <f>IF(COUNTIF($CU16:$CW16, $GA$1)&gt;0, FW$2, 0)</f>
        <v>0</v>
      </c>
      <c r="FX16" s="240">
        <f>IF(COUNTIF($CX16:$CZ16, $GA$1)&gt;0, FX$2, 0)</f>
        <v>0</v>
      </c>
      <c r="FY16" s="240">
        <f>IF(COUNTIF($DA16:$DC16, $GA$1)&gt;0, FY$2, 0)</f>
        <v>0</v>
      </c>
      <c r="FZ16" s="240">
        <f>IF(COUNTIF($DD16:$DF16, $GA$1)&gt;0, FZ$2, 0)</f>
        <v>0</v>
      </c>
      <c r="GA16" s="241">
        <f>SUM(EU16:FZ16)</f>
        <v>22</v>
      </c>
      <c r="GB16" s="242">
        <f>IF(COUNTIF($N16:$Q16, HH$1)&gt;0, GB$2, 0)</f>
        <v>0</v>
      </c>
      <c r="GC16" s="234">
        <f>IF(COUNTIF($R16:$U16, HH$1)&gt;0, GC$2, 0)</f>
        <v>0</v>
      </c>
      <c r="GD16" s="234">
        <f>IF(COUNTIF($V16:$Y16, HH$1)&gt;0, GD$2, 0)</f>
        <v>0</v>
      </c>
      <c r="GE16" s="234">
        <f>IF(COUNTIF($Z16:$AA16, HH$1)&gt;0, GE$2, 0)</f>
        <v>0</v>
      </c>
      <c r="GF16" s="234">
        <f>IF(COUNTIF($AB16:$AC16, HH$1)&gt;0, GF$2, 0)</f>
        <v>0</v>
      </c>
      <c r="GG16" s="235">
        <f>IF(COUNTIF($AD16:$AF16, $HH$1)&gt;0, GG$2, 0)</f>
        <v>0</v>
      </c>
      <c r="GH16" s="236">
        <f>IF(COUNTIF($AG16:$AI16, $HH$1)&gt;0, GH$2, 0)</f>
        <v>0</v>
      </c>
      <c r="GI16" s="236">
        <f>IF(COUNTIF($AJ16:$AL16, $HH$1)&gt;0, GI$2, 0)</f>
        <v>0</v>
      </c>
      <c r="GJ16" s="236">
        <f>IF(COUNTIF($AM16:$AO16, $HH$1)&gt;0, GJ$2, 0)</f>
        <v>0</v>
      </c>
      <c r="GK16" s="236">
        <f>IF(COUNTIF($AP16:$AR16, $HH$1)&gt;0, GK$2, 0)</f>
        <v>0</v>
      </c>
      <c r="GL16" s="236">
        <f>IF(COUNTIF($AS16:$AU16, $HH$1)&gt;0, GL$2, 0)</f>
        <v>0</v>
      </c>
      <c r="GM16" s="236">
        <f>IF(COUNTIF($AV16:$AX16, $HH$1)&gt;0, GM$2, 0)</f>
        <v>0</v>
      </c>
      <c r="GN16" s="237">
        <f>IF(COUNTIF($AY16:$BA16, $HH$1)&gt;0, GN$2, 0)</f>
        <v>5</v>
      </c>
      <c r="GO16" s="238">
        <f>IF(COUNTIF($BB16:$BD16, $HH$1)&gt;0, GO$2, 0)</f>
        <v>0</v>
      </c>
      <c r="GP16" s="238">
        <f>IF(COUNTIF($BE16:$BG16, $HH$1)&gt;0, GP$2, 0)</f>
        <v>0</v>
      </c>
      <c r="GQ16" s="238">
        <f>IF(COUNTIF($BH16:$BJ16, $HH$1)&gt;0, GQ$2, 0)</f>
        <v>0</v>
      </c>
      <c r="GR16" s="238">
        <f>IF(COUNTIF($BK16:$BM16, $HH$1)&gt;0, GR$2, 0)</f>
        <v>0</v>
      </c>
      <c r="GS16" s="238">
        <f>IF(COUNTIF($BN16:$BP16, $HH$1)&gt;0, GS$2, 0)</f>
        <v>5</v>
      </c>
      <c r="GT16" s="238">
        <f>IF(COUNTIF($BQ16:$BS16, $HH$1)&gt;0, GT$2, 0)</f>
        <v>0</v>
      </c>
      <c r="GU16" s="238">
        <f>IF(COUNTIF($BT16:$BV16, $HH$1)&gt;0, GU$2, 0)</f>
        <v>0</v>
      </c>
      <c r="GV16" s="239">
        <f>IF(COUNTIF($BW16:$BY16, $HH$1)&gt;0, GV$2, 0)</f>
        <v>0</v>
      </c>
      <c r="GW16" s="240">
        <f>IF(COUNTIF($BZ16:$CB16, $HH$1)&gt;0, GW$2, 0)</f>
        <v>0</v>
      </c>
      <c r="GX16" s="240">
        <f>IF(COUNTIF($CC16:$CE16, $HH$1)&gt;0, GX$2, 0)</f>
        <v>0</v>
      </c>
      <c r="GY16" s="240">
        <f>IF(COUNTIF($CF16:$CH16, $HH$1)&gt;0, GY$2, 0)</f>
        <v>0</v>
      </c>
      <c r="GZ16" s="240">
        <f>IF(COUNTIF($CI16:$CK16, $HH$1)&gt;0, GZ$2, 0)</f>
        <v>0</v>
      </c>
      <c r="HA16" s="240">
        <f>IF(COUNTIF($CL16:$CN16, $HH$1)&gt;0, HA$2, 0)</f>
        <v>0</v>
      </c>
      <c r="HB16" s="240">
        <f>IF(COUNTIF($CO16:$CQ16, $HH$1)&gt;0, HB$2, 0)</f>
        <v>0</v>
      </c>
      <c r="HC16" s="240">
        <f>IF(COUNTIF($CR16:$CT16, $HH$1)&gt;0, HC$2, 0)</f>
        <v>0</v>
      </c>
      <c r="HD16" s="240">
        <f>IF(COUNTIF($CU16:$CW16, $HH$1)&gt;0, HD$2, 0)</f>
        <v>0</v>
      </c>
      <c r="HE16" s="240">
        <f>IF(COUNTIF($CX16:$CZ16, $HH$1)&gt;0, HE$2, 0)</f>
        <v>0</v>
      </c>
      <c r="HF16" s="240">
        <f>IF(COUNTIF($DA16:$DC16, $HH$1)&gt;0, HF$2, 0)</f>
        <v>0</v>
      </c>
      <c r="HG16" s="240">
        <f>IF(COUNTIF($DD16:$DF16, $HH$1)&gt;0, HG$2, 0)</f>
        <v>0</v>
      </c>
      <c r="HH16" s="241">
        <f>SUM(GB16:HG16)</f>
        <v>10</v>
      </c>
      <c r="HI16" s="243"/>
      <c r="HJ16" s="242">
        <f>IF(MAX($N16:$Q16)&gt;=40, HJ$2, 0)</f>
        <v>3</v>
      </c>
      <c r="HK16" s="234">
        <f>IF(MAX($R16:$U16)&gt;=40, HK$2, 0)</f>
        <v>0</v>
      </c>
      <c r="HL16" s="234">
        <f>IF(MAX($V16:$Y16)&gt;=40, HL$2, 0)</f>
        <v>3</v>
      </c>
      <c r="HM16" s="234">
        <f>IF(MAX($Z16:$AA16)&gt;=40, HM$2, 0)</f>
        <v>3</v>
      </c>
      <c r="HN16" s="234">
        <f>IF(MAX($AB16:$AC16)&gt;=40, HN$2, 0)</f>
        <v>2</v>
      </c>
      <c r="HO16" s="235">
        <f>IF(MAX($AD16:$AF16)&gt;=40, HO$2, 0)</f>
        <v>20</v>
      </c>
      <c r="HP16" s="236">
        <f>IF(MAX($AG16:$AI16)&gt;=40, HP$2, 0)</f>
        <v>20</v>
      </c>
      <c r="HQ16" s="236">
        <f>IF(MAX($AJ16:$AL16)&gt;=40, HQ$2, 0)</f>
        <v>20</v>
      </c>
      <c r="HR16" s="236">
        <f>IF(MAX($AM16:$AO16)&gt;=40, HR$2, 0)</f>
        <v>20</v>
      </c>
      <c r="HS16" s="236">
        <f>IF(MAX($AP16:$AR16)&gt;=40, HS$2, 0)</f>
        <v>10</v>
      </c>
      <c r="HT16" s="236">
        <f>IF(MAX($AS16:$AU16)&gt;=40, HT$2, 0)</f>
        <v>20</v>
      </c>
      <c r="HU16" s="236">
        <f>IF(MAX($AV16:$AX16)&gt;=40, HU$2, 0)</f>
        <v>10</v>
      </c>
      <c r="HV16" s="237">
        <f>IF(MAX($AY16:$BA16)&gt;=40, HV$2, 0)</f>
        <v>0</v>
      </c>
      <c r="HW16" s="238">
        <f>IF(MAX($BB16:$BD16)&gt;=40, HW$2, 0)</f>
        <v>0</v>
      </c>
      <c r="HX16" s="238">
        <f>IF(MAX($BE16:$BG16)&gt;=40, HX$2, 0)</f>
        <v>0</v>
      </c>
      <c r="HY16" s="238">
        <f>IF(MAX($BH16:$BJ16)&gt;=40, HY$2, 0)</f>
        <v>0</v>
      </c>
      <c r="HZ16" s="238">
        <f>IF(MAX($BK16:$BM16)&gt;=40, HZ$2, 0)</f>
        <v>0</v>
      </c>
      <c r="IA16" s="238">
        <f>IF(MAX($BN16:$BP16)&gt;=40, IA$2, 0)</f>
        <v>0</v>
      </c>
      <c r="IB16" s="238">
        <f>IF(MAX($BQ16:$BS16)&gt;=40, IB$2, 0)</f>
        <v>0</v>
      </c>
      <c r="IC16" s="238">
        <f>IF(MAX($BT16:$BV16)&gt;=40, IC$2, 0)</f>
        <v>0</v>
      </c>
      <c r="ID16" s="239">
        <f>IF(MAX($BW16:$BY16)&gt;=40, ID$2, 0)</f>
        <v>0</v>
      </c>
      <c r="IE16" s="240">
        <f>IF(MAX($BZ16:$CB16)&gt;=40, IE$2, 0)</f>
        <v>0</v>
      </c>
      <c r="IF16" s="240">
        <f>IF(MAX($CC16:$CE16)&gt;=40, IF$2, 0)</f>
        <v>0</v>
      </c>
      <c r="IG16" s="240">
        <f>IF(MAX($CF16:$CH16)&gt;=40, IG$2, 0)</f>
        <v>0</v>
      </c>
      <c r="IH16" s="240">
        <f>IF(MAX($CI16:$CK16)&gt;=40, IH$2, 0)</f>
        <v>0</v>
      </c>
      <c r="II16" s="240">
        <f>IF(MAX($CL16:$CN16)&gt;=40, II$2, 0)</f>
        <v>0</v>
      </c>
      <c r="IJ16" s="240">
        <f>IF(MAX($CO16:$CQ16)&gt;=40, IJ$2, 0)</f>
        <v>0</v>
      </c>
      <c r="IK16" s="240">
        <f>IF(MAX($CR16:$CT16)&gt;=40, IK$2, 0)</f>
        <v>0</v>
      </c>
      <c r="IL16" s="240">
        <f>IF(MAX($CU16:$CW16)&gt;=40, IL$2, 0)</f>
        <v>0</v>
      </c>
      <c r="IM16" s="240">
        <f>IF(MAX($CX16:$CZ16)&gt;=40, IM$2, 0)</f>
        <v>0</v>
      </c>
      <c r="IN16" s="240">
        <f>IF(MAX($DA16:$DC16)&gt;=40, IN$2, 0)</f>
        <v>0</v>
      </c>
      <c r="IO16" s="240">
        <f>IF(MAX($DD16:$DF16)&gt;=40, IO$2, 0)</f>
        <v>0</v>
      </c>
      <c r="IP16" s="416">
        <f>SUM(HO16:IB16, ID16:IO16)</f>
        <v>120</v>
      </c>
      <c r="IQ16" s="416">
        <f>SUM(HJ16:HN16, IC16)</f>
        <v>11</v>
      </c>
    </row>
    <row r="17" spans="1:251" ht="15" customHeight="1" x14ac:dyDescent="0.25">
      <c r="B17" s="223"/>
      <c r="C17" s="222"/>
      <c r="D17" s="404"/>
      <c r="E17" s="405"/>
      <c r="F17" s="221"/>
      <c r="G17" s="406"/>
      <c r="H17" s="406"/>
      <c r="I17" s="407"/>
      <c r="J17" s="408"/>
      <c r="K17" s="408"/>
      <c r="L17" s="409"/>
      <c r="M17" s="420"/>
      <c r="N17" s="411"/>
      <c r="O17" s="413"/>
      <c r="P17" s="413"/>
      <c r="Q17" s="410"/>
      <c r="R17" s="411"/>
      <c r="S17" s="413"/>
      <c r="T17" s="413"/>
      <c r="U17" s="412"/>
      <c r="V17" s="411"/>
      <c r="W17" s="413"/>
      <c r="X17" s="413"/>
      <c r="Y17" s="410"/>
      <c r="Z17" s="411"/>
      <c r="AA17" s="410"/>
      <c r="AB17" s="411"/>
      <c r="AC17" s="410"/>
      <c r="AD17" s="411"/>
      <c r="AE17" s="413"/>
      <c r="AF17" s="410"/>
      <c r="AG17" s="411"/>
      <c r="AH17" s="413"/>
      <c r="AI17" s="410"/>
      <c r="AJ17" s="411"/>
      <c r="AK17" s="413"/>
      <c r="AL17" s="410"/>
      <c r="AM17" s="411"/>
      <c r="AN17" s="413"/>
      <c r="AO17" s="410"/>
      <c r="AP17" s="411"/>
      <c r="AQ17" s="413"/>
      <c r="AR17" s="410"/>
      <c r="AS17" s="411"/>
      <c r="AT17" s="413"/>
      <c r="AU17" s="410"/>
      <c r="AV17" s="411"/>
      <c r="AW17" s="413"/>
      <c r="AX17" s="410"/>
      <c r="AY17" s="411"/>
      <c r="AZ17" s="413"/>
      <c r="BA17" s="410"/>
      <c r="BB17" s="411"/>
      <c r="BC17" s="413"/>
      <c r="BD17" s="410"/>
      <c r="BE17" s="411"/>
      <c r="BF17" s="413"/>
      <c r="BG17" s="410"/>
      <c r="BH17" s="411"/>
      <c r="BI17" s="413"/>
      <c r="BJ17" s="410"/>
      <c r="BK17" s="411"/>
      <c r="BL17" s="413"/>
      <c r="BM17" s="410"/>
      <c r="BN17" s="411"/>
      <c r="BO17" s="413"/>
      <c r="BP17" s="410"/>
      <c r="BQ17" s="411"/>
      <c r="BR17" s="413"/>
      <c r="BS17" s="410"/>
      <c r="BT17" s="411"/>
      <c r="BU17" s="414"/>
      <c r="BV17" s="410"/>
      <c r="BW17" s="411"/>
      <c r="BX17" s="413"/>
      <c r="BY17" s="410"/>
      <c r="BZ17" s="411"/>
      <c r="CA17" s="413"/>
      <c r="CB17" s="410"/>
      <c r="CC17" s="411"/>
      <c r="CD17" s="413"/>
      <c r="CE17" s="413"/>
      <c r="CF17" s="413"/>
      <c r="CG17" s="413"/>
      <c r="CH17" s="410"/>
      <c r="CI17" s="411"/>
      <c r="CJ17" s="413"/>
      <c r="CK17" s="410"/>
      <c r="CL17" s="411"/>
      <c r="CM17" s="413"/>
      <c r="CN17" s="410"/>
      <c r="CO17" s="411"/>
      <c r="CP17" s="413"/>
      <c r="CQ17" s="410"/>
      <c r="CR17" s="411"/>
      <c r="CS17" s="413"/>
      <c r="CT17" s="410"/>
      <c r="CU17" s="411"/>
      <c r="CV17" s="413"/>
      <c r="CW17" s="410"/>
      <c r="CX17" s="411"/>
      <c r="CY17" s="413"/>
      <c r="CZ17" s="410"/>
      <c r="DA17" s="411"/>
      <c r="DB17" s="413"/>
      <c r="DC17" s="410"/>
      <c r="DD17" s="411"/>
      <c r="DE17" s="413"/>
      <c r="DF17" s="410"/>
      <c r="DG17" s="222"/>
      <c r="DH17" s="396"/>
      <c r="DI17" s="396"/>
      <c r="DJ17" s="285"/>
      <c r="DK17" s="223"/>
      <c r="DL17" s="421"/>
      <c r="DM17" s="422"/>
      <c r="DN17" s="430"/>
      <c r="DO17" s="225"/>
      <c r="DP17" s="225"/>
      <c r="DQ17" s="225"/>
      <c r="DR17" s="225"/>
      <c r="DS17" s="226"/>
      <c r="DT17" s="227"/>
      <c r="DU17" s="227"/>
      <c r="DV17" s="227"/>
      <c r="DW17" s="227"/>
      <c r="DX17" s="227"/>
      <c r="DY17" s="227"/>
      <c r="DZ17" s="228"/>
      <c r="EA17" s="229"/>
      <c r="EB17" s="229"/>
      <c r="EC17" s="229"/>
      <c r="ED17" s="229"/>
      <c r="EE17" s="229"/>
      <c r="EF17" s="229"/>
      <c r="EG17" s="229"/>
      <c r="EH17" s="230"/>
      <c r="EI17" s="231"/>
      <c r="EJ17" s="231"/>
      <c r="EK17" s="231"/>
      <c r="EL17" s="231"/>
      <c r="EM17" s="231"/>
      <c r="EN17" s="231"/>
      <c r="EO17" s="231"/>
      <c r="EP17" s="231"/>
      <c r="EQ17" s="231"/>
      <c r="ER17" s="231"/>
      <c r="ES17" s="231"/>
      <c r="ET17" s="232"/>
      <c r="EU17" s="224"/>
      <c r="EV17" s="225"/>
      <c r="EW17" s="225"/>
      <c r="EX17" s="225"/>
      <c r="EY17" s="225"/>
      <c r="EZ17" s="226"/>
      <c r="FA17" s="227"/>
      <c r="FB17" s="227"/>
      <c r="FC17" s="227"/>
      <c r="FD17" s="227"/>
      <c r="FE17" s="227"/>
      <c r="FF17" s="227"/>
      <c r="FG17" s="228"/>
      <c r="FH17" s="229"/>
      <c r="FI17" s="229"/>
      <c r="FJ17" s="229"/>
      <c r="FK17" s="229"/>
      <c r="FL17" s="229"/>
      <c r="FM17" s="229"/>
      <c r="FN17" s="229"/>
      <c r="FO17" s="230"/>
      <c r="FP17" s="231"/>
      <c r="FQ17" s="231"/>
      <c r="FR17" s="231"/>
      <c r="FS17" s="231"/>
      <c r="FT17" s="231"/>
      <c r="FU17" s="231"/>
      <c r="FV17" s="231"/>
      <c r="FW17" s="231"/>
      <c r="FX17" s="231"/>
      <c r="FY17" s="231"/>
      <c r="FZ17" s="231"/>
      <c r="GA17" s="232"/>
      <c r="GB17" s="224"/>
      <c r="GC17" s="225"/>
      <c r="GD17" s="225"/>
      <c r="GE17" s="225"/>
      <c r="GF17" s="225"/>
      <c r="GG17" s="226"/>
      <c r="GH17" s="227"/>
      <c r="GI17" s="227"/>
      <c r="GJ17" s="227"/>
      <c r="GK17" s="227"/>
      <c r="GL17" s="227"/>
      <c r="GM17" s="227"/>
      <c r="GN17" s="228"/>
      <c r="GO17" s="229"/>
      <c r="GP17" s="229"/>
      <c r="GQ17" s="229"/>
      <c r="GR17" s="229"/>
      <c r="GS17" s="229"/>
      <c r="GT17" s="229"/>
      <c r="GU17" s="229"/>
      <c r="GV17" s="230"/>
      <c r="GW17" s="231"/>
      <c r="GX17" s="231"/>
      <c r="GY17" s="231"/>
      <c r="GZ17" s="231"/>
      <c r="HA17" s="231"/>
      <c r="HB17" s="231"/>
      <c r="HC17" s="231"/>
      <c r="HD17" s="231"/>
      <c r="HE17" s="231"/>
      <c r="HF17" s="231"/>
      <c r="HG17" s="231"/>
      <c r="HH17" s="232"/>
      <c r="HI17" s="232"/>
      <c r="HJ17" s="224"/>
      <c r="HK17" s="225"/>
      <c r="HL17" s="225"/>
      <c r="HM17" s="225"/>
      <c r="HN17" s="225"/>
      <c r="HO17" s="226"/>
      <c r="HP17" s="227"/>
      <c r="HQ17" s="227"/>
      <c r="HR17" s="227"/>
      <c r="HS17" s="227"/>
      <c r="HT17" s="227"/>
      <c r="HU17" s="227"/>
      <c r="HV17" s="228"/>
      <c r="HW17" s="229"/>
      <c r="HX17" s="229"/>
      <c r="HY17" s="229"/>
      <c r="HZ17" s="229"/>
      <c r="IA17" s="229"/>
      <c r="IB17" s="229"/>
      <c r="IC17" s="229"/>
      <c r="ID17" s="230"/>
      <c r="IE17" s="231"/>
      <c r="IF17" s="231"/>
      <c r="IG17" s="231"/>
      <c r="IH17" s="231"/>
      <c r="II17" s="231"/>
      <c r="IJ17" s="231"/>
      <c r="IK17" s="231"/>
      <c r="IL17" s="231"/>
      <c r="IM17" s="231"/>
      <c r="IN17" s="231"/>
      <c r="IO17" s="231"/>
      <c r="IP17" s="418"/>
      <c r="IQ17" s="418"/>
    </row>
    <row r="18" spans="1:251" ht="15" customHeight="1" x14ac:dyDescent="0.25">
      <c r="B18" s="337"/>
      <c r="C18" s="393"/>
      <c r="D18" s="339"/>
      <c r="E18" s="337"/>
      <c r="F18" s="337"/>
      <c r="G18" s="337"/>
      <c r="H18" s="337"/>
      <c r="I18" s="340"/>
      <c r="J18" s="341"/>
      <c r="K18" s="341"/>
      <c r="L18" s="342"/>
      <c r="M18" s="343"/>
      <c r="N18" s="344"/>
      <c r="O18" s="345"/>
      <c r="P18" s="345"/>
      <c r="Q18" s="346"/>
      <c r="R18" s="344"/>
      <c r="S18" s="345"/>
      <c r="T18" s="345"/>
      <c r="U18" s="395"/>
      <c r="V18" s="344"/>
      <c r="W18" s="345"/>
      <c r="X18" s="345"/>
      <c r="Y18" s="346"/>
      <c r="Z18" s="344"/>
      <c r="AA18" s="346"/>
      <c r="AB18" s="344"/>
      <c r="AC18" s="346"/>
      <c r="AD18" s="344"/>
      <c r="AE18" s="345"/>
      <c r="AF18" s="346"/>
      <c r="AG18" s="344"/>
      <c r="AH18" s="345"/>
      <c r="AI18" s="346"/>
      <c r="AJ18" s="344"/>
      <c r="AK18" s="345"/>
      <c r="AL18" s="346"/>
      <c r="AM18" s="344"/>
      <c r="AN18" s="345"/>
      <c r="AO18" s="346"/>
      <c r="AP18" s="344"/>
      <c r="AQ18" s="345"/>
      <c r="AR18" s="346"/>
      <c r="AS18" s="344"/>
      <c r="AT18" s="345"/>
      <c r="AU18" s="346"/>
      <c r="AV18" s="344"/>
      <c r="AW18" s="345"/>
      <c r="AX18" s="346"/>
      <c r="AY18" s="344"/>
      <c r="AZ18" s="345"/>
      <c r="BA18" s="346"/>
      <c r="BB18" s="344"/>
      <c r="BC18" s="345"/>
      <c r="BD18" s="346"/>
      <c r="BE18" s="344"/>
      <c r="BF18" s="345"/>
      <c r="BG18" s="346"/>
      <c r="BH18" s="344"/>
      <c r="BI18" s="345"/>
      <c r="BJ18" s="346"/>
      <c r="BK18" s="344"/>
      <c r="BL18" s="345"/>
      <c r="BM18" s="346"/>
      <c r="BN18" s="344"/>
      <c r="BO18" s="345"/>
      <c r="BP18" s="346"/>
      <c r="BQ18" s="344"/>
      <c r="BR18" s="345"/>
      <c r="BS18" s="346"/>
      <c r="BT18" s="344"/>
      <c r="BU18" s="347"/>
      <c r="BV18" s="346"/>
      <c r="BW18" s="344"/>
      <c r="BX18" s="345"/>
      <c r="BY18" s="346"/>
      <c r="BZ18" s="344"/>
      <c r="CA18" s="345"/>
      <c r="CB18" s="346"/>
      <c r="CC18" s="344"/>
      <c r="CD18" s="345"/>
      <c r="CE18" s="345"/>
      <c r="CF18" s="345"/>
      <c r="CG18" s="345"/>
      <c r="CH18" s="346"/>
      <c r="CI18" s="344"/>
      <c r="CJ18" s="345"/>
      <c r="CK18" s="346"/>
      <c r="CL18" s="344"/>
      <c r="CM18" s="345"/>
      <c r="CN18" s="346"/>
      <c r="CO18" s="344"/>
      <c r="CP18" s="345"/>
      <c r="CQ18" s="346"/>
      <c r="CR18" s="344"/>
      <c r="CS18" s="345"/>
      <c r="CT18" s="346"/>
      <c r="CU18" s="344"/>
      <c r="CV18" s="345"/>
      <c r="CW18" s="346"/>
      <c r="CX18" s="344"/>
      <c r="CY18" s="345"/>
      <c r="CZ18" s="346"/>
      <c r="DA18" s="344"/>
      <c r="DB18" s="345"/>
      <c r="DC18" s="346"/>
      <c r="DD18" s="344"/>
      <c r="DE18" s="345"/>
      <c r="DF18" s="346"/>
      <c r="DG18" s="338"/>
      <c r="DH18" s="348"/>
      <c r="DI18" s="348"/>
      <c r="DJ18" s="349"/>
      <c r="DK18" s="343"/>
      <c r="DL18" s="350"/>
      <c r="DM18" s="351"/>
      <c r="DN18" s="352"/>
      <c r="DO18" s="353"/>
      <c r="DP18" s="353"/>
      <c r="DQ18" s="353"/>
      <c r="DR18" s="353"/>
      <c r="DS18" s="354"/>
      <c r="DT18" s="355"/>
      <c r="DU18" s="355"/>
      <c r="DV18" s="355"/>
      <c r="DW18" s="355"/>
      <c r="DX18" s="355"/>
      <c r="DY18" s="355"/>
      <c r="DZ18" s="356"/>
      <c r="EA18" s="357"/>
      <c r="EB18" s="357"/>
      <c r="EC18" s="357"/>
      <c r="ED18" s="357"/>
      <c r="EE18" s="357"/>
      <c r="EF18" s="357"/>
      <c r="EG18" s="357"/>
      <c r="EH18" s="358"/>
      <c r="EI18" s="359"/>
      <c r="EJ18" s="359"/>
      <c r="EK18" s="359"/>
      <c r="EL18" s="359"/>
      <c r="EM18" s="359"/>
      <c r="EN18" s="359"/>
      <c r="EO18" s="359"/>
      <c r="EP18" s="359"/>
      <c r="EQ18" s="359"/>
      <c r="ER18" s="359"/>
      <c r="ES18" s="359"/>
      <c r="ET18" s="360"/>
      <c r="EU18" s="352"/>
      <c r="EV18" s="353"/>
      <c r="EW18" s="353"/>
      <c r="EX18" s="353"/>
      <c r="EY18" s="353"/>
      <c r="EZ18" s="354"/>
      <c r="FA18" s="355"/>
      <c r="FB18" s="355"/>
      <c r="FC18" s="355"/>
      <c r="FD18" s="355"/>
      <c r="FE18" s="355"/>
      <c r="FF18" s="355"/>
      <c r="FG18" s="356"/>
      <c r="FH18" s="357"/>
      <c r="FI18" s="357"/>
      <c r="FJ18" s="357"/>
      <c r="FK18" s="357"/>
      <c r="FL18" s="357"/>
      <c r="FM18" s="357"/>
      <c r="FN18" s="357"/>
      <c r="FO18" s="358"/>
      <c r="FP18" s="359"/>
      <c r="FQ18" s="359"/>
      <c r="FR18" s="359"/>
      <c r="FS18" s="359"/>
      <c r="FT18" s="359"/>
      <c r="FU18" s="359"/>
      <c r="FV18" s="359"/>
      <c r="FW18" s="359"/>
      <c r="FX18" s="359"/>
      <c r="FY18" s="359"/>
      <c r="FZ18" s="359"/>
      <c r="GA18" s="360"/>
      <c r="GB18" s="352"/>
      <c r="GC18" s="353"/>
      <c r="GD18" s="353"/>
      <c r="GE18" s="353"/>
      <c r="GF18" s="353"/>
      <c r="GG18" s="354"/>
      <c r="GH18" s="355"/>
      <c r="GI18" s="355"/>
      <c r="GJ18" s="355"/>
      <c r="GK18" s="355"/>
      <c r="GL18" s="355"/>
      <c r="GM18" s="355"/>
      <c r="GN18" s="356"/>
      <c r="GO18" s="357"/>
      <c r="GP18" s="357"/>
      <c r="GQ18" s="357"/>
      <c r="GR18" s="357"/>
      <c r="GS18" s="357"/>
      <c r="GT18" s="357"/>
      <c r="GU18" s="357"/>
      <c r="GV18" s="358"/>
      <c r="GW18" s="359"/>
      <c r="GX18" s="359"/>
      <c r="GY18" s="359"/>
      <c r="GZ18" s="359"/>
      <c r="HA18" s="359"/>
      <c r="HB18" s="359"/>
      <c r="HC18" s="359"/>
      <c r="HD18" s="359"/>
      <c r="HE18" s="359"/>
      <c r="HF18" s="359"/>
      <c r="HG18" s="359"/>
      <c r="HH18" s="360"/>
      <c r="HI18" s="361"/>
      <c r="HJ18" s="352"/>
      <c r="HK18" s="353"/>
      <c r="HL18" s="353"/>
      <c r="HM18" s="353"/>
      <c r="HN18" s="353"/>
      <c r="HO18" s="354"/>
      <c r="HP18" s="355"/>
      <c r="HQ18" s="355"/>
      <c r="HR18" s="355"/>
      <c r="HS18" s="355"/>
      <c r="HT18" s="355"/>
      <c r="HU18" s="355"/>
      <c r="HV18" s="356"/>
      <c r="HW18" s="357"/>
      <c r="HX18" s="357"/>
      <c r="HY18" s="357"/>
      <c r="HZ18" s="357"/>
      <c r="IA18" s="357"/>
      <c r="IB18" s="357"/>
      <c r="IC18" s="357"/>
      <c r="ID18" s="358"/>
      <c r="IE18" s="359"/>
      <c r="IF18" s="359"/>
      <c r="IG18" s="359"/>
      <c r="IH18" s="359"/>
      <c r="II18" s="359"/>
      <c r="IJ18" s="359"/>
      <c r="IK18" s="359"/>
      <c r="IL18" s="359"/>
      <c r="IM18" s="359"/>
      <c r="IN18" s="359"/>
      <c r="IO18" s="359"/>
      <c r="IP18" s="415"/>
      <c r="IQ18" s="415"/>
    </row>
    <row r="19" spans="1:251" ht="15" x14ac:dyDescent="0.25">
      <c r="C19" s="363" t="s">
        <v>27</v>
      </c>
      <c r="D19" s="317"/>
      <c r="E19" s="362">
        <f>COUNTIF(E13:E18, 3)+COUNTIF(E13:E18, "3+")</f>
        <v>3</v>
      </c>
      <c r="F19" s="318"/>
      <c r="G19" s="330"/>
      <c r="H19" s="318"/>
      <c r="I19" s="330"/>
      <c r="J19" s="330"/>
      <c r="K19" s="330"/>
      <c r="L19" s="330"/>
      <c r="M19" s="419"/>
      <c r="N19" s="331"/>
      <c r="O19" s="332"/>
      <c r="P19" s="332"/>
      <c r="Q19" s="333"/>
      <c r="R19" s="331"/>
      <c r="S19" s="332"/>
      <c r="T19" s="332"/>
      <c r="U19" s="332"/>
      <c r="V19" s="331"/>
      <c r="W19" s="332"/>
      <c r="X19" s="332"/>
      <c r="Y19" s="333"/>
      <c r="Z19" s="331"/>
      <c r="AA19" s="333"/>
      <c r="AB19" s="331"/>
      <c r="AC19" s="333"/>
      <c r="AD19" s="331"/>
      <c r="AE19" s="332"/>
      <c r="AF19" s="333"/>
      <c r="AG19" s="331"/>
      <c r="AH19" s="332"/>
      <c r="AI19" s="333"/>
      <c r="AJ19" s="331"/>
      <c r="AK19" s="332"/>
      <c r="AL19" s="333"/>
      <c r="AM19" s="331"/>
      <c r="AN19" s="332"/>
      <c r="AO19" s="333"/>
      <c r="AP19" s="331"/>
      <c r="AQ19" s="332"/>
      <c r="AR19" s="333"/>
      <c r="AS19" s="331"/>
      <c r="AT19" s="332"/>
      <c r="AU19" s="333"/>
      <c r="AV19" s="331"/>
      <c r="AW19" s="332"/>
      <c r="AX19" s="333"/>
      <c r="AY19" s="331"/>
      <c r="AZ19" s="332"/>
      <c r="BA19" s="333"/>
      <c r="BB19" s="331"/>
      <c r="BC19" s="332"/>
      <c r="BD19" s="333"/>
      <c r="BE19" s="331"/>
      <c r="BF19" s="332"/>
      <c r="BG19" s="333"/>
      <c r="BH19" s="331"/>
      <c r="BI19" s="332"/>
      <c r="BJ19" s="333"/>
      <c r="BK19" s="331"/>
      <c r="BL19" s="332"/>
      <c r="BM19" s="333"/>
      <c r="BN19" s="331"/>
      <c r="BO19" s="332"/>
      <c r="BP19" s="333"/>
      <c r="BQ19" s="331"/>
      <c r="BR19" s="332"/>
      <c r="BS19" s="333"/>
      <c r="BT19" s="331"/>
      <c r="BU19" s="332"/>
      <c r="BV19" s="332"/>
      <c r="BW19" s="331"/>
      <c r="BX19" s="332"/>
      <c r="BY19" s="333"/>
      <c r="BZ19" s="331"/>
      <c r="CA19" s="332"/>
      <c r="CB19" s="333"/>
      <c r="CC19" s="331" t="s">
        <v>900</v>
      </c>
      <c r="CD19" s="332"/>
      <c r="CE19" s="332"/>
      <c r="CF19" s="332"/>
      <c r="CG19" s="332"/>
      <c r="CH19" s="333"/>
      <c r="CI19" s="331"/>
      <c r="CJ19" s="332"/>
      <c r="CK19" s="333"/>
      <c r="CL19" s="331"/>
      <c r="CM19" s="332"/>
      <c r="CN19" s="333"/>
      <c r="CO19" s="331" t="s">
        <v>899</v>
      </c>
      <c r="CP19" s="332"/>
      <c r="CQ19" s="332"/>
      <c r="CR19" s="332"/>
      <c r="CS19" s="332"/>
      <c r="CT19" s="332"/>
      <c r="CU19" s="332"/>
      <c r="CV19" s="332"/>
      <c r="CW19" s="332"/>
      <c r="CX19" s="332"/>
      <c r="CY19" s="332"/>
      <c r="CZ19" s="332"/>
      <c r="DA19" s="332"/>
      <c r="DB19" s="332"/>
      <c r="DC19" s="332"/>
      <c r="DD19" s="332"/>
      <c r="DE19" s="332"/>
      <c r="DF19" s="333"/>
      <c r="DG19" s="330"/>
      <c r="DH19" s="330"/>
      <c r="DI19" s="330"/>
      <c r="DJ19" s="334"/>
      <c r="DK19" s="318"/>
      <c r="DL19" s="335"/>
      <c r="DM19" s="319"/>
      <c r="DN19" s="320"/>
      <c r="DO19" s="321"/>
      <c r="DP19" s="321"/>
      <c r="DQ19" s="321"/>
      <c r="DR19" s="321"/>
      <c r="DS19" s="322"/>
      <c r="DT19" s="323"/>
      <c r="DU19" s="323"/>
      <c r="DV19" s="323"/>
      <c r="DW19" s="323"/>
      <c r="DX19" s="323"/>
      <c r="DY19" s="323"/>
      <c r="DZ19" s="324"/>
      <c r="EA19" s="325"/>
      <c r="EB19" s="325"/>
      <c r="EC19" s="325"/>
      <c r="ED19" s="325"/>
      <c r="EE19" s="325"/>
      <c r="EF19" s="325"/>
      <c r="EG19" s="325"/>
      <c r="EH19" s="326"/>
      <c r="EI19" s="327"/>
      <c r="EJ19" s="327"/>
      <c r="EK19" s="327"/>
      <c r="EL19" s="327"/>
      <c r="EM19" s="327"/>
      <c r="EN19" s="327"/>
      <c r="EO19" s="327"/>
      <c r="EP19" s="327"/>
      <c r="EQ19" s="327"/>
      <c r="ER19" s="327"/>
      <c r="ES19" s="327"/>
      <c r="ET19" s="328"/>
      <c r="EU19" s="320"/>
      <c r="EV19" s="321"/>
      <c r="EW19" s="321"/>
      <c r="EX19" s="321"/>
      <c r="EY19" s="321"/>
      <c r="EZ19" s="322"/>
      <c r="FA19" s="323"/>
      <c r="FB19" s="323"/>
      <c r="FC19" s="323"/>
      <c r="FD19" s="323"/>
      <c r="FE19" s="323"/>
      <c r="FF19" s="323"/>
      <c r="FG19" s="324"/>
      <c r="FH19" s="325"/>
      <c r="FI19" s="325"/>
      <c r="FJ19" s="325"/>
      <c r="FK19" s="325"/>
      <c r="FL19" s="325"/>
      <c r="FM19" s="325"/>
      <c r="FN19" s="325"/>
      <c r="FO19" s="326"/>
      <c r="FP19" s="327"/>
      <c r="FQ19" s="327"/>
      <c r="FR19" s="327"/>
      <c r="FS19" s="327"/>
      <c r="FT19" s="327"/>
      <c r="FU19" s="327"/>
      <c r="FV19" s="327"/>
      <c r="FW19" s="327"/>
      <c r="FX19" s="327"/>
      <c r="FY19" s="327"/>
      <c r="FZ19" s="327"/>
      <c r="GA19" s="328"/>
      <c r="GB19" s="320"/>
      <c r="GC19" s="321"/>
      <c r="GD19" s="321"/>
      <c r="GE19" s="321"/>
      <c r="GF19" s="321"/>
      <c r="GG19" s="322"/>
      <c r="GH19" s="323"/>
      <c r="GI19" s="323"/>
      <c r="GJ19" s="323"/>
      <c r="GK19" s="323"/>
      <c r="GL19" s="323"/>
      <c r="GM19" s="323"/>
      <c r="GN19" s="324"/>
      <c r="GO19" s="325"/>
      <c r="GP19" s="325"/>
      <c r="GQ19" s="325"/>
      <c r="GR19" s="325"/>
      <c r="GS19" s="325"/>
      <c r="GT19" s="325"/>
      <c r="GU19" s="325"/>
      <c r="GV19" s="326"/>
      <c r="GW19" s="327"/>
      <c r="GX19" s="327"/>
      <c r="GY19" s="327"/>
      <c r="GZ19" s="327"/>
      <c r="HA19" s="327"/>
      <c r="HB19" s="327"/>
      <c r="HC19" s="327"/>
      <c r="HD19" s="327"/>
      <c r="HE19" s="327"/>
      <c r="HF19" s="327"/>
      <c r="HG19" s="327"/>
      <c r="HH19" s="328"/>
      <c r="HI19" s="329"/>
      <c r="HJ19" s="320"/>
      <c r="HK19" s="321"/>
      <c r="HL19" s="321"/>
      <c r="HM19" s="321"/>
      <c r="HN19" s="321"/>
      <c r="HO19" s="322"/>
      <c r="HP19" s="323"/>
      <c r="HQ19" s="323"/>
      <c r="HR19" s="323"/>
      <c r="HS19" s="323"/>
      <c r="HT19" s="323"/>
      <c r="HU19" s="323"/>
      <c r="HV19" s="324"/>
      <c r="HW19" s="325"/>
      <c r="HX19" s="325"/>
      <c r="HY19" s="325"/>
      <c r="HZ19" s="325"/>
      <c r="IA19" s="325"/>
      <c r="IB19" s="325"/>
      <c r="IC19" s="325"/>
      <c r="ID19" s="326"/>
      <c r="IE19" s="327"/>
      <c r="IF19" s="327"/>
      <c r="IG19" s="327"/>
      <c r="IH19" s="327"/>
      <c r="II19" s="327"/>
      <c r="IJ19" s="327"/>
      <c r="IK19" s="327"/>
      <c r="IL19" s="327"/>
      <c r="IM19" s="327"/>
      <c r="IN19" s="327"/>
      <c r="IO19" s="327"/>
      <c r="IP19" s="417"/>
      <c r="IQ19" s="417"/>
    </row>
    <row r="20" spans="1:251" ht="15" x14ac:dyDescent="0.25">
      <c r="C20" s="364" t="s">
        <v>43</v>
      </c>
      <c r="D20" s="365"/>
      <c r="E20" s="365">
        <f>SUM(E8, E12, E19)</f>
        <v>4</v>
      </c>
      <c r="G20" s="17"/>
      <c r="H20" s="14"/>
      <c r="M20" s="431"/>
      <c r="N20" s="432"/>
      <c r="O20" s="432"/>
      <c r="P20" s="432"/>
      <c r="Q20" s="432"/>
      <c r="R20" s="432"/>
      <c r="S20" s="432"/>
      <c r="T20" s="432"/>
      <c r="U20" s="432"/>
      <c r="V20" s="432"/>
      <c r="W20" s="432"/>
      <c r="X20" s="432"/>
      <c r="Y20" s="432"/>
      <c r="Z20" s="432"/>
      <c r="AA20" s="432"/>
      <c r="AB20" s="432"/>
      <c r="AC20" s="432"/>
    </row>
    <row r="21" spans="1:251" ht="15" customHeight="1" x14ac:dyDescent="0.25">
      <c r="B21" s="337"/>
      <c r="C21" s="393"/>
      <c r="D21" s="339"/>
      <c r="E21" s="337"/>
      <c r="F21" s="337"/>
      <c r="G21" s="337"/>
      <c r="H21" s="337"/>
      <c r="I21" s="340"/>
      <c r="J21" s="341"/>
      <c r="K21" s="341"/>
      <c r="L21" s="342"/>
      <c r="M21" s="343"/>
      <c r="N21" s="344"/>
      <c r="O21" s="345"/>
      <c r="P21" s="345"/>
      <c r="Q21" s="346"/>
      <c r="R21" s="344"/>
      <c r="S21" s="345"/>
      <c r="T21" s="345"/>
      <c r="U21" s="395"/>
      <c r="V21" s="344"/>
      <c r="W21" s="345"/>
      <c r="X21" s="345"/>
      <c r="Y21" s="346"/>
      <c r="Z21" s="344"/>
      <c r="AA21" s="346"/>
      <c r="AB21" s="344"/>
      <c r="AC21" s="346"/>
      <c r="AD21" s="344"/>
      <c r="AE21" s="345"/>
      <c r="AF21" s="346"/>
      <c r="AG21" s="344"/>
      <c r="AH21" s="345"/>
      <c r="AI21" s="346"/>
      <c r="AJ21" s="344"/>
      <c r="AK21" s="345"/>
      <c r="AL21" s="346"/>
      <c r="AM21" s="344"/>
      <c r="AN21" s="345"/>
      <c r="AO21" s="346"/>
      <c r="AP21" s="344"/>
      <c r="AQ21" s="345"/>
      <c r="AR21" s="346"/>
      <c r="AS21" s="344"/>
      <c r="AT21" s="345"/>
      <c r="AU21" s="346"/>
      <c r="AV21" s="344"/>
      <c r="AW21" s="345"/>
      <c r="AX21" s="346"/>
      <c r="AY21" s="344"/>
      <c r="AZ21" s="345"/>
      <c r="BA21" s="346"/>
      <c r="BB21" s="344"/>
      <c r="BC21" s="345"/>
      <c r="BD21" s="346"/>
      <c r="BE21" s="344"/>
      <c r="BF21" s="345"/>
      <c r="BG21" s="346"/>
      <c r="BH21" s="344"/>
      <c r="BI21" s="345"/>
      <c r="BJ21" s="346"/>
      <c r="BK21" s="344"/>
      <c r="BL21" s="345"/>
      <c r="BM21" s="346"/>
      <c r="BN21" s="344"/>
      <c r="BO21" s="345"/>
      <c r="BP21" s="346"/>
      <c r="BQ21" s="344"/>
      <c r="BR21" s="345"/>
      <c r="BS21" s="346"/>
      <c r="BT21" s="344"/>
      <c r="BU21" s="347"/>
      <c r="BV21" s="346"/>
      <c r="BW21" s="344"/>
      <c r="BX21" s="345"/>
      <c r="BY21" s="346"/>
      <c r="BZ21" s="344"/>
      <c r="CA21" s="345"/>
      <c r="CB21" s="346"/>
      <c r="CC21" s="344"/>
      <c r="CD21" s="345"/>
      <c r="CE21" s="345"/>
      <c r="CF21" s="345"/>
      <c r="CG21" s="345"/>
      <c r="CH21" s="346"/>
      <c r="CI21" s="344"/>
      <c r="CJ21" s="345"/>
      <c r="CK21" s="346"/>
      <c r="CL21" s="344"/>
      <c r="CM21" s="345"/>
      <c r="CN21" s="346"/>
      <c r="CO21" s="344"/>
      <c r="CP21" s="345"/>
      <c r="CQ21" s="346"/>
      <c r="CR21" s="344"/>
      <c r="CS21" s="345"/>
      <c r="CT21" s="346"/>
      <c r="CU21" s="344"/>
      <c r="CV21" s="345"/>
      <c r="CW21" s="346"/>
      <c r="CX21" s="344"/>
      <c r="CY21" s="345"/>
      <c r="CZ21" s="346"/>
      <c r="DA21" s="344"/>
      <c r="DB21" s="345"/>
      <c r="DC21" s="346"/>
      <c r="DD21" s="344"/>
      <c r="DE21" s="345"/>
      <c r="DF21" s="346"/>
      <c r="DG21" s="338"/>
      <c r="DH21" s="348"/>
      <c r="DI21" s="348"/>
      <c r="DJ21" s="349"/>
      <c r="DK21" s="343"/>
      <c r="DL21" s="350"/>
      <c r="DM21" s="351"/>
      <c r="DN21" s="352"/>
      <c r="DO21" s="353"/>
      <c r="DP21" s="353"/>
      <c r="DQ21" s="353"/>
      <c r="DR21" s="353"/>
      <c r="DS21" s="354"/>
      <c r="DT21" s="355"/>
      <c r="DU21" s="355"/>
      <c r="DV21" s="355"/>
      <c r="DW21" s="355"/>
      <c r="DX21" s="355"/>
      <c r="DY21" s="355"/>
      <c r="DZ21" s="356"/>
      <c r="EA21" s="357"/>
      <c r="EB21" s="357"/>
      <c r="EC21" s="357"/>
      <c r="ED21" s="357"/>
      <c r="EE21" s="357"/>
      <c r="EF21" s="357"/>
      <c r="EG21" s="357"/>
      <c r="EH21" s="358"/>
      <c r="EI21" s="359"/>
      <c r="EJ21" s="359"/>
      <c r="EK21" s="359"/>
      <c r="EL21" s="359"/>
      <c r="EM21" s="359"/>
      <c r="EN21" s="359"/>
      <c r="EO21" s="359"/>
      <c r="EP21" s="359"/>
      <c r="EQ21" s="359"/>
      <c r="ER21" s="359"/>
      <c r="ES21" s="359"/>
      <c r="ET21" s="360"/>
      <c r="EU21" s="352"/>
      <c r="EV21" s="353"/>
      <c r="EW21" s="353"/>
      <c r="EX21" s="353"/>
      <c r="EY21" s="353"/>
      <c r="EZ21" s="354"/>
      <c r="FA21" s="355"/>
      <c r="FB21" s="355"/>
      <c r="FC21" s="355"/>
      <c r="FD21" s="355"/>
      <c r="FE21" s="355"/>
      <c r="FF21" s="355"/>
      <c r="FG21" s="356"/>
      <c r="FH21" s="357"/>
      <c r="FI21" s="357"/>
      <c r="FJ21" s="357"/>
      <c r="FK21" s="357"/>
      <c r="FL21" s="357"/>
      <c r="FM21" s="357"/>
      <c r="FN21" s="357"/>
      <c r="FO21" s="358"/>
      <c r="FP21" s="359"/>
      <c r="FQ21" s="359"/>
      <c r="FR21" s="359"/>
      <c r="FS21" s="359"/>
      <c r="FT21" s="359"/>
      <c r="FU21" s="359"/>
      <c r="FV21" s="359"/>
      <c r="FW21" s="359"/>
      <c r="FX21" s="359"/>
      <c r="FY21" s="359"/>
      <c r="FZ21" s="359"/>
      <c r="GA21" s="360"/>
      <c r="GB21" s="352"/>
      <c r="GC21" s="353"/>
      <c r="GD21" s="353"/>
      <c r="GE21" s="353"/>
      <c r="GF21" s="353"/>
      <c r="GG21" s="354"/>
      <c r="GH21" s="355"/>
      <c r="GI21" s="355"/>
      <c r="GJ21" s="355"/>
      <c r="GK21" s="355"/>
      <c r="GL21" s="355"/>
      <c r="GM21" s="355"/>
      <c r="GN21" s="356"/>
      <c r="GO21" s="357"/>
      <c r="GP21" s="357"/>
      <c r="GQ21" s="357"/>
      <c r="GR21" s="357"/>
      <c r="GS21" s="357"/>
      <c r="GT21" s="357"/>
      <c r="GU21" s="357"/>
      <c r="GV21" s="358"/>
      <c r="GW21" s="359"/>
      <c r="GX21" s="359"/>
      <c r="GY21" s="359"/>
      <c r="GZ21" s="359"/>
      <c r="HA21" s="359"/>
      <c r="HB21" s="359"/>
      <c r="HC21" s="359"/>
      <c r="HD21" s="359"/>
      <c r="HE21" s="359"/>
      <c r="HF21" s="359"/>
      <c r="HG21" s="359"/>
      <c r="HH21" s="360"/>
      <c r="HI21" s="361"/>
      <c r="HJ21" s="352"/>
      <c r="HK21" s="353"/>
      <c r="HL21" s="353"/>
      <c r="HM21" s="353"/>
      <c r="HN21" s="353"/>
      <c r="HO21" s="354"/>
      <c r="HP21" s="355"/>
      <c r="HQ21" s="355"/>
      <c r="HR21" s="355"/>
      <c r="HS21" s="355"/>
      <c r="HT21" s="355"/>
      <c r="HU21" s="355"/>
      <c r="HV21" s="356"/>
      <c r="HW21" s="357"/>
      <c r="HX21" s="357"/>
      <c r="HY21" s="357"/>
      <c r="HZ21" s="357"/>
      <c r="IA21" s="357"/>
      <c r="IB21" s="357"/>
      <c r="IC21" s="357"/>
      <c r="ID21" s="358"/>
      <c r="IE21" s="359"/>
      <c r="IF21" s="359"/>
      <c r="IG21" s="359"/>
      <c r="IH21" s="359"/>
      <c r="II21" s="359"/>
      <c r="IJ21" s="359"/>
      <c r="IK21" s="359"/>
      <c r="IL21" s="359"/>
      <c r="IM21" s="359"/>
      <c r="IN21" s="359"/>
      <c r="IO21" s="359"/>
      <c r="IP21" s="415"/>
      <c r="IQ21" s="415"/>
    </row>
    <row r="22" spans="1:251" ht="15" customHeight="1" x14ac:dyDescent="0.25">
      <c r="A22" s="14" t="s">
        <v>1777</v>
      </c>
      <c r="B22" s="392">
        <v>1</v>
      </c>
      <c r="C22" s="13" t="s">
        <v>1559</v>
      </c>
      <c r="D22" s="423">
        <v>44287</v>
      </c>
      <c r="E22" s="20">
        <v>4</v>
      </c>
      <c r="F22" s="6">
        <v>11606709</v>
      </c>
      <c r="G22" s="20" t="s">
        <v>1560</v>
      </c>
      <c r="H22" s="20" t="s">
        <v>1561</v>
      </c>
      <c r="I22" s="23" t="s">
        <v>1562</v>
      </c>
      <c r="J22" s="6"/>
      <c r="K22" s="6"/>
      <c r="L22" s="424"/>
      <c r="M22" s="425" t="s">
        <v>1563</v>
      </c>
      <c r="N22" s="24" t="s">
        <v>1390</v>
      </c>
      <c r="O22" s="107"/>
      <c r="P22" s="105"/>
      <c r="Q22" s="106"/>
      <c r="R22" s="24" t="s">
        <v>1387</v>
      </c>
      <c r="S22" s="107"/>
      <c r="T22" s="105"/>
      <c r="U22" s="106"/>
      <c r="V22" s="24" t="s">
        <v>1390</v>
      </c>
      <c r="W22" s="107"/>
      <c r="X22" s="105"/>
      <c r="Y22" s="106"/>
      <c r="Z22" s="24">
        <v>82.599998474121094</v>
      </c>
      <c r="AA22" s="273"/>
      <c r="AB22" s="24" t="s">
        <v>1398</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t="s">
        <v>1387</v>
      </c>
      <c r="AZ22" s="107"/>
      <c r="BA22" s="273"/>
      <c r="BB22" s="722">
        <v>69</v>
      </c>
      <c r="BC22" s="107"/>
      <c r="BD22" s="273"/>
      <c r="BE22" s="24">
        <v>70.199996948242188</v>
      </c>
      <c r="BF22" s="107"/>
      <c r="BG22" s="273"/>
      <c r="BH22" s="24">
        <v>70.75</v>
      </c>
      <c r="BI22" s="107"/>
      <c r="BJ22" s="273"/>
      <c r="BK22" s="24" t="s">
        <v>1390</v>
      </c>
      <c r="BL22" s="107"/>
      <c r="BM22" s="273"/>
      <c r="BN22" s="24" t="s">
        <v>1390</v>
      </c>
      <c r="BO22" s="107"/>
      <c r="BP22" s="273"/>
      <c r="BQ22" s="24" t="s">
        <v>1390</v>
      </c>
      <c r="BR22" s="107"/>
      <c r="BS22" s="273"/>
      <c r="BT22" s="24" t="s">
        <v>1744</v>
      </c>
      <c r="BU22" s="291"/>
      <c r="BV22" s="273"/>
      <c r="BW22" s="24"/>
      <c r="BX22" s="107"/>
      <c r="BY22" s="273"/>
      <c r="BZ22" s="24"/>
      <c r="CA22" s="107"/>
      <c r="CB22" s="273"/>
      <c r="CC22" s="24"/>
      <c r="CD22" s="107"/>
      <c r="CE22" s="107"/>
      <c r="CF22" s="107"/>
      <c r="CG22" s="107"/>
      <c r="CH22" s="273"/>
      <c r="CI22" s="24"/>
      <c r="CJ22" s="107"/>
      <c r="CK22" s="273"/>
      <c r="CL22" s="24"/>
      <c r="CM22" s="107"/>
      <c r="CN22" s="273"/>
      <c r="CO22" s="24"/>
      <c r="CP22" s="107"/>
      <c r="CQ22" s="273"/>
      <c r="CR22" s="24"/>
      <c r="CS22" s="107"/>
      <c r="CT22" s="273"/>
      <c r="CU22" s="24"/>
      <c r="CV22" s="107"/>
      <c r="CW22" s="273"/>
      <c r="CX22" s="24"/>
      <c r="CY22" s="107"/>
      <c r="CZ22" s="273"/>
      <c r="DA22" s="24"/>
      <c r="DB22" s="107"/>
      <c r="DC22" s="273"/>
      <c r="DD22" s="24"/>
      <c r="DE22" s="107"/>
      <c r="DF22" s="273"/>
      <c r="DG22" s="218"/>
      <c r="DH22" s="217"/>
      <c r="DI22" s="217"/>
      <c r="DJ22" s="286">
        <f t="shared" ref="DJ22:DJ58" si="0">AVERAGE(AY22:DF22)</f>
        <v>69.983332316080734</v>
      </c>
      <c r="DK22" s="219"/>
      <c r="DL22" s="220">
        <f t="shared" ref="DL22:DL58" si="1">IF(DJ22&gt;80, 4, (DJ22-50)/20+2.5)</f>
        <v>3.4991666158040369</v>
      </c>
      <c r="DM22" s="650">
        <f t="shared" ref="DM22:DM58" si="2">COUNTIF(N22:DF22, DM$1)+COUNTIF(N22:DF22, DM$2)</f>
        <v>0</v>
      </c>
      <c r="DN22" s="233">
        <f t="shared" ref="DN22:DN58" si="3">IF(COUNTIF($N22:$Q22, ET$1)&gt;0, DN$2, 0)</f>
        <v>0</v>
      </c>
      <c r="DO22" s="234">
        <f t="shared" ref="DO22:DO58" si="4">IF(COUNTIF($R22:$U22, ET$1)&gt;0, DO$2, 0)</f>
        <v>0</v>
      </c>
      <c r="DP22" s="234">
        <f t="shared" ref="DP22:DP58" si="5">IF(COUNTIF($V22:$Y22, ET$1)&gt;0, DP$2, 0)</f>
        <v>0</v>
      </c>
      <c r="DQ22" s="234">
        <f t="shared" ref="DQ22:DQ58" si="6">IF(COUNTIF($Z22:$AA22, ET$1)&gt;0, DQ$2, 0)</f>
        <v>0</v>
      </c>
      <c r="DR22" s="234">
        <f t="shared" ref="DR22:DR58" si="7">IF(COUNTIF($AB22:$AC22, ET$1)&gt;0, DR$2, 0)</f>
        <v>0</v>
      </c>
      <c r="DS22" s="235">
        <f t="shared" ref="DS22:DS58" si="8">IF(COUNTIF($AD22:$AF22, $ET$1)&gt;0, DS$2, 0)</f>
        <v>0</v>
      </c>
      <c r="DT22" s="236">
        <f t="shared" ref="DT22:DT58" si="9">IF(COUNTIF($AG22:$AI22, $ET$1)&gt;0, DT$2, 0)</f>
        <v>0</v>
      </c>
      <c r="DU22" s="236">
        <f t="shared" ref="DU22:DU58" si="10">IF(COUNTIF($AJ22:$AL22, $ET$1)&gt;0, DU$2, 0)</f>
        <v>0</v>
      </c>
      <c r="DV22" s="236">
        <f t="shared" ref="DV22:DV58" si="11">IF(COUNTIF($AM22:$AO22, $ET$1)&gt;0, DV$2, 0)</f>
        <v>0</v>
      </c>
      <c r="DW22" s="236">
        <f t="shared" ref="DW22:DW58" si="12">IF(COUNTIF($AP22:$AR22, $ET$1)&gt;0, DW$2, 0)</f>
        <v>0</v>
      </c>
      <c r="DX22" s="236">
        <f t="shared" ref="DX22:DX58" si="13">IF(COUNTIF($AS22:$AU22, $ET$1)&gt;0, DX$2, 0)</f>
        <v>0</v>
      </c>
      <c r="DY22" s="236">
        <f t="shared" ref="DY22:DY58" si="14">IF(COUNTIF($AV22:$AX22, $ET$1)&gt;0, DY$2, 0)</f>
        <v>0</v>
      </c>
      <c r="DZ22" s="237">
        <f t="shared" ref="DZ22:DZ58" si="15">IF(COUNTIF($AY22:$BA22, $ET$1)&gt;0, DZ$2, 0)</f>
        <v>0</v>
      </c>
      <c r="EA22" s="238">
        <f t="shared" ref="EA22:EA58" si="16">IF(COUNTIF($BB22:$BD22, $ET$1)&gt;0, EA$2, 0)</f>
        <v>0</v>
      </c>
      <c r="EB22" s="238">
        <f t="shared" ref="EB22:EB58" si="17">IF(COUNTIF($BE22:$BG22, $ET$1)&gt;0, EB$2, 0)</f>
        <v>0</v>
      </c>
      <c r="EC22" s="238">
        <f t="shared" ref="EC22:EC58" si="18">IF(COUNTIF($BH22:$BJ22, $ET$1)&gt;0, EC$2, 0)</f>
        <v>0</v>
      </c>
      <c r="ED22" s="238">
        <f t="shared" ref="ED22:ED58" si="19">IF(COUNTIF($BK22:$BM22, $ET$1)&gt;0, ED$2, 0)</f>
        <v>0</v>
      </c>
      <c r="EE22" s="238">
        <f t="shared" ref="EE22:EE58" si="20">IF(COUNTIF($BN22:$BP22, $ET$1)&gt;0, EE$2, 0)</f>
        <v>0</v>
      </c>
      <c r="EF22" s="238">
        <f t="shared" ref="EF22:EF58" si="21">IF(COUNTIF($BQ22:$BS22, $ET$1)&gt;0, EF$2, 0)</f>
        <v>0</v>
      </c>
      <c r="EG22" s="238">
        <f t="shared" ref="EG22:EG58" si="22">IF(COUNTIF($BT22:$BV22, $ET$1)&gt;0, EG$2, 0)</f>
        <v>0</v>
      </c>
      <c r="EH22" s="239">
        <f t="shared" ref="EH22:EH58" si="23">IF(COUNTIF($BW22:$BY22, $ET$1)&gt;0, EH$2, 0)</f>
        <v>0</v>
      </c>
      <c r="EI22" s="240">
        <f t="shared" ref="EI22:EI58" si="24">IF(COUNTIF($BZ22:$CB22, $ET$1)&gt;0, EI$2, 0)</f>
        <v>0</v>
      </c>
      <c r="EJ22" s="240">
        <f t="shared" ref="EJ22:EJ58" si="25">IF(COUNTIF($CC22:$CE22, $ET$1)&gt;0, EJ$2, 0)</f>
        <v>0</v>
      </c>
      <c r="EK22" s="240">
        <f t="shared" ref="EK22:EK58" si="26">IF(COUNTIF($CF22:$CH22, $ET$1)&gt;0, EK$2, 0)</f>
        <v>0</v>
      </c>
      <c r="EL22" s="240">
        <f t="shared" ref="EL22:EL58" si="27">IF(COUNTIF($CI22:$CK22, $ET$1)&gt;0, EL$2, 0)</f>
        <v>0</v>
      </c>
      <c r="EM22" s="240">
        <f t="shared" ref="EM22:EM58" si="28">IF(COUNTIF($CL22:$CN22, $ET$1)&gt;0, EM$2, 0)</f>
        <v>0</v>
      </c>
      <c r="EN22" s="240">
        <f t="shared" ref="EN22:EN58" si="29">IF(COUNTIF($CO22:$CQ22, $ET$1)&gt;0, EN$2, 0)</f>
        <v>0</v>
      </c>
      <c r="EO22" s="240">
        <f t="shared" ref="EO22:EO58" si="30">IF(COUNTIF($CR22:$CT22, $ET$1)&gt;0, EO$2, 0)</f>
        <v>0</v>
      </c>
      <c r="EP22" s="240">
        <f t="shared" ref="EP22:EP58" si="31">IF(COUNTIF($CU22:$CW22, $ET$1)&gt;0, EP$2, 0)</f>
        <v>0</v>
      </c>
      <c r="EQ22" s="240">
        <f t="shared" ref="EQ22:EQ58" si="32">IF(COUNTIF($CX22:$CZ22, $ET$1)&gt;0, EQ$2, 0)</f>
        <v>0</v>
      </c>
      <c r="ER22" s="240">
        <f t="shared" ref="ER22:ER58" si="33">IF(COUNTIF($DA22:$DC22, $ET$1)&gt;0, ER$2, 0)</f>
        <v>0</v>
      </c>
      <c r="ES22" s="240">
        <f t="shared" ref="ES22:ES58" si="34">IF(COUNTIF($DD22:$DF22, $ET$1)&gt;0, ES$2, 0)</f>
        <v>0</v>
      </c>
      <c r="ET22" s="241">
        <f t="shared" ref="ET22:ET58" si="35">SUM(DN22:ES22)</f>
        <v>0</v>
      </c>
      <c r="EU22" s="242">
        <f t="shared" ref="EU22:EU58" si="36">IF(COUNTIF($N22:$Q22, GA$1)&gt;0, EU$2, 0)</f>
        <v>3</v>
      </c>
      <c r="EV22" s="234">
        <f t="shared" ref="EV22:EV58" si="37">IF(COUNTIF($R22:$U22, GA$1)&gt;0, EV$2, 0)</f>
        <v>0</v>
      </c>
      <c r="EW22" s="234">
        <f t="shared" ref="EW22:EW58" si="38">IF(COUNTIF($V22:$Y22, GA$1)&gt;0, EW$2, 0)</f>
        <v>3</v>
      </c>
      <c r="EX22" s="234">
        <f t="shared" ref="EX22:EX58" si="39">IF(COUNTIF($Z22:$AA22, GA$1)&gt;0, EX$2, 0)</f>
        <v>0</v>
      </c>
      <c r="EY22" s="234">
        <f t="shared" ref="EY22:EY58" si="40">IF(COUNTIF($AB22:$AC22, GA$1)&gt;0, EY$2, 0)</f>
        <v>0</v>
      </c>
      <c r="EZ22" s="235">
        <f t="shared" ref="EZ22:EZ58" si="41">IF(COUNTIF($AD22:$AF22, $GA$1)&gt;0, EZ$2, 0)</f>
        <v>0</v>
      </c>
      <c r="FA22" s="236">
        <f t="shared" ref="FA22:FA58" si="42">IF(COUNTIF($AG22:$AI22, $GA$1)&gt;0, FA$2, 0)</f>
        <v>0</v>
      </c>
      <c r="FB22" s="236">
        <f t="shared" ref="FB22:FB58" si="43">IF(COUNTIF($AJ22:$AL22, $GA$1)&gt;0, FB$2, 0)</f>
        <v>0</v>
      </c>
      <c r="FC22" s="236">
        <f t="shared" ref="FC22:FC58" si="44">IF(COUNTIF($AM22:$AO22, $GA$1)&gt;0, FC$2, 0)</f>
        <v>0</v>
      </c>
      <c r="FD22" s="236">
        <f t="shared" ref="FD22:FD58" si="45">IF(COUNTIF($AP22:$AR22, $GA$1)&gt;0, FD$2, 0)</f>
        <v>0</v>
      </c>
      <c r="FE22" s="236">
        <f t="shared" ref="FE22:FE58" si="46">IF(COUNTIF($AS22:$AU22, $GA$1)&gt;0, FE$2, 0)</f>
        <v>0</v>
      </c>
      <c r="FF22" s="236">
        <f t="shared" ref="FF22:FF58" si="47">IF(COUNTIF($AV22:$AX22, $GA$1)&gt;0, FF$2, 0)</f>
        <v>0</v>
      </c>
      <c r="FG22" s="237">
        <f t="shared" ref="FG22:FG58" si="48">IF(COUNTIF($AY22:$BA22, $GA$1)&gt;0, FG$2, 0)</f>
        <v>0</v>
      </c>
      <c r="FH22" s="238">
        <f t="shared" ref="FH22:FH58" si="49">IF(COUNTIF($BB22:$BD22, $GA$1)&gt;0, FH$2, 0)</f>
        <v>0</v>
      </c>
      <c r="FI22" s="238">
        <f t="shared" ref="FI22:FI58" si="50">IF(COUNTIF($BE22:$BG22, $GA$1)&gt;0, FI$2, 0)</f>
        <v>0</v>
      </c>
      <c r="FJ22" s="238">
        <f t="shared" ref="FJ22:FJ58" si="51">IF(COUNTIF($BH22:$BJ22, $GA$1)&gt;0, FJ$2, 0)</f>
        <v>0</v>
      </c>
      <c r="FK22" s="238">
        <f t="shared" ref="FK22:FK58" si="52">IF(COUNTIF($BK22:$BM22, $GA$1)&gt;0, FK$2, 0)</f>
        <v>3</v>
      </c>
      <c r="FL22" s="238">
        <f t="shared" ref="FL22:FL58" si="53">IF(COUNTIF($BN22:$BP22, $GA$1)&gt;0, FL$2, 0)</f>
        <v>5</v>
      </c>
      <c r="FM22" s="238">
        <f t="shared" ref="FM22:FM58" si="54">IF(COUNTIF($BQ22:$BS22, $GA$1)&gt;0, FM$2, 0)</f>
        <v>4</v>
      </c>
      <c r="FN22" s="238">
        <f t="shared" ref="FN22:FN58" si="55">IF(COUNTIF($BT22:$BV22, $GA$1)&gt;0, FN$2, 0)</f>
        <v>0</v>
      </c>
      <c r="FO22" s="239">
        <f t="shared" ref="FO22:FO58" si="56">IF(COUNTIF($BW22:$BY22, $GA$1)&gt;0, FO$2, 0)</f>
        <v>0</v>
      </c>
      <c r="FP22" s="240">
        <f t="shared" ref="FP22:FP58" si="57">IF(COUNTIF($BZ22:$CB22, $GA$1)&gt;0, FP$2, 0)</f>
        <v>0</v>
      </c>
      <c r="FQ22" s="240">
        <f t="shared" ref="FQ22:FQ58" si="58">IF(COUNTIF($CC22:$CE22, $GA$1)&gt;0, FQ$2, 0)</f>
        <v>0</v>
      </c>
      <c r="FR22" s="240">
        <f t="shared" ref="FR22:FR58" si="59">IF(COUNTIF($CF22:$CH22, $GA$1)&gt;0, FR$2, 0)</f>
        <v>0</v>
      </c>
      <c r="FS22" s="240">
        <f t="shared" ref="FS22:FS58" si="60">IF(COUNTIF($CI22:$CK22, $GA$1)&gt;0, FS$2, 0)</f>
        <v>0</v>
      </c>
      <c r="FT22" s="240">
        <f t="shared" ref="FT22:FT58" si="61">IF(COUNTIF($CL22:$CN22, $GA$1)&gt;0, FT$2, 0)</f>
        <v>0</v>
      </c>
      <c r="FU22" s="240">
        <f t="shared" ref="FU22:FU58" si="62">IF(COUNTIF($CO22:$CQ22, $GA$1)&gt;0, FU$2, 0)</f>
        <v>0</v>
      </c>
      <c r="FV22" s="240">
        <f t="shared" ref="FV22:FV58" si="63">IF(COUNTIF($CR22:$CT22, $GA$1)&gt;0, FV$2, 0)</f>
        <v>0</v>
      </c>
      <c r="FW22" s="240">
        <f t="shared" ref="FW22:FW58" si="64">IF(COUNTIF($CU22:$CW22, $GA$1)&gt;0, FW$2, 0)</f>
        <v>0</v>
      </c>
      <c r="FX22" s="240">
        <f t="shared" ref="FX22:FX58" si="65">IF(COUNTIF($CX22:$CZ22, $GA$1)&gt;0, FX$2, 0)</f>
        <v>0</v>
      </c>
      <c r="FY22" s="240">
        <f t="shared" ref="FY22:FY58" si="66">IF(COUNTIF($DA22:$DC22, $GA$1)&gt;0, FY$2, 0)</f>
        <v>0</v>
      </c>
      <c r="FZ22" s="240">
        <f t="shared" ref="FZ22:FZ58" si="67">IF(COUNTIF($DD22:$DF22, $GA$1)&gt;0, FZ$2, 0)</f>
        <v>0</v>
      </c>
      <c r="GA22" s="241">
        <f t="shared" ref="GA22:GA58" si="68">SUM(EU22:FZ22)</f>
        <v>18</v>
      </c>
      <c r="GB22" s="242">
        <f t="shared" ref="GB22:GB58" si="69">IF(COUNTIF($N22:$Q22, HH$1)&gt;0, GB$2, 0)</f>
        <v>0</v>
      </c>
      <c r="GC22" s="234">
        <f t="shared" ref="GC22:GC58" si="70">IF(COUNTIF($R22:$U22, HH$1)&gt;0, GC$2, 0)</f>
        <v>3</v>
      </c>
      <c r="GD22" s="234">
        <f t="shared" ref="GD22:GD58" si="71">IF(COUNTIF($V22:$Y22, HH$1)&gt;0, GD$2, 0)</f>
        <v>0</v>
      </c>
      <c r="GE22" s="234">
        <f t="shared" ref="GE22:GE58" si="72">IF(COUNTIF($Z22:$AA22, HH$1)&gt;0, GE$2, 0)</f>
        <v>0</v>
      </c>
      <c r="GF22" s="234">
        <f t="shared" ref="GF22:GF58" si="73">IF(COUNTIF($AB22:$AC22, HH$1)&gt;0, GF$2, 0)</f>
        <v>0</v>
      </c>
      <c r="GG22" s="235">
        <f t="shared" ref="GG22:GG58" si="74">IF(COUNTIF($AD22:$AF22, $HH$1)&gt;0, GG$2, 0)</f>
        <v>0</v>
      </c>
      <c r="GH22" s="236">
        <f t="shared" ref="GH22:GH58" si="75">IF(COUNTIF($AG22:$AI22, $HH$1)&gt;0, GH$2, 0)</f>
        <v>0</v>
      </c>
      <c r="GI22" s="236">
        <f t="shared" ref="GI22:GI58" si="76">IF(COUNTIF($AJ22:$AL22, $HH$1)&gt;0, GI$2, 0)</f>
        <v>0</v>
      </c>
      <c r="GJ22" s="236">
        <f t="shared" ref="GJ22:GJ58" si="77">IF(COUNTIF($AM22:$AO22, $HH$1)&gt;0, GJ$2, 0)</f>
        <v>0</v>
      </c>
      <c r="GK22" s="236">
        <f t="shared" ref="GK22:GK58" si="78">IF(COUNTIF($AP22:$AR22, $HH$1)&gt;0, GK$2, 0)</f>
        <v>0</v>
      </c>
      <c r="GL22" s="236">
        <f t="shared" ref="GL22:GL58" si="79">IF(COUNTIF($AS22:$AU22, $HH$1)&gt;0, GL$2, 0)</f>
        <v>0</v>
      </c>
      <c r="GM22" s="236">
        <f t="shared" ref="GM22:GM58" si="80">IF(COUNTIF($AV22:$AX22, $HH$1)&gt;0, GM$2, 0)</f>
        <v>0</v>
      </c>
      <c r="GN22" s="237">
        <f t="shared" ref="GN22:GN58" si="81">IF(COUNTIF($AY22:$BA22, $HH$1)&gt;0, GN$2, 0)</f>
        <v>5</v>
      </c>
      <c r="GO22" s="238">
        <f t="shared" ref="GO22:GO58" si="82">IF(COUNTIF($BB22:$BD22, $HH$1)&gt;0, GO$2, 0)</f>
        <v>0</v>
      </c>
      <c r="GP22" s="238">
        <f t="shared" ref="GP22:GP58" si="83">IF(COUNTIF($BE22:$BG22, $HH$1)&gt;0, GP$2, 0)</f>
        <v>0</v>
      </c>
      <c r="GQ22" s="238">
        <f t="shared" ref="GQ22:GQ58" si="84">IF(COUNTIF($BH22:$BJ22, $HH$1)&gt;0, GQ$2, 0)</f>
        <v>0</v>
      </c>
      <c r="GR22" s="238">
        <f t="shared" ref="GR22:GR58" si="85">IF(COUNTIF($BK22:$BM22, $HH$1)&gt;0, GR$2, 0)</f>
        <v>0</v>
      </c>
      <c r="GS22" s="238">
        <f t="shared" ref="GS22:GS58" si="86">IF(COUNTIF($BN22:$BP22, $HH$1)&gt;0, GS$2, 0)</f>
        <v>0</v>
      </c>
      <c r="GT22" s="238">
        <f t="shared" ref="GT22:GT58" si="87">IF(COUNTIF($BQ22:$BS22, $HH$1)&gt;0, GT$2, 0)</f>
        <v>0</v>
      </c>
      <c r="GU22" s="238">
        <f t="shared" ref="GU22:GU58" si="88">IF(COUNTIF($BT22:$BV22, $HH$1)&gt;0, GU$2, 0)</f>
        <v>0</v>
      </c>
      <c r="GV22" s="239">
        <f t="shared" ref="GV22:GV58" si="89">IF(COUNTIF($BW22:$BY22, $HH$1)&gt;0, GV$2, 0)</f>
        <v>0</v>
      </c>
      <c r="GW22" s="240">
        <f t="shared" ref="GW22:GW58" si="90">IF(COUNTIF($BZ22:$CB22, $HH$1)&gt;0, GW$2, 0)</f>
        <v>0</v>
      </c>
      <c r="GX22" s="240">
        <f t="shared" ref="GX22:GX58" si="91">IF(COUNTIF($CC22:$CE22, $HH$1)&gt;0, GX$2, 0)</f>
        <v>0</v>
      </c>
      <c r="GY22" s="240">
        <f t="shared" ref="GY22:GY58" si="92">IF(COUNTIF($CF22:$CH22, $HH$1)&gt;0, GY$2, 0)</f>
        <v>0</v>
      </c>
      <c r="GZ22" s="240">
        <f t="shared" ref="GZ22:GZ58" si="93">IF(COUNTIF($CI22:$CK22, $HH$1)&gt;0, GZ$2, 0)</f>
        <v>0</v>
      </c>
      <c r="HA22" s="240">
        <f t="shared" ref="HA22:HA58" si="94">IF(COUNTIF($CL22:$CN22, $HH$1)&gt;0, HA$2, 0)</f>
        <v>0</v>
      </c>
      <c r="HB22" s="240">
        <f t="shared" ref="HB22:HB58" si="95">IF(COUNTIF($CO22:$CQ22, $HH$1)&gt;0, HB$2, 0)</f>
        <v>0</v>
      </c>
      <c r="HC22" s="240">
        <f t="shared" ref="HC22:HC58" si="96">IF(COUNTIF($CR22:$CT22, $HH$1)&gt;0, HC$2, 0)</f>
        <v>0</v>
      </c>
      <c r="HD22" s="240">
        <f t="shared" ref="HD22:HD58" si="97">IF(COUNTIF($CU22:$CW22, $HH$1)&gt;0, HD$2, 0)</f>
        <v>0</v>
      </c>
      <c r="HE22" s="240">
        <f t="shared" ref="HE22:HE58" si="98">IF(COUNTIF($CX22:$CZ22, $HH$1)&gt;0, HE$2, 0)</f>
        <v>0</v>
      </c>
      <c r="HF22" s="240">
        <f t="shared" ref="HF22:HF58" si="99">IF(COUNTIF($DA22:$DC22, $HH$1)&gt;0, HF$2, 0)</f>
        <v>0</v>
      </c>
      <c r="HG22" s="240">
        <f t="shared" ref="HG22:HG58" si="100">IF(COUNTIF($DD22:$DF22, $HH$1)&gt;0, HG$2, 0)</f>
        <v>0</v>
      </c>
      <c r="HH22" s="241">
        <f t="shared" ref="HH22:HH58" si="101">SUM(GB22:HG22)</f>
        <v>8</v>
      </c>
      <c r="HI22" s="243"/>
      <c r="HJ22" s="242">
        <f t="shared" ref="HJ22:HJ58" si="102">IF(MAX($N22:$Q22)&gt;=40, HJ$2, 0)</f>
        <v>0</v>
      </c>
      <c r="HK22" s="234">
        <f t="shared" ref="HK22:HK58" si="103">IF(MAX($R22:$U22)&gt;=40, HK$2, 0)</f>
        <v>0</v>
      </c>
      <c r="HL22" s="234">
        <f t="shared" ref="HL22:HL58" si="104">IF(MAX($V22:$Y22)&gt;=40, HL$2, 0)</f>
        <v>0</v>
      </c>
      <c r="HM22" s="234">
        <f t="shared" ref="HM22:HM58" si="105">IF(MAX($Z22:$AA22)&gt;=40, HM$2, 0)</f>
        <v>3</v>
      </c>
      <c r="HN22" s="234">
        <f t="shared" ref="HN22:HN58" si="106">IF(MAX($AB22:$AC22)&gt;=40, HN$2, 0)</f>
        <v>0</v>
      </c>
      <c r="HO22" s="235">
        <f t="shared" ref="HO22:HO58" si="107">IF(MAX($AD22:$AF22)&gt;=40, HO$2, 0)</f>
        <v>20</v>
      </c>
      <c r="HP22" s="236">
        <f t="shared" ref="HP22:HP58" si="108">IF(MAX($AG22:$AI22)&gt;=40, HP$2, 0)</f>
        <v>20</v>
      </c>
      <c r="HQ22" s="236">
        <f t="shared" ref="HQ22:HQ58" si="109">IF(MAX($AJ22:$AL22)&gt;=40, HQ$2, 0)</f>
        <v>20</v>
      </c>
      <c r="HR22" s="236">
        <f t="shared" ref="HR22:HR58" si="110">IF(MAX($AM22:$AO22)&gt;=40, HR$2, 0)</f>
        <v>20</v>
      </c>
      <c r="HS22" s="236">
        <f t="shared" ref="HS22:HS58" si="111">IF(MAX($AP22:$AR22)&gt;=40, HS$2, 0)</f>
        <v>10</v>
      </c>
      <c r="HT22" s="236">
        <f t="shared" ref="HT22:HT58" si="112">IF(MAX($AS22:$AU22)&gt;=40, HT$2, 0)</f>
        <v>20</v>
      </c>
      <c r="HU22" s="236">
        <f t="shared" ref="HU22:HU58" si="113">IF(MAX($AV22:$AX22)&gt;=40, HU$2, 0)</f>
        <v>10</v>
      </c>
      <c r="HV22" s="237">
        <f t="shared" ref="HV22:HV58" si="114">IF(MAX($AY22:$BA22)&gt;=40, HV$2, 0)</f>
        <v>0</v>
      </c>
      <c r="HW22" s="238">
        <f t="shared" ref="HW22:HW58" si="115">IF(MAX($BB22:$BD22)&gt;=40, HW$2, 0)</f>
        <v>20</v>
      </c>
      <c r="HX22" s="238">
        <f t="shared" ref="HX22:HX58" si="116">IF(MAX($BE22:$BG22)&gt;=40, HX$2, 0)</f>
        <v>20</v>
      </c>
      <c r="HY22" s="238">
        <f t="shared" ref="HY22:HY58" si="117">IF(MAX($BH22:$BJ22)&gt;=40, HY$2, 0)</f>
        <v>20</v>
      </c>
      <c r="HZ22" s="238">
        <f t="shared" ref="HZ22:HZ58" si="118">IF(MAX($BK22:$BM22)&gt;=40, HZ$2, 0)</f>
        <v>0</v>
      </c>
      <c r="IA22" s="238">
        <f t="shared" ref="IA22:IA58" si="119">IF(MAX($BN22:$BP22)&gt;=40, IA$2, 0)</f>
        <v>0</v>
      </c>
      <c r="IB22" s="238">
        <f t="shared" ref="IB22:IB58" si="120">IF(MAX($BQ22:$BS22)&gt;=40, IB$2, 0)</f>
        <v>0</v>
      </c>
      <c r="IC22" s="238">
        <f t="shared" ref="IC22:IC58" si="121">IF(MAX($BT22:$BV22)&gt;=40, IC$2, 0)</f>
        <v>0</v>
      </c>
      <c r="ID22" s="239">
        <f t="shared" ref="ID22:ID58" si="122">IF(MAX($BW22:$BY22)&gt;=40, ID$2, 0)</f>
        <v>0</v>
      </c>
      <c r="IE22" s="240">
        <f t="shared" ref="IE22:IE58" si="123">IF(MAX($BZ22:$CB22)&gt;=40, IE$2, 0)</f>
        <v>0</v>
      </c>
      <c r="IF22" s="240">
        <f t="shared" ref="IF22:IF58" si="124">IF(MAX($CC22:$CE22)&gt;=40, IF$2, 0)</f>
        <v>0</v>
      </c>
      <c r="IG22" s="240">
        <f t="shared" ref="IG22:IG58" si="125">IF(MAX($CF22:$CH22)&gt;=40, IG$2, 0)</f>
        <v>0</v>
      </c>
      <c r="IH22" s="240">
        <f t="shared" ref="IH22:IH58" si="126">IF(MAX($CI22:$CK22)&gt;=40, IH$2, 0)</f>
        <v>0</v>
      </c>
      <c r="II22" s="240">
        <f t="shared" ref="II22:II58" si="127">IF(MAX($CL22:$CN22)&gt;=40, II$2, 0)</f>
        <v>0</v>
      </c>
      <c r="IJ22" s="240">
        <f t="shared" ref="IJ22:IJ58" si="128">IF(MAX($CO22:$CQ22)&gt;=40, IJ$2, 0)</f>
        <v>0</v>
      </c>
      <c r="IK22" s="240">
        <f t="shared" ref="IK22:IK58" si="129">IF(MAX($CR22:$CT22)&gt;=40, IK$2, 0)</f>
        <v>0</v>
      </c>
      <c r="IL22" s="240">
        <f t="shared" ref="IL22:IL58" si="130">IF(MAX($CU22:$CW22)&gt;=40, IL$2, 0)</f>
        <v>0</v>
      </c>
      <c r="IM22" s="240">
        <f t="shared" ref="IM22:IM58" si="131">IF(MAX($CX22:$CZ22)&gt;=40, IM$2, 0)</f>
        <v>0</v>
      </c>
      <c r="IN22" s="240">
        <f t="shared" ref="IN22:IN58" si="132">IF(MAX($DA22:$DC22)&gt;=40, IN$2, 0)</f>
        <v>0</v>
      </c>
      <c r="IO22" s="240">
        <f t="shared" ref="IO22:IO58" si="133">IF(MAX($DD22:$DF22)&gt;=40, IO$2, 0)</f>
        <v>0</v>
      </c>
      <c r="IP22" s="416">
        <f t="shared" ref="IP22:IP58" si="134">SUM(HO22:IB22, ID22:IO22)</f>
        <v>180</v>
      </c>
      <c r="IQ22" s="416">
        <f t="shared" ref="IQ22:IQ58" si="135">SUM(HJ22:HN22, IC22)</f>
        <v>3</v>
      </c>
    </row>
    <row r="23" spans="1:251" ht="15" customHeight="1" x14ac:dyDescent="0.25">
      <c r="A23" s="14" t="s">
        <v>1777</v>
      </c>
      <c r="B23" s="392">
        <v>2</v>
      </c>
      <c r="C23" s="13" t="s">
        <v>1564</v>
      </c>
      <c r="D23" s="423">
        <v>44287</v>
      </c>
      <c r="E23" s="20">
        <v>4</v>
      </c>
      <c r="F23" s="6">
        <v>11606732</v>
      </c>
      <c r="G23" s="20" t="s">
        <v>1565</v>
      </c>
      <c r="H23" s="20" t="s">
        <v>1566</v>
      </c>
      <c r="I23" s="23" t="s">
        <v>1567</v>
      </c>
      <c r="J23" s="6"/>
      <c r="K23" s="6"/>
      <c r="L23" s="424"/>
      <c r="M23" s="425" t="s">
        <v>1568</v>
      </c>
      <c r="N23" s="24" t="s">
        <v>1390</v>
      </c>
      <c r="O23" s="107"/>
      <c r="P23" s="105"/>
      <c r="Q23" s="106"/>
      <c r="R23" s="24" t="s">
        <v>1387</v>
      </c>
      <c r="S23" s="107"/>
      <c r="T23" s="105"/>
      <c r="U23" s="106"/>
      <c r="V23" s="24" t="s">
        <v>1390</v>
      </c>
      <c r="W23" s="107"/>
      <c r="X23" s="105"/>
      <c r="Y23" s="106"/>
      <c r="Z23" s="722">
        <v>77.099998474121094</v>
      </c>
      <c r="AA23" s="273"/>
      <c r="AB23" s="24" t="s">
        <v>1398</v>
      </c>
      <c r="AC23" s="273"/>
      <c r="AD23" s="272">
        <v>100</v>
      </c>
      <c r="AE23" s="108"/>
      <c r="AF23" s="444"/>
      <c r="AG23" s="272">
        <v>100</v>
      </c>
      <c r="AH23" s="108"/>
      <c r="AI23" s="444"/>
      <c r="AJ23" s="272">
        <v>100</v>
      </c>
      <c r="AK23" s="108"/>
      <c r="AL23" s="444"/>
      <c r="AM23" s="272">
        <v>100</v>
      </c>
      <c r="AN23" s="108"/>
      <c r="AO23" s="444"/>
      <c r="AP23" s="272">
        <v>100</v>
      </c>
      <c r="AQ23" s="108"/>
      <c r="AR23" s="444"/>
      <c r="AS23" s="272">
        <v>100</v>
      </c>
      <c r="AT23" s="108"/>
      <c r="AU23" s="444"/>
      <c r="AV23" s="272">
        <v>100</v>
      </c>
      <c r="AW23" s="108"/>
      <c r="AX23" s="444"/>
      <c r="AY23" s="24" t="s">
        <v>1387</v>
      </c>
      <c r="AZ23" s="107"/>
      <c r="BA23" s="273"/>
      <c r="BB23" s="722">
        <v>72.5</v>
      </c>
      <c r="BC23" s="107"/>
      <c r="BD23" s="273"/>
      <c r="BE23" s="722">
        <v>80.400001525878906</v>
      </c>
      <c r="BF23" s="107"/>
      <c r="BG23" s="273"/>
      <c r="BH23" s="722">
        <v>66.75</v>
      </c>
      <c r="BI23" s="107"/>
      <c r="BJ23" s="273"/>
      <c r="BK23" s="24" t="s">
        <v>1390</v>
      </c>
      <c r="BL23" s="107"/>
      <c r="BM23" s="273"/>
      <c r="BN23" s="24" t="s">
        <v>1390</v>
      </c>
      <c r="BO23" s="107"/>
      <c r="BP23" s="273"/>
      <c r="BQ23" s="24" t="s">
        <v>1390</v>
      </c>
      <c r="BR23" s="107"/>
      <c r="BS23" s="273"/>
      <c r="BT23" s="24" t="s">
        <v>1744</v>
      </c>
      <c r="BU23" s="291"/>
      <c r="BV23" s="273"/>
      <c r="BW23" s="24"/>
      <c r="BX23" s="107"/>
      <c r="BY23" s="273"/>
      <c r="BZ23" s="24"/>
      <c r="CA23" s="107"/>
      <c r="CB23" s="273"/>
      <c r="CC23" s="24"/>
      <c r="CD23" s="107"/>
      <c r="CE23" s="107"/>
      <c r="CF23" s="107"/>
      <c r="CG23" s="107"/>
      <c r="CH23" s="273"/>
      <c r="CI23" s="24"/>
      <c r="CJ23" s="107"/>
      <c r="CK23" s="273"/>
      <c r="CL23" s="24"/>
      <c r="CM23" s="107"/>
      <c r="CN23" s="273"/>
      <c r="CO23" s="24"/>
      <c r="CP23" s="107"/>
      <c r="CQ23" s="273"/>
      <c r="CR23" s="24"/>
      <c r="CS23" s="107"/>
      <c r="CT23" s="273"/>
      <c r="CU23" s="24"/>
      <c r="CV23" s="107"/>
      <c r="CW23" s="273"/>
      <c r="CX23" s="24"/>
      <c r="CY23" s="107"/>
      <c r="CZ23" s="273"/>
      <c r="DA23" s="24"/>
      <c r="DB23" s="107"/>
      <c r="DC23" s="273"/>
      <c r="DD23" s="24"/>
      <c r="DE23" s="107"/>
      <c r="DF23" s="273"/>
      <c r="DG23" s="218"/>
      <c r="DH23" s="217"/>
      <c r="DI23" s="217"/>
      <c r="DJ23" s="286">
        <f t="shared" si="0"/>
        <v>73.216667175292969</v>
      </c>
      <c r="DK23" s="219"/>
      <c r="DL23" s="220">
        <f t="shared" si="1"/>
        <v>3.6608333587646484</v>
      </c>
      <c r="DM23" s="650">
        <f t="shared" si="2"/>
        <v>0</v>
      </c>
      <c r="DN23" s="233">
        <f t="shared" si="3"/>
        <v>0</v>
      </c>
      <c r="DO23" s="234">
        <f t="shared" si="4"/>
        <v>0</v>
      </c>
      <c r="DP23" s="234">
        <f t="shared" si="5"/>
        <v>0</v>
      </c>
      <c r="DQ23" s="234">
        <f t="shared" si="6"/>
        <v>0</v>
      </c>
      <c r="DR23" s="234">
        <f t="shared" si="7"/>
        <v>0</v>
      </c>
      <c r="DS23" s="235">
        <f t="shared" si="8"/>
        <v>0</v>
      </c>
      <c r="DT23" s="236">
        <f t="shared" si="9"/>
        <v>0</v>
      </c>
      <c r="DU23" s="236">
        <f t="shared" si="10"/>
        <v>0</v>
      </c>
      <c r="DV23" s="236">
        <f t="shared" si="11"/>
        <v>0</v>
      </c>
      <c r="DW23" s="236">
        <f t="shared" si="12"/>
        <v>0</v>
      </c>
      <c r="DX23" s="236">
        <f t="shared" si="13"/>
        <v>0</v>
      </c>
      <c r="DY23" s="236">
        <f t="shared" si="14"/>
        <v>0</v>
      </c>
      <c r="DZ23" s="237">
        <f t="shared" si="15"/>
        <v>0</v>
      </c>
      <c r="EA23" s="238">
        <f t="shared" si="16"/>
        <v>0</v>
      </c>
      <c r="EB23" s="238">
        <f t="shared" si="17"/>
        <v>0</v>
      </c>
      <c r="EC23" s="238">
        <f t="shared" si="18"/>
        <v>0</v>
      </c>
      <c r="ED23" s="238">
        <f t="shared" si="19"/>
        <v>0</v>
      </c>
      <c r="EE23" s="238">
        <f t="shared" si="20"/>
        <v>0</v>
      </c>
      <c r="EF23" s="238">
        <f t="shared" si="21"/>
        <v>0</v>
      </c>
      <c r="EG23" s="238">
        <f t="shared" si="22"/>
        <v>0</v>
      </c>
      <c r="EH23" s="239">
        <f t="shared" si="23"/>
        <v>0</v>
      </c>
      <c r="EI23" s="240">
        <f t="shared" si="24"/>
        <v>0</v>
      </c>
      <c r="EJ23" s="240">
        <f t="shared" si="25"/>
        <v>0</v>
      </c>
      <c r="EK23" s="240">
        <f t="shared" si="26"/>
        <v>0</v>
      </c>
      <c r="EL23" s="240">
        <f t="shared" si="27"/>
        <v>0</v>
      </c>
      <c r="EM23" s="240">
        <f t="shared" si="28"/>
        <v>0</v>
      </c>
      <c r="EN23" s="240">
        <f t="shared" si="29"/>
        <v>0</v>
      </c>
      <c r="EO23" s="240">
        <f t="shared" si="30"/>
        <v>0</v>
      </c>
      <c r="EP23" s="240">
        <f t="shared" si="31"/>
        <v>0</v>
      </c>
      <c r="EQ23" s="240">
        <f t="shared" si="32"/>
        <v>0</v>
      </c>
      <c r="ER23" s="240">
        <f t="shared" si="33"/>
        <v>0</v>
      </c>
      <c r="ES23" s="240">
        <f t="shared" si="34"/>
        <v>0</v>
      </c>
      <c r="ET23" s="241">
        <f t="shared" si="35"/>
        <v>0</v>
      </c>
      <c r="EU23" s="242">
        <f t="shared" si="36"/>
        <v>3</v>
      </c>
      <c r="EV23" s="234">
        <f t="shared" si="37"/>
        <v>0</v>
      </c>
      <c r="EW23" s="234">
        <f t="shared" si="38"/>
        <v>3</v>
      </c>
      <c r="EX23" s="234">
        <f t="shared" si="39"/>
        <v>0</v>
      </c>
      <c r="EY23" s="234">
        <f t="shared" si="40"/>
        <v>0</v>
      </c>
      <c r="EZ23" s="235">
        <f t="shared" si="41"/>
        <v>0</v>
      </c>
      <c r="FA23" s="236">
        <f t="shared" si="42"/>
        <v>0</v>
      </c>
      <c r="FB23" s="236">
        <f t="shared" si="43"/>
        <v>0</v>
      </c>
      <c r="FC23" s="236">
        <f t="shared" si="44"/>
        <v>0</v>
      </c>
      <c r="FD23" s="236">
        <f t="shared" si="45"/>
        <v>0</v>
      </c>
      <c r="FE23" s="236">
        <f t="shared" si="46"/>
        <v>0</v>
      </c>
      <c r="FF23" s="236">
        <f t="shared" si="47"/>
        <v>0</v>
      </c>
      <c r="FG23" s="237">
        <f t="shared" si="48"/>
        <v>0</v>
      </c>
      <c r="FH23" s="238">
        <f t="shared" si="49"/>
        <v>0</v>
      </c>
      <c r="FI23" s="238">
        <f t="shared" si="50"/>
        <v>0</v>
      </c>
      <c r="FJ23" s="238">
        <f t="shared" si="51"/>
        <v>0</v>
      </c>
      <c r="FK23" s="238">
        <f t="shared" si="52"/>
        <v>3</v>
      </c>
      <c r="FL23" s="238">
        <f t="shared" si="53"/>
        <v>5</v>
      </c>
      <c r="FM23" s="238">
        <f t="shared" si="54"/>
        <v>4</v>
      </c>
      <c r="FN23" s="238">
        <f t="shared" si="55"/>
        <v>0</v>
      </c>
      <c r="FO23" s="239">
        <f t="shared" si="56"/>
        <v>0</v>
      </c>
      <c r="FP23" s="240">
        <f t="shared" si="57"/>
        <v>0</v>
      </c>
      <c r="FQ23" s="240">
        <f t="shared" si="58"/>
        <v>0</v>
      </c>
      <c r="FR23" s="240">
        <f t="shared" si="59"/>
        <v>0</v>
      </c>
      <c r="FS23" s="240">
        <f t="shared" si="60"/>
        <v>0</v>
      </c>
      <c r="FT23" s="240">
        <f t="shared" si="61"/>
        <v>0</v>
      </c>
      <c r="FU23" s="240">
        <f t="shared" si="62"/>
        <v>0</v>
      </c>
      <c r="FV23" s="240">
        <f t="shared" si="63"/>
        <v>0</v>
      </c>
      <c r="FW23" s="240">
        <f t="shared" si="64"/>
        <v>0</v>
      </c>
      <c r="FX23" s="240">
        <f t="shared" si="65"/>
        <v>0</v>
      </c>
      <c r="FY23" s="240">
        <f t="shared" si="66"/>
        <v>0</v>
      </c>
      <c r="FZ23" s="240">
        <f t="shared" si="67"/>
        <v>0</v>
      </c>
      <c r="GA23" s="241">
        <f t="shared" si="68"/>
        <v>18</v>
      </c>
      <c r="GB23" s="242">
        <f t="shared" si="69"/>
        <v>0</v>
      </c>
      <c r="GC23" s="234">
        <f t="shared" si="70"/>
        <v>3</v>
      </c>
      <c r="GD23" s="234">
        <f t="shared" si="71"/>
        <v>0</v>
      </c>
      <c r="GE23" s="234">
        <f t="shared" si="72"/>
        <v>0</v>
      </c>
      <c r="GF23" s="234">
        <f t="shared" si="73"/>
        <v>0</v>
      </c>
      <c r="GG23" s="235">
        <f t="shared" si="74"/>
        <v>0</v>
      </c>
      <c r="GH23" s="236">
        <f t="shared" si="75"/>
        <v>0</v>
      </c>
      <c r="GI23" s="236">
        <f t="shared" si="76"/>
        <v>0</v>
      </c>
      <c r="GJ23" s="236">
        <f t="shared" si="77"/>
        <v>0</v>
      </c>
      <c r="GK23" s="236">
        <f t="shared" si="78"/>
        <v>0</v>
      </c>
      <c r="GL23" s="236">
        <f t="shared" si="79"/>
        <v>0</v>
      </c>
      <c r="GM23" s="236">
        <f t="shared" si="80"/>
        <v>0</v>
      </c>
      <c r="GN23" s="237">
        <f t="shared" si="81"/>
        <v>5</v>
      </c>
      <c r="GO23" s="238">
        <f t="shared" si="82"/>
        <v>0</v>
      </c>
      <c r="GP23" s="238">
        <f t="shared" si="83"/>
        <v>0</v>
      </c>
      <c r="GQ23" s="238">
        <f t="shared" si="84"/>
        <v>0</v>
      </c>
      <c r="GR23" s="238">
        <f t="shared" si="85"/>
        <v>0</v>
      </c>
      <c r="GS23" s="238">
        <f t="shared" si="86"/>
        <v>0</v>
      </c>
      <c r="GT23" s="238">
        <f t="shared" si="87"/>
        <v>0</v>
      </c>
      <c r="GU23" s="238">
        <f t="shared" si="88"/>
        <v>0</v>
      </c>
      <c r="GV23" s="239">
        <f t="shared" si="89"/>
        <v>0</v>
      </c>
      <c r="GW23" s="240">
        <f t="shared" si="90"/>
        <v>0</v>
      </c>
      <c r="GX23" s="240">
        <f t="shared" si="91"/>
        <v>0</v>
      </c>
      <c r="GY23" s="240">
        <f t="shared" si="92"/>
        <v>0</v>
      </c>
      <c r="GZ23" s="240">
        <f t="shared" si="93"/>
        <v>0</v>
      </c>
      <c r="HA23" s="240">
        <f t="shared" si="94"/>
        <v>0</v>
      </c>
      <c r="HB23" s="240">
        <f t="shared" si="95"/>
        <v>0</v>
      </c>
      <c r="HC23" s="240">
        <f t="shared" si="96"/>
        <v>0</v>
      </c>
      <c r="HD23" s="240">
        <f t="shared" si="97"/>
        <v>0</v>
      </c>
      <c r="HE23" s="240">
        <f t="shared" si="98"/>
        <v>0</v>
      </c>
      <c r="HF23" s="240">
        <f t="shared" si="99"/>
        <v>0</v>
      </c>
      <c r="HG23" s="240">
        <f t="shared" si="100"/>
        <v>0</v>
      </c>
      <c r="HH23" s="241">
        <f t="shared" si="101"/>
        <v>8</v>
      </c>
      <c r="HI23" s="243"/>
      <c r="HJ23" s="242">
        <f t="shared" si="102"/>
        <v>0</v>
      </c>
      <c r="HK23" s="234">
        <f t="shared" si="103"/>
        <v>0</v>
      </c>
      <c r="HL23" s="234">
        <f t="shared" si="104"/>
        <v>0</v>
      </c>
      <c r="HM23" s="234">
        <f t="shared" si="105"/>
        <v>3</v>
      </c>
      <c r="HN23" s="234">
        <f t="shared" si="106"/>
        <v>0</v>
      </c>
      <c r="HO23" s="235">
        <f t="shared" si="107"/>
        <v>20</v>
      </c>
      <c r="HP23" s="236">
        <f t="shared" si="108"/>
        <v>20</v>
      </c>
      <c r="HQ23" s="236">
        <f t="shared" si="109"/>
        <v>20</v>
      </c>
      <c r="HR23" s="236">
        <f t="shared" si="110"/>
        <v>20</v>
      </c>
      <c r="HS23" s="236">
        <f t="shared" si="111"/>
        <v>10</v>
      </c>
      <c r="HT23" s="236">
        <f t="shared" si="112"/>
        <v>20</v>
      </c>
      <c r="HU23" s="236">
        <f t="shared" si="113"/>
        <v>10</v>
      </c>
      <c r="HV23" s="237">
        <f t="shared" si="114"/>
        <v>0</v>
      </c>
      <c r="HW23" s="238">
        <f t="shared" si="115"/>
        <v>20</v>
      </c>
      <c r="HX23" s="238">
        <f t="shared" si="116"/>
        <v>20</v>
      </c>
      <c r="HY23" s="238">
        <f t="shared" si="117"/>
        <v>20</v>
      </c>
      <c r="HZ23" s="238">
        <f t="shared" si="118"/>
        <v>0</v>
      </c>
      <c r="IA23" s="238">
        <f t="shared" si="119"/>
        <v>0</v>
      </c>
      <c r="IB23" s="238">
        <f t="shared" si="120"/>
        <v>0</v>
      </c>
      <c r="IC23" s="238">
        <f t="shared" si="121"/>
        <v>0</v>
      </c>
      <c r="ID23" s="239">
        <f t="shared" si="122"/>
        <v>0</v>
      </c>
      <c r="IE23" s="240">
        <f t="shared" si="123"/>
        <v>0</v>
      </c>
      <c r="IF23" s="240">
        <f t="shared" si="124"/>
        <v>0</v>
      </c>
      <c r="IG23" s="240">
        <f t="shared" si="125"/>
        <v>0</v>
      </c>
      <c r="IH23" s="240">
        <f t="shared" si="126"/>
        <v>0</v>
      </c>
      <c r="II23" s="240">
        <f t="shared" si="127"/>
        <v>0</v>
      </c>
      <c r="IJ23" s="240">
        <f t="shared" si="128"/>
        <v>0</v>
      </c>
      <c r="IK23" s="240">
        <f t="shared" si="129"/>
        <v>0</v>
      </c>
      <c r="IL23" s="240">
        <f t="shared" si="130"/>
        <v>0</v>
      </c>
      <c r="IM23" s="240">
        <f t="shared" si="131"/>
        <v>0</v>
      </c>
      <c r="IN23" s="240">
        <f t="shared" si="132"/>
        <v>0</v>
      </c>
      <c r="IO23" s="240">
        <f t="shared" si="133"/>
        <v>0</v>
      </c>
      <c r="IP23" s="416">
        <f t="shared" si="134"/>
        <v>180</v>
      </c>
      <c r="IQ23" s="416">
        <f t="shared" si="135"/>
        <v>3</v>
      </c>
    </row>
    <row r="24" spans="1:251" ht="15" customHeight="1" x14ac:dyDescent="0.25">
      <c r="A24" s="14" t="s">
        <v>1777</v>
      </c>
      <c r="B24" s="392">
        <v>3</v>
      </c>
      <c r="C24" s="13" t="s">
        <v>1569</v>
      </c>
      <c r="D24" s="423">
        <v>44287</v>
      </c>
      <c r="E24" s="20">
        <v>4</v>
      </c>
      <c r="F24" s="6">
        <v>11606743</v>
      </c>
      <c r="G24" s="20" t="s">
        <v>1570</v>
      </c>
      <c r="H24" s="20" t="s">
        <v>1571</v>
      </c>
      <c r="I24" s="23" t="s">
        <v>1572</v>
      </c>
      <c r="J24" s="6"/>
      <c r="K24" s="6"/>
      <c r="L24" s="424"/>
      <c r="M24" s="425" t="s">
        <v>1573</v>
      </c>
      <c r="N24" s="24" t="s">
        <v>1390</v>
      </c>
      <c r="O24" s="107"/>
      <c r="P24" s="105"/>
      <c r="Q24" s="106"/>
      <c r="R24" s="24" t="s">
        <v>1387</v>
      </c>
      <c r="S24" s="107"/>
      <c r="T24" s="105"/>
      <c r="U24" s="106"/>
      <c r="V24" s="24" t="s">
        <v>1390</v>
      </c>
      <c r="W24" s="107"/>
      <c r="X24" s="105"/>
      <c r="Y24" s="106"/>
      <c r="Z24" s="722">
        <v>84.599998474121094</v>
      </c>
      <c r="AA24" s="273"/>
      <c r="AB24" s="24" t="s">
        <v>1398</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t="s">
        <v>1387</v>
      </c>
      <c r="AZ24" s="107"/>
      <c r="BA24" s="273"/>
      <c r="BB24" s="722">
        <v>61.5</v>
      </c>
      <c r="BC24" s="107"/>
      <c r="BD24" s="273"/>
      <c r="BE24" s="722">
        <v>74.400001525878906</v>
      </c>
      <c r="BF24" s="107"/>
      <c r="BG24" s="273"/>
      <c r="BH24" s="722">
        <v>63.349998474121094</v>
      </c>
      <c r="BI24" s="107"/>
      <c r="BJ24" s="273"/>
      <c r="BK24" s="24" t="s">
        <v>1390</v>
      </c>
      <c r="BL24" s="107"/>
      <c r="BM24" s="273"/>
      <c r="BN24" s="24" t="s">
        <v>1390</v>
      </c>
      <c r="BO24" s="107"/>
      <c r="BP24" s="273"/>
      <c r="BQ24" s="24" t="s">
        <v>1390</v>
      </c>
      <c r="BR24" s="107"/>
      <c r="BS24" s="273"/>
      <c r="BT24" s="24" t="s">
        <v>1744</v>
      </c>
      <c r="BU24" s="291"/>
      <c r="BV24" s="273"/>
      <c r="BW24" s="24"/>
      <c r="BX24" s="107"/>
      <c r="BY24" s="273"/>
      <c r="BZ24" s="24"/>
      <c r="CA24" s="107"/>
      <c r="CB24" s="273"/>
      <c r="CC24" s="24"/>
      <c r="CD24" s="107"/>
      <c r="CE24" s="107"/>
      <c r="CF24" s="107"/>
      <c r="CG24" s="107"/>
      <c r="CH24" s="273"/>
      <c r="CI24" s="24"/>
      <c r="CJ24" s="107"/>
      <c r="CK24" s="273"/>
      <c r="CL24" s="24"/>
      <c r="CM24" s="107"/>
      <c r="CN24" s="273"/>
      <c r="CO24" s="24"/>
      <c r="CP24" s="107"/>
      <c r="CQ24" s="273"/>
      <c r="CR24" s="24"/>
      <c r="CS24" s="107"/>
      <c r="CT24" s="273"/>
      <c r="CU24" s="24"/>
      <c r="CV24" s="107"/>
      <c r="CW24" s="273"/>
      <c r="CX24" s="24"/>
      <c r="CY24" s="107"/>
      <c r="CZ24" s="273"/>
      <c r="DA24" s="24"/>
      <c r="DB24" s="107"/>
      <c r="DC24" s="273"/>
      <c r="DD24" s="24"/>
      <c r="DE24" s="107"/>
      <c r="DF24" s="273"/>
      <c r="DG24" s="218"/>
      <c r="DH24" s="217"/>
      <c r="DI24" s="217"/>
      <c r="DJ24" s="286">
        <f t="shared" si="0"/>
        <v>66.416666666666671</v>
      </c>
      <c r="DK24" s="219"/>
      <c r="DL24" s="220">
        <f t="shared" si="1"/>
        <v>3.3208333333333337</v>
      </c>
      <c r="DM24" s="650">
        <f t="shared" si="2"/>
        <v>0</v>
      </c>
      <c r="DN24" s="233">
        <f t="shared" si="3"/>
        <v>0</v>
      </c>
      <c r="DO24" s="234">
        <f t="shared" si="4"/>
        <v>0</v>
      </c>
      <c r="DP24" s="234">
        <f t="shared" si="5"/>
        <v>0</v>
      </c>
      <c r="DQ24" s="234">
        <f t="shared" si="6"/>
        <v>0</v>
      </c>
      <c r="DR24" s="234">
        <f t="shared" si="7"/>
        <v>0</v>
      </c>
      <c r="DS24" s="235">
        <f t="shared" si="8"/>
        <v>0</v>
      </c>
      <c r="DT24" s="236">
        <f t="shared" si="9"/>
        <v>0</v>
      </c>
      <c r="DU24" s="236">
        <f t="shared" si="10"/>
        <v>0</v>
      </c>
      <c r="DV24" s="236">
        <f t="shared" si="11"/>
        <v>0</v>
      </c>
      <c r="DW24" s="236">
        <f t="shared" si="12"/>
        <v>0</v>
      </c>
      <c r="DX24" s="236">
        <f t="shared" si="13"/>
        <v>0</v>
      </c>
      <c r="DY24" s="236">
        <f t="shared" si="14"/>
        <v>0</v>
      </c>
      <c r="DZ24" s="237">
        <f t="shared" si="15"/>
        <v>0</v>
      </c>
      <c r="EA24" s="238">
        <f t="shared" si="16"/>
        <v>0</v>
      </c>
      <c r="EB24" s="238">
        <f t="shared" si="17"/>
        <v>0</v>
      </c>
      <c r="EC24" s="238">
        <f t="shared" si="18"/>
        <v>0</v>
      </c>
      <c r="ED24" s="238">
        <f t="shared" si="19"/>
        <v>0</v>
      </c>
      <c r="EE24" s="238">
        <f t="shared" si="20"/>
        <v>0</v>
      </c>
      <c r="EF24" s="238">
        <f t="shared" si="21"/>
        <v>0</v>
      </c>
      <c r="EG24" s="238">
        <f t="shared" si="22"/>
        <v>0</v>
      </c>
      <c r="EH24" s="239">
        <f t="shared" si="23"/>
        <v>0</v>
      </c>
      <c r="EI24" s="240">
        <f t="shared" si="24"/>
        <v>0</v>
      </c>
      <c r="EJ24" s="240">
        <f t="shared" si="25"/>
        <v>0</v>
      </c>
      <c r="EK24" s="240">
        <f t="shared" si="26"/>
        <v>0</v>
      </c>
      <c r="EL24" s="240">
        <f t="shared" si="27"/>
        <v>0</v>
      </c>
      <c r="EM24" s="240">
        <f t="shared" si="28"/>
        <v>0</v>
      </c>
      <c r="EN24" s="240">
        <f t="shared" si="29"/>
        <v>0</v>
      </c>
      <c r="EO24" s="240">
        <f t="shared" si="30"/>
        <v>0</v>
      </c>
      <c r="EP24" s="240">
        <f t="shared" si="31"/>
        <v>0</v>
      </c>
      <c r="EQ24" s="240">
        <f t="shared" si="32"/>
        <v>0</v>
      </c>
      <c r="ER24" s="240">
        <f t="shared" si="33"/>
        <v>0</v>
      </c>
      <c r="ES24" s="240">
        <f t="shared" si="34"/>
        <v>0</v>
      </c>
      <c r="ET24" s="241">
        <f t="shared" si="35"/>
        <v>0</v>
      </c>
      <c r="EU24" s="242">
        <f t="shared" si="36"/>
        <v>3</v>
      </c>
      <c r="EV24" s="234">
        <f t="shared" si="37"/>
        <v>0</v>
      </c>
      <c r="EW24" s="234">
        <f t="shared" si="38"/>
        <v>3</v>
      </c>
      <c r="EX24" s="234">
        <f t="shared" si="39"/>
        <v>0</v>
      </c>
      <c r="EY24" s="234">
        <f t="shared" si="40"/>
        <v>0</v>
      </c>
      <c r="EZ24" s="235">
        <f t="shared" si="41"/>
        <v>0</v>
      </c>
      <c r="FA24" s="236">
        <f t="shared" si="42"/>
        <v>0</v>
      </c>
      <c r="FB24" s="236">
        <f t="shared" si="43"/>
        <v>0</v>
      </c>
      <c r="FC24" s="236">
        <f t="shared" si="44"/>
        <v>0</v>
      </c>
      <c r="FD24" s="236">
        <f t="shared" si="45"/>
        <v>0</v>
      </c>
      <c r="FE24" s="236">
        <f t="shared" si="46"/>
        <v>0</v>
      </c>
      <c r="FF24" s="236">
        <f t="shared" si="47"/>
        <v>0</v>
      </c>
      <c r="FG24" s="237">
        <f t="shared" si="48"/>
        <v>0</v>
      </c>
      <c r="FH24" s="238">
        <f t="shared" si="49"/>
        <v>0</v>
      </c>
      <c r="FI24" s="238">
        <f t="shared" si="50"/>
        <v>0</v>
      </c>
      <c r="FJ24" s="238">
        <f t="shared" si="51"/>
        <v>0</v>
      </c>
      <c r="FK24" s="238">
        <f t="shared" si="52"/>
        <v>3</v>
      </c>
      <c r="FL24" s="238">
        <f t="shared" si="53"/>
        <v>5</v>
      </c>
      <c r="FM24" s="238">
        <f t="shared" si="54"/>
        <v>4</v>
      </c>
      <c r="FN24" s="238">
        <f t="shared" si="55"/>
        <v>0</v>
      </c>
      <c r="FO24" s="239">
        <f t="shared" si="56"/>
        <v>0</v>
      </c>
      <c r="FP24" s="240">
        <f t="shared" si="57"/>
        <v>0</v>
      </c>
      <c r="FQ24" s="240">
        <f t="shared" si="58"/>
        <v>0</v>
      </c>
      <c r="FR24" s="240">
        <f t="shared" si="59"/>
        <v>0</v>
      </c>
      <c r="FS24" s="240">
        <f t="shared" si="60"/>
        <v>0</v>
      </c>
      <c r="FT24" s="240">
        <f t="shared" si="61"/>
        <v>0</v>
      </c>
      <c r="FU24" s="240">
        <f t="shared" si="62"/>
        <v>0</v>
      </c>
      <c r="FV24" s="240">
        <f t="shared" si="63"/>
        <v>0</v>
      </c>
      <c r="FW24" s="240">
        <f t="shared" si="64"/>
        <v>0</v>
      </c>
      <c r="FX24" s="240">
        <f t="shared" si="65"/>
        <v>0</v>
      </c>
      <c r="FY24" s="240">
        <f t="shared" si="66"/>
        <v>0</v>
      </c>
      <c r="FZ24" s="240">
        <f t="shared" si="67"/>
        <v>0</v>
      </c>
      <c r="GA24" s="241">
        <f t="shared" si="68"/>
        <v>18</v>
      </c>
      <c r="GB24" s="242">
        <f t="shared" si="69"/>
        <v>0</v>
      </c>
      <c r="GC24" s="234">
        <f t="shared" si="70"/>
        <v>3</v>
      </c>
      <c r="GD24" s="234">
        <f t="shared" si="71"/>
        <v>0</v>
      </c>
      <c r="GE24" s="234">
        <f t="shared" si="72"/>
        <v>0</v>
      </c>
      <c r="GF24" s="234">
        <f t="shared" si="73"/>
        <v>0</v>
      </c>
      <c r="GG24" s="235">
        <f t="shared" si="74"/>
        <v>0</v>
      </c>
      <c r="GH24" s="236">
        <f t="shared" si="75"/>
        <v>0</v>
      </c>
      <c r="GI24" s="236">
        <f t="shared" si="76"/>
        <v>0</v>
      </c>
      <c r="GJ24" s="236">
        <f t="shared" si="77"/>
        <v>0</v>
      </c>
      <c r="GK24" s="236">
        <f t="shared" si="78"/>
        <v>0</v>
      </c>
      <c r="GL24" s="236">
        <f t="shared" si="79"/>
        <v>0</v>
      </c>
      <c r="GM24" s="236">
        <f t="shared" si="80"/>
        <v>0</v>
      </c>
      <c r="GN24" s="237">
        <f t="shared" si="81"/>
        <v>5</v>
      </c>
      <c r="GO24" s="238">
        <f t="shared" si="82"/>
        <v>0</v>
      </c>
      <c r="GP24" s="238">
        <f t="shared" si="83"/>
        <v>0</v>
      </c>
      <c r="GQ24" s="238">
        <f t="shared" si="84"/>
        <v>0</v>
      </c>
      <c r="GR24" s="238">
        <f t="shared" si="85"/>
        <v>0</v>
      </c>
      <c r="GS24" s="238">
        <f t="shared" si="86"/>
        <v>0</v>
      </c>
      <c r="GT24" s="238">
        <f t="shared" si="87"/>
        <v>0</v>
      </c>
      <c r="GU24" s="238">
        <f t="shared" si="88"/>
        <v>0</v>
      </c>
      <c r="GV24" s="239">
        <f t="shared" si="89"/>
        <v>0</v>
      </c>
      <c r="GW24" s="240">
        <f t="shared" si="90"/>
        <v>0</v>
      </c>
      <c r="GX24" s="240">
        <f t="shared" si="91"/>
        <v>0</v>
      </c>
      <c r="GY24" s="240">
        <f t="shared" si="92"/>
        <v>0</v>
      </c>
      <c r="GZ24" s="240">
        <f t="shared" si="93"/>
        <v>0</v>
      </c>
      <c r="HA24" s="240">
        <f t="shared" si="94"/>
        <v>0</v>
      </c>
      <c r="HB24" s="240">
        <f t="shared" si="95"/>
        <v>0</v>
      </c>
      <c r="HC24" s="240">
        <f t="shared" si="96"/>
        <v>0</v>
      </c>
      <c r="HD24" s="240">
        <f t="shared" si="97"/>
        <v>0</v>
      </c>
      <c r="HE24" s="240">
        <f t="shared" si="98"/>
        <v>0</v>
      </c>
      <c r="HF24" s="240">
        <f t="shared" si="99"/>
        <v>0</v>
      </c>
      <c r="HG24" s="240">
        <f t="shared" si="100"/>
        <v>0</v>
      </c>
      <c r="HH24" s="241">
        <f t="shared" si="101"/>
        <v>8</v>
      </c>
      <c r="HI24" s="243"/>
      <c r="HJ24" s="242">
        <f t="shared" si="102"/>
        <v>0</v>
      </c>
      <c r="HK24" s="234">
        <f t="shared" si="103"/>
        <v>0</v>
      </c>
      <c r="HL24" s="234">
        <f t="shared" si="104"/>
        <v>0</v>
      </c>
      <c r="HM24" s="234">
        <f t="shared" si="105"/>
        <v>3</v>
      </c>
      <c r="HN24" s="234">
        <f t="shared" si="106"/>
        <v>0</v>
      </c>
      <c r="HO24" s="235">
        <f t="shared" si="107"/>
        <v>20</v>
      </c>
      <c r="HP24" s="236">
        <f t="shared" si="108"/>
        <v>20</v>
      </c>
      <c r="HQ24" s="236">
        <f t="shared" si="109"/>
        <v>20</v>
      </c>
      <c r="HR24" s="236">
        <f t="shared" si="110"/>
        <v>20</v>
      </c>
      <c r="HS24" s="236">
        <f t="shared" si="111"/>
        <v>10</v>
      </c>
      <c r="HT24" s="236">
        <f t="shared" si="112"/>
        <v>20</v>
      </c>
      <c r="HU24" s="236">
        <f t="shared" si="113"/>
        <v>10</v>
      </c>
      <c r="HV24" s="237">
        <f t="shared" si="114"/>
        <v>0</v>
      </c>
      <c r="HW24" s="238">
        <f t="shared" si="115"/>
        <v>20</v>
      </c>
      <c r="HX24" s="238">
        <f t="shared" si="116"/>
        <v>20</v>
      </c>
      <c r="HY24" s="238">
        <f t="shared" si="117"/>
        <v>20</v>
      </c>
      <c r="HZ24" s="238">
        <f t="shared" si="118"/>
        <v>0</v>
      </c>
      <c r="IA24" s="238">
        <f t="shared" si="119"/>
        <v>0</v>
      </c>
      <c r="IB24" s="238">
        <f t="shared" si="120"/>
        <v>0</v>
      </c>
      <c r="IC24" s="238">
        <f t="shared" si="121"/>
        <v>0</v>
      </c>
      <c r="ID24" s="239">
        <f t="shared" si="122"/>
        <v>0</v>
      </c>
      <c r="IE24" s="240">
        <f t="shared" si="123"/>
        <v>0</v>
      </c>
      <c r="IF24" s="240">
        <f t="shared" si="124"/>
        <v>0</v>
      </c>
      <c r="IG24" s="240">
        <f t="shared" si="125"/>
        <v>0</v>
      </c>
      <c r="IH24" s="240">
        <f t="shared" si="126"/>
        <v>0</v>
      </c>
      <c r="II24" s="240">
        <f t="shared" si="127"/>
        <v>0</v>
      </c>
      <c r="IJ24" s="240">
        <f t="shared" si="128"/>
        <v>0</v>
      </c>
      <c r="IK24" s="240">
        <f t="shared" si="129"/>
        <v>0</v>
      </c>
      <c r="IL24" s="240">
        <f t="shared" si="130"/>
        <v>0</v>
      </c>
      <c r="IM24" s="240">
        <f t="shared" si="131"/>
        <v>0</v>
      </c>
      <c r="IN24" s="240">
        <f t="shared" si="132"/>
        <v>0</v>
      </c>
      <c r="IO24" s="240">
        <f t="shared" si="133"/>
        <v>0</v>
      </c>
      <c r="IP24" s="416">
        <f t="shared" si="134"/>
        <v>180</v>
      </c>
      <c r="IQ24" s="416">
        <f t="shared" si="135"/>
        <v>3</v>
      </c>
    </row>
    <row r="25" spans="1:251" ht="15" customHeight="1" x14ac:dyDescent="0.25">
      <c r="A25" s="14" t="s">
        <v>1777</v>
      </c>
      <c r="B25" s="392">
        <v>4</v>
      </c>
      <c r="C25" s="13" t="s">
        <v>1574</v>
      </c>
      <c r="D25" s="423">
        <v>44287</v>
      </c>
      <c r="E25" s="20">
        <v>4</v>
      </c>
      <c r="F25" s="6">
        <v>11606754</v>
      </c>
      <c r="G25" s="20" t="s">
        <v>1575</v>
      </c>
      <c r="H25" s="20" t="s">
        <v>1576</v>
      </c>
      <c r="I25" s="23" t="s">
        <v>1577</v>
      </c>
      <c r="J25" s="6"/>
      <c r="K25" s="6"/>
      <c r="L25" s="424"/>
      <c r="M25" s="425" t="s">
        <v>1578</v>
      </c>
      <c r="N25" s="24" t="s">
        <v>1390</v>
      </c>
      <c r="O25" s="107"/>
      <c r="P25" s="105"/>
      <c r="Q25" s="106"/>
      <c r="R25" s="24" t="s">
        <v>1387</v>
      </c>
      <c r="S25" s="107"/>
      <c r="T25" s="105"/>
      <c r="U25" s="106"/>
      <c r="V25" s="24" t="s">
        <v>1390</v>
      </c>
      <c r="W25" s="107"/>
      <c r="X25" s="105"/>
      <c r="Y25" s="106"/>
      <c r="Z25" s="722">
        <v>81.949996948242188</v>
      </c>
      <c r="AA25" s="273"/>
      <c r="AB25" s="24" t="s">
        <v>1398</v>
      </c>
      <c r="AC25" s="273"/>
      <c r="AD25" s="272">
        <v>100</v>
      </c>
      <c r="AE25" s="108"/>
      <c r="AF25" s="444"/>
      <c r="AG25" s="272">
        <v>100</v>
      </c>
      <c r="AH25" s="108"/>
      <c r="AI25" s="444"/>
      <c r="AJ25" s="272">
        <v>100</v>
      </c>
      <c r="AK25" s="108"/>
      <c r="AL25" s="444"/>
      <c r="AM25" s="272">
        <v>100</v>
      </c>
      <c r="AN25" s="108"/>
      <c r="AO25" s="444"/>
      <c r="AP25" s="272">
        <v>100</v>
      </c>
      <c r="AQ25" s="108"/>
      <c r="AR25" s="444"/>
      <c r="AS25" s="272">
        <v>100</v>
      </c>
      <c r="AT25" s="108"/>
      <c r="AU25" s="444"/>
      <c r="AV25" s="272">
        <v>100</v>
      </c>
      <c r="AW25" s="108"/>
      <c r="AX25" s="444"/>
      <c r="AY25" s="24" t="s">
        <v>1387</v>
      </c>
      <c r="AZ25" s="107"/>
      <c r="BA25" s="273"/>
      <c r="BB25" s="722">
        <v>77.5</v>
      </c>
      <c r="BC25" s="107"/>
      <c r="BD25" s="273"/>
      <c r="BE25" s="722">
        <v>84.300003051757813</v>
      </c>
      <c r="BF25" s="107"/>
      <c r="BG25" s="273"/>
      <c r="BH25" s="722">
        <v>64.900001525878906</v>
      </c>
      <c r="BI25" s="107"/>
      <c r="BJ25" s="273"/>
      <c r="BK25" s="24" t="s">
        <v>1390</v>
      </c>
      <c r="BL25" s="107"/>
      <c r="BM25" s="273"/>
      <c r="BN25" s="24" t="s">
        <v>1390</v>
      </c>
      <c r="BO25" s="107"/>
      <c r="BP25" s="273"/>
      <c r="BQ25" s="24" t="s">
        <v>1390</v>
      </c>
      <c r="BR25" s="107"/>
      <c r="BS25" s="273"/>
      <c r="BT25" s="24" t="s">
        <v>1744</v>
      </c>
      <c r="BU25" s="291"/>
      <c r="BV25" s="273"/>
      <c r="BW25" s="24"/>
      <c r="BX25" s="107"/>
      <c r="BY25" s="273"/>
      <c r="BZ25" s="24"/>
      <c r="CA25" s="107"/>
      <c r="CB25" s="273"/>
      <c r="CC25" s="24"/>
      <c r="CD25" s="107"/>
      <c r="CE25" s="107"/>
      <c r="CF25" s="107"/>
      <c r="CG25" s="107"/>
      <c r="CH25" s="273"/>
      <c r="CI25" s="24"/>
      <c r="CJ25" s="107"/>
      <c r="CK25" s="273"/>
      <c r="CL25" s="24"/>
      <c r="CM25" s="107"/>
      <c r="CN25" s="273"/>
      <c r="CO25" s="24"/>
      <c r="CP25" s="107"/>
      <c r="CQ25" s="273"/>
      <c r="CR25" s="24"/>
      <c r="CS25" s="107"/>
      <c r="CT25" s="273"/>
      <c r="CU25" s="24"/>
      <c r="CV25" s="107"/>
      <c r="CW25" s="273"/>
      <c r="CX25" s="24"/>
      <c r="CY25" s="107"/>
      <c r="CZ25" s="273"/>
      <c r="DA25" s="24"/>
      <c r="DB25" s="107"/>
      <c r="DC25" s="273"/>
      <c r="DD25" s="24"/>
      <c r="DE25" s="107"/>
      <c r="DF25" s="273"/>
      <c r="DG25" s="218"/>
      <c r="DH25" s="217"/>
      <c r="DI25" s="217"/>
      <c r="DJ25" s="286">
        <f t="shared" si="0"/>
        <v>75.566668192545578</v>
      </c>
      <c r="DK25" s="219"/>
      <c r="DL25" s="220">
        <f t="shared" si="1"/>
        <v>3.7783334096272787</v>
      </c>
      <c r="DM25" s="650">
        <f t="shared" si="2"/>
        <v>0</v>
      </c>
      <c r="DN25" s="233">
        <f t="shared" si="3"/>
        <v>0</v>
      </c>
      <c r="DO25" s="234">
        <f t="shared" si="4"/>
        <v>0</v>
      </c>
      <c r="DP25" s="234">
        <f t="shared" si="5"/>
        <v>0</v>
      </c>
      <c r="DQ25" s="234">
        <f t="shared" si="6"/>
        <v>0</v>
      </c>
      <c r="DR25" s="234">
        <f t="shared" si="7"/>
        <v>0</v>
      </c>
      <c r="DS25" s="235">
        <f t="shared" si="8"/>
        <v>0</v>
      </c>
      <c r="DT25" s="236">
        <f t="shared" si="9"/>
        <v>0</v>
      </c>
      <c r="DU25" s="236">
        <f t="shared" si="10"/>
        <v>0</v>
      </c>
      <c r="DV25" s="236">
        <f t="shared" si="11"/>
        <v>0</v>
      </c>
      <c r="DW25" s="236">
        <f t="shared" si="12"/>
        <v>0</v>
      </c>
      <c r="DX25" s="236">
        <f t="shared" si="13"/>
        <v>0</v>
      </c>
      <c r="DY25" s="236">
        <f t="shared" si="14"/>
        <v>0</v>
      </c>
      <c r="DZ25" s="237">
        <f t="shared" si="15"/>
        <v>0</v>
      </c>
      <c r="EA25" s="238">
        <f t="shared" si="16"/>
        <v>0</v>
      </c>
      <c r="EB25" s="238">
        <f t="shared" si="17"/>
        <v>0</v>
      </c>
      <c r="EC25" s="238">
        <f t="shared" si="18"/>
        <v>0</v>
      </c>
      <c r="ED25" s="238">
        <f t="shared" si="19"/>
        <v>0</v>
      </c>
      <c r="EE25" s="238">
        <f t="shared" si="20"/>
        <v>0</v>
      </c>
      <c r="EF25" s="238">
        <f t="shared" si="21"/>
        <v>0</v>
      </c>
      <c r="EG25" s="238">
        <f t="shared" si="22"/>
        <v>0</v>
      </c>
      <c r="EH25" s="239">
        <f t="shared" si="23"/>
        <v>0</v>
      </c>
      <c r="EI25" s="240">
        <f t="shared" si="24"/>
        <v>0</v>
      </c>
      <c r="EJ25" s="240">
        <f t="shared" si="25"/>
        <v>0</v>
      </c>
      <c r="EK25" s="240">
        <f t="shared" si="26"/>
        <v>0</v>
      </c>
      <c r="EL25" s="240">
        <f t="shared" si="27"/>
        <v>0</v>
      </c>
      <c r="EM25" s="240">
        <f t="shared" si="28"/>
        <v>0</v>
      </c>
      <c r="EN25" s="240">
        <f t="shared" si="29"/>
        <v>0</v>
      </c>
      <c r="EO25" s="240">
        <f t="shared" si="30"/>
        <v>0</v>
      </c>
      <c r="EP25" s="240">
        <f t="shared" si="31"/>
        <v>0</v>
      </c>
      <c r="EQ25" s="240">
        <f t="shared" si="32"/>
        <v>0</v>
      </c>
      <c r="ER25" s="240">
        <f t="shared" si="33"/>
        <v>0</v>
      </c>
      <c r="ES25" s="240">
        <f t="shared" si="34"/>
        <v>0</v>
      </c>
      <c r="ET25" s="241">
        <f t="shared" si="35"/>
        <v>0</v>
      </c>
      <c r="EU25" s="242">
        <f t="shared" si="36"/>
        <v>3</v>
      </c>
      <c r="EV25" s="234">
        <f t="shared" si="37"/>
        <v>0</v>
      </c>
      <c r="EW25" s="234">
        <f t="shared" si="38"/>
        <v>3</v>
      </c>
      <c r="EX25" s="234">
        <f t="shared" si="39"/>
        <v>0</v>
      </c>
      <c r="EY25" s="234">
        <f t="shared" si="40"/>
        <v>0</v>
      </c>
      <c r="EZ25" s="235">
        <f t="shared" si="41"/>
        <v>0</v>
      </c>
      <c r="FA25" s="236">
        <f t="shared" si="42"/>
        <v>0</v>
      </c>
      <c r="FB25" s="236">
        <f t="shared" si="43"/>
        <v>0</v>
      </c>
      <c r="FC25" s="236">
        <f t="shared" si="44"/>
        <v>0</v>
      </c>
      <c r="FD25" s="236">
        <f t="shared" si="45"/>
        <v>0</v>
      </c>
      <c r="FE25" s="236">
        <f t="shared" si="46"/>
        <v>0</v>
      </c>
      <c r="FF25" s="236">
        <f t="shared" si="47"/>
        <v>0</v>
      </c>
      <c r="FG25" s="237">
        <f t="shared" si="48"/>
        <v>0</v>
      </c>
      <c r="FH25" s="238">
        <f t="shared" si="49"/>
        <v>0</v>
      </c>
      <c r="FI25" s="238">
        <f t="shared" si="50"/>
        <v>0</v>
      </c>
      <c r="FJ25" s="238">
        <f t="shared" si="51"/>
        <v>0</v>
      </c>
      <c r="FK25" s="238">
        <f t="shared" si="52"/>
        <v>3</v>
      </c>
      <c r="FL25" s="238">
        <f t="shared" si="53"/>
        <v>5</v>
      </c>
      <c r="FM25" s="238">
        <f t="shared" si="54"/>
        <v>4</v>
      </c>
      <c r="FN25" s="238">
        <f t="shared" si="55"/>
        <v>0</v>
      </c>
      <c r="FO25" s="239">
        <f t="shared" si="56"/>
        <v>0</v>
      </c>
      <c r="FP25" s="240">
        <f t="shared" si="57"/>
        <v>0</v>
      </c>
      <c r="FQ25" s="240">
        <f t="shared" si="58"/>
        <v>0</v>
      </c>
      <c r="FR25" s="240">
        <f t="shared" si="59"/>
        <v>0</v>
      </c>
      <c r="FS25" s="240">
        <f t="shared" si="60"/>
        <v>0</v>
      </c>
      <c r="FT25" s="240">
        <f t="shared" si="61"/>
        <v>0</v>
      </c>
      <c r="FU25" s="240">
        <f t="shared" si="62"/>
        <v>0</v>
      </c>
      <c r="FV25" s="240">
        <f t="shared" si="63"/>
        <v>0</v>
      </c>
      <c r="FW25" s="240">
        <f t="shared" si="64"/>
        <v>0</v>
      </c>
      <c r="FX25" s="240">
        <f t="shared" si="65"/>
        <v>0</v>
      </c>
      <c r="FY25" s="240">
        <f t="shared" si="66"/>
        <v>0</v>
      </c>
      <c r="FZ25" s="240">
        <f t="shared" si="67"/>
        <v>0</v>
      </c>
      <c r="GA25" s="241">
        <f t="shared" si="68"/>
        <v>18</v>
      </c>
      <c r="GB25" s="242">
        <f t="shared" si="69"/>
        <v>0</v>
      </c>
      <c r="GC25" s="234">
        <f t="shared" si="70"/>
        <v>3</v>
      </c>
      <c r="GD25" s="234">
        <f t="shared" si="71"/>
        <v>0</v>
      </c>
      <c r="GE25" s="234">
        <f t="shared" si="72"/>
        <v>0</v>
      </c>
      <c r="GF25" s="234">
        <f t="shared" si="73"/>
        <v>0</v>
      </c>
      <c r="GG25" s="235">
        <f t="shared" si="74"/>
        <v>0</v>
      </c>
      <c r="GH25" s="236">
        <f t="shared" si="75"/>
        <v>0</v>
      </c>
      <c r="GI25" s="236">
        <f t="shared" si="76"/>
        <v>0</v>
      </c>
      <c r="GJ25" s="236">
        <f t="shared" si="77"/>
        <v>0</v>
      </c>
      <c r="GK25" s="236">
        <f t="shared" si="78"/>
        <v>0</v>
      </c>
      <c r="GL25" s="236">
        <f t="shared" si="79"/>
        <v>0</v>
      </c>
      <c r="GM25" s="236">
        <f t="shared" si="80"/>
        <v>0</v>
      </c>
      <c r="GN25" s="237">
        <f t="shared" si="81"/>
        <v>5</v>
      </c>
      <c r="GO25" s="238">
        <f t="shared" si="82"/>
        <v>0</v>
      </c>
      <c r="GP25" s="238">
        <f t="shared" si="83"/>
        <v>0</v>
      </c>
      <c r="GQ25" s="238">
        <f t="shared" si="84"/>
        <v>0</v>
      </c>
      <c r="GR25" s="238">
        <f t="shared" si="85"/>
        <v>0</v>
      </c>
      <c r="GS25" s="238">
        <f t="shared" si="86"/>
        <v>0</v>
      </c>
      <c r="GT25" s="238">
        <f t="shared" si="87"/>
        <v>0</v>
      </c>
      <c r="GU25" s="238">
        <f t="shared" si="88"/>
        <v>0</v>
      </c>
      <c r="GV25" s="239">
        <f t="shared" si="89"/>
        <v>0</v>
      </c>
      <c r="GW25" s="240">
        <f t="shared" si="90"/>
        <v>0</v>
      </c>
      <c r="GX25" s="240">
        <f t="shared" si="91"/>
        <v>0</v>
      </c>
      <c r="GY25" s="240">
        <f t="shared" si="92"/>
        <v>0</v>
      </c>
      <c r="GZ25" s="240">
        <f t="shared" si="93"/>
        <v>0</v>
      </c>
      <c r="HA25" s="240">
        <f t="shared" si="94"/>
        <v>0</v>
      </c>
      <c r="HB25" s="240">
        <f t="shared" si="95"/>
        <v>0</v>
      </c>
      <c r="HC25" s="240">
        <f t="shared" si="96"/>
        <v>0</v>
      </c>
      <c r="HD25" s="240">
        <f t="shared" si="97"/>
        <v>0</v>
      </c>
      <c r="HE25" s="240">
        <f t="shared" si="98"/>
        <v>0</v>
      </c>
      <c r="HF25" s="240">
        <f t="shared" si="99"/>
        <v>0</v>
      </c>
      <c r="HG25" s="240">
        <f t="shared" si="100"/>
        <v>0</v>
      </c>
      <c r="HH25" s="241">
        <f t="shared" si="101"/>
        <v>8</v>
      </c>
      <c r="HI25" s="243"/>
      <c r="HJ25" s="242">
        <f t="shared" si="102"/>
        <v>0</v>
      </c>
      <c r="HK25" s="234">
        <f t="shared" si="103"/>
        <v>0</v>
      </c>
      <c r="HL25" s="234">
        <f t="shared" si="104"/>
        <v>0</v>
      </c>
      <c r="HM25" s="234">
        <f t="shared" si="105"/>
        <v>3</v>
      </c>
      <c r="HN25" s="234">
        <f t="shared" si="106"/>
        <v>0</v>
      </c>
      <c r="HO25" s="235">
        <f t="shared" si="107"/>
        <v>20</v>
      </c>
      <c r="HP25" s="236">
        <f t="shared" si="108"/>
        <v>20</v>
      </c>
      <c r="HQ25" s="236">
        <f t="shared" si="109"/>
        <v>20</v>
      </c>
      <c r="HR25" s="236">
        <f t="shared" si="110"/>
        <v>20</v>
      </c>
      <c r="HS25" s="236">
        <f t="shared" si="111"/>
        <v>10</v>
      </c>
      <c r="HT25" s="236">
        <f t="shared" si="112"/>
        <v>20</v>
      </c>
      <c r="HU25" s="236">
        <f t="shared" si="113"/>
        <v>10</v>
      </c>
      <c r="HV25" s="237">
        <f t="shared" si="114"/>
        <v>0</v>
      </c>
      <c r="HW25" s="238">
        <f t="shared" si="115"/>
        <v>20</v>
      </c>
      <c r="HX25" s="238">
        <f t="shared" si="116"/>
        <v>20</v>
      </c>
      <c r="HY25" s="238">
        <f t="shared" si="117"/>
        <v>20</v>
      </c>
      <c r="HZ25" s="238">
        <f t="shared" si="118"/>
        <v>0</v>
      </c>
      <c r="IA25" s="238">
        <f t="shared" si="119"/>
        <v>0</v>
      </c>
      <c r="IB25" s="238">
        <f t="shared" si="120"/>
        <v>0</v>
      </c>
      <c r="IC25" s="238">
        <f t="shared" si="121"/>
        <v>0</v>
      </c>
      <c r="ID25" s="239">
        <f t="shared" si="122"/>
        <v>0</v>
      </c>
      <c r="IE25" s="240">
        <f t="shared" si="123"/>
        <v>0</v>
      </c>
      <c r="IF25" s="240">
        <f t="shared" si="124"/>
        <v>0</v>
      </c>
      <c r="IG25" s="240">
        <f t="shared" si="125"/>
        <v>0</v>
      </c>
      <c r="IH25" s="240">
        <f t="shared" si="126"/>
        <v>0</v>
      </c>
      <c r="II25" s="240">
        <f t="shared" si="127"/>
        <v>0</v>
      </c>
      <c r="IJ25" s="240">
        <f t="shared" si="128"/>
        <v>0</v>
      </c>
      <c r="IK25" s="240">
        <f t="shared" si="129"/>
        <v>0</v>
      </c>
      <c r="IL25" s="240">
        <f t="shared" si="130"/>
        <v>0</v>
      </c>
      <c r="IM25" s="240">
        <f t="shared" si="131"/>
        <v>0</v>
      </c>
      <c r="IN25" s="240">
        <f t="shared" si="132"/>
        <v>0</v>
      </c>
      <c r="IO25" s="240">
        <f t="shared" si="133"/>
        <v>0</v>
      </c>
      <c r="IP25" s="416">
        <f t="shared" si="134"/>
        <v>180</v>
      </c>
      <c r="IQ25" s="416">
        <f t="shared" si="135"/>
        <v>3</v>
      </c>
    </row>
    <row r="26" spans="1:251" ht="15" customHeight="1" x14ac:dyDescent="0.25">
      <c r="A26" s="14" t="s">
        <v>1777</v>
      </c>
      <c r="B26" s="392">
        <v>5</v>
      </c>
      <c r="C26" s="13" t="s">
        <v>1579</v>
      </c>
      <c r="D26" s="423">
        <v>44287</v>
      </c>
      <c r="E26" s="20">
        <v>4</v>
      </c>
      <c r="F26" s="6">
        <v>11606802</v>
      </c>
      <c r="G26" s="20" t="s">
        <v>1580</v>
      </c>
      <c r="H26" s="20" t="s">
        <v>1581</v>
      </c>
      <c r="I26" s="23" t="s">
        <v>1582</v>
      </c>
      <c r="J26" s="6"/>
      <c r="K26" s="6"/>
      <c r="L26" s="424"/>
      <c r="M26" s="425" t="s">
        <v>1583</v>
      </c>
      <c r="N26" s="24" t="s">
        <v>1390</v>
      </c>
      <c r="O26" s="107"/>
      <c r="P26" s="105"/>
      <c r="Q26" s="106"/>
      <c r="R26" s="24" t="s">
        <v>1387</v>
      </c>
      <c r="S26" s="107"/>
      <c r="T26" s="105"/>
      <c r="U26" s="106"/>
      <c r="V26" s="24" t="s">
        <v>1390</v>
      </c>
      <c r="W26" s="107"/>
      <c r="X26" s="105"/>
      <c r="Y26" s="106"/>
      <c r="Z26" s="722">
        <v>71.449996948242188</v>
      </c>
      <c r="AA26" s="273"/>
      <c r="AB26" s="24" t="s">
        <v>1398</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t="s">
        <v>1387</v>
      </c>
      <c r="AZ26" s="107"/>
      <c r="BA26" s="273"/>
      <c r="BB26" s="722">
        <v>67</v>
      </c>
      <c r="BC26" s="107"/>
      <c r="BD26" s="273"/>
      <c r="BE26" s="722">
        <v>73.150001525878906</v>
      </c>
      <c r="BF26" s="107"/>
      <c r="BG26" s="273"/>
      <c r="BH26" s="722">
        <v>64.400001525878906</v>
      </c>
      <c r="BI26" s="107"/>
      <c r="BJ26" s="273"/>
      <c r="BK26" s="24" t="s">
        <v>1390</v>
      </c>
      <c r="BL26" s="107"/>
      <c r="BM26" s="273"/>
      <c r="BN26" s="24" t="s">
        <v>1390</v>
      </c>
      <c r="BO26" s="107"/>
      <c r="BP26" s="273"/>
      <c r="BQ26" s="24" t="s">
        <v>1390</v>
      </c>
      <c r="BR26" s="107"/>
      <c r="BS26" s="273"/>
      <c r="BT26" s="24" t="s">
        <v>1744</v>
      </c>
      <c r="BU26" s="291"/>
      <c r="BV26" s="273"/>
      <c r="BW26" s="24"/>
      <c r="BX26" s="107"/>
      <c r="BY26" s="273"/>
      <c r="BZ26" s="24"/>
      <c r="CA26" s="107"/>
      <c r="CB26" s="273"/>
      <c r="CC26" s="24"/>
      <c r="CD26" s="107"/>
      <c r="CE26" s="107"/>
      <c r="CF26" s="107"/>
      <c r="CG26" s="107"/>
      <c r="CH26" s="273"/>
      <c r="CI26" s="24"/>
      <c r="CJ26" s="107"/>
      <c r="CK26" s="273"/>
      <c r="CL26" s="24"/>
      <c r="CM26" s="107"/>
      <c r="CN26" s="273"/>
      <c r="CO26" s="24"/>
      <c r="CP26" s="107"/>
      <c r="CQ26" s="273"/>
      <c r="CR26" s="24"/>
      <c r="CS26" s="107"/>
      <c r="CT26" s="273"/>
      <c r="CU26" s="24"/>
      <c r="CV26" s="107"/>
      <c r="CW26" s="273"/>
      <c r="CX26" s="24"/>
      <c r="CY26" s="107"/>
      <c r="CZ26" s="273"/>
      <c r="DA26" s="24"/>
      <c r="DB26" s="107"/>
      <c r="DC26" s="273"/>
      <c r="DD26" s="24"/>
      <c r="DE26" s="107"/>
      <c r="DF26" s="273"/>
      <c r="DG26" s="218"/>
      <c r="DH26" s="217"/>
      <c r="DI26" s="217"/>
      <c r="DJ26" s="286">
        <f t="shared" si="0"/>
        <v>68.183334350585938</v>
      </c>
      <c r="DK26" s="219"/>
      <c r="DL26" s="220">
        <f t="shared" si="1"/>
        <v>3.4091667175292968</v>
      </c>
      <c r="DM26" s="650">
        <f t="shared" si="2"/>
        <v>0</v>
      </c>
      <c r="DN26" s="233">
        <f t="shared" si="3"/>
        <v>0</v>
      </c>
      <c r="DO26" s="234">
        <f t="shared" si="4"/>
        <v>0</v>
      </c>
      <c r="DP26" s="234">
        <f t="shared" si="5"/>
        <v>0</v>
      </c>
      <c r="DQ26" s="234">
        <f t="shared" si="6"/>
        <v>0</v>
      </c>
      <c r="DR26" s="234">
        <f t="shared" si="7"/>
        <v>0</v>
      </c>
      <c r="DS26" s="235">
        <f t="shared" si="8"/>
        <v>0</v>
      </c>
      <c r="DT26" s="236">
        <f t="shared" si="9"/>
        <v>0</v>
      </c>
      <c r="DU26" s="236">
        <f t="shared" si="10"/>
        <v>0</v>
      </c>
      <c r="DV26" s="236">
        <f t="shared" si="11"/>
        <v>0</v>
      </c>
      <c r="DW26" s="236">
        <f t="shared" si="12"/>
        <v>0</v>
      </c>
      <c r="DX26" s="236">
        <f t="shared" si="13"/>
        <v>0</v>
      </c>
      <c r="DY26" s="236">
        <f t="shared" si="14"/>
        <v>0</v>
      </c>
      <c r="DZ26" s="237">
        <f t="shared" si="15"/>
        <v>0</v>
      </c>
      <c r="EA26" s="238">
        <f t="shared" si="16"/>
        <v>0</v>
      </c>
      <c r="EB26" s="238">
        <f t="shared" si="17"/>
        <v>0</v>
      </c>
      <c r="EC26" s="238">
        <f t="shared" si="18"/>
        <v>0</v>
      </c>
      <c r="ED26" s="238">
        <f t="shared" si="19"/>
        <v>0</v>
      </c>
      <c r="EE26" s="238">
        <f t="shared" si="20"/>
        <v>0</v>
      </c>
      <c r="EF26" s="238">
        <f t="shared" si="21"/>
        <v>0</v>
      </c>
      <c r="EG26" s="238">
        <f t="shared" si="22"/>
        <v>0</v>
      </c>
      <c r="EH26" s="239">
        <f t="shared" si="23"/>
        <v>0</v>
      </c>
      <c r="EI26" s="240">
        <f t="shared" si="24"/>
        <v>0</v>
      </c>
      <c r="EJ26" s="240">
        <f t="shared" si="25"/>
        <v>0</v>
      </c>
      <c r="EK26" s="240">
        <f t="shared" si="26"/>
        <v>0</v>
      </c>
      <c r="EL26" s="240">
        <f t="shared" si="27"/>
        <v>0</v>
      </c>
      <c r="EM26" s="240">
        <f t="shared" si="28"/>
        <v>0</v>
      </c>
      <c r="EN26" s="240">
        <f t="shared" si="29"/>
        <v>0</v>
      </c>
      <c r="EO26" s="240">
        <f t="shared" si="30"/>
        <v>0</v>
      </c>
      <c r="EP26" s="240">
        <f t="shared" si="31"/>
        <v>0</v>
      </c>
      <c r="EQ26" s="240">
        <f t="shared" si="32"/>
        <v>0</v>
      </c>
      <c r="ER26" s="240">
        <f t="shared" si="33"/>
        <v>0</v>
      </c>
      <c r="ES26" s="240">
        <f t="shared" si="34"/>
        <v>0</v>
      </c>
      <c r="ET26" s="241">
        <f t="shared" si="35"/>
        <v>0</v>
      </c>
      <c r="EU26" s="242">
        <f t="shared" si="36"/>
        <v>3</v>
      </c>
      <c r="EV26" s="234">
        <f t="shared" si="37"/>
        <v>0</v>
      </c>
      <c r="EW26" s="234">
        <f t="shared" si="38"/>
        <v>3</v>
      </c>
      <c r="EX26" s="234">
        <f t="shared" si="39"/>
        <v>0</v>
      </c>
      <c r="EY26" s="234">
        <f t="shared" si="40"/>
        <v>0</v>
      </c>
      <c r="EZ26" s="235">
        <f t="shared" si="41"/>
        <v>0</v>
      </c>
      <c r="FA26" s="236">
        <f t="shared" si="42"/>
        <v>0</v>
      </c>
      <c r="FB26" s="236">
        <f t="shared" si="43"/>
        <v>0</v>
      </c>
      <c r="FC26" s="236">
        <f t="shared" si="44"/>
        <v>0</v>
      </c>
      <c r="FD26" s="236">
        <f t="shared" si="45"/>
        <v>0</v>
      </c>
      <c r="FE26" s="236">
        <f t="shared" si="46"/>
        <v>0</v>
      </c>
      <c r="FF26" s="236">
        <f t="shared" si="47"/>
        <v>0</v>
      </c>
      <c r="FG26" s="237">
        <f t="shared" si="48"/>
        <v>0</v>
      </c>
      <c r="FH26" s="238">
        <f t="shared" si="49"/>
        <v>0</v>
      </c>
      <c r="FI26" s="238">
        <f t="shared" si="50"/>
        <v>0</v>
      </c>
      <c r="FJ26" s="238">
        <f t="shared" si="51"/>
        <v>0</v>
      </c>
      <c r="FK26" s="238">
        <f t="shared" si="52"/>
        <v>3</v>
      </c>
      <c r="FL26" s="238">
        <f t="shared" si="53"/>
        <v>5</v>
      </c>
      <c r="FM26" s="238">
        <f t="shared" si="54"/>
        <v>4</v>
      </c>
      <c r="FN26" s="238">
        <f t="shared" si="55"/>
        <v>0</v>
      </c>
      <c r="FO26" s="239">
        <f t="shared" si="56"/>
        <v>0</v>
      </c>
      <c r="FP26" s="240">
        <f t="shared" si="57"/>
        <v>0</v>
      </c>
      <c r="FQ26" s="240">
        <f t="shared" si="58"/>
        <v>0</v>
      </c>
      <c r="FR26" s="240">
        <f t="shared" si="59"/>
        <v>0</v>
      </c>
      <c r="FS26" s="240">
        <f t="shared" si="60"/>
        <v>0</v>
      </c>
      <c r="FT26" s="240">
        <f t="shared" si="61"/>
        <v>0</v>
      </c>
      <c r="FU26" s="240">
        <f t="shared" si="62"/>
        <v>0</v>
      </c>
      <c r="FV26" s="240">
        <f t="shared" si="63"/>
        <v>0</v>
      </c>
      <c r="FW26" s="240">
        <f t="shared" si="64"/>
        <v>0</v>
      </c>
      <c r="FX26" s="240">
        <f t="shared" si="65"/>
        <v>0</v>
      </c>
      <c r="FY26" s="240">
        <f t="shared" si="66"/>
        <v>0</v>
      </c>
      <c r="FZ26" s="240">
        <f t="shared" si="67"/>
        <v>0</v>
      </c>
      <c r="GA26" s="241">
        <f t="shared" si="68"/>
        <v>18</v>
      </c>
      <c r="GB26" s="242">
        <f t="shared" si="69"/>
        <v>0</v>
      </c>
      <c r="GC26" s="234">
        <f t="shared" si="70"/>
        <v>3</v>
      </c>
      <c r="GD26" s="234">
        <f t="shared" si="71"/>
        <v>0</v>
      </c>
      <c r="GE26" s="234">
        <f t="shared" si="72"/>
        <v>0</v>
      </c>
      <c r="GF26" s="234">
        <f t="shared" si="73"/>
        <v>0</v>
      </c>
      <c r="GG26" s="235">
        <f t="shared" si="74"/>
        <v>0</v>
      </c>
      <c r="GH26" s="236">
        <f t="shared" si="75"/>
        <v>0</v>
      </c>
      <c r="GI26" s="236">
        <f t="shared" si="76"/>
        <v>0</v>
      </c>
      <c r="GJ26" s="236">
        <f t="shared" si="77"/>
        <v>0</v>
      </c>
      <c r="GK26" s="236">
        <f t="shared" si="78"/>
        <v>0</v>
      </c>
      <c r="GL26" s="236">
        <f t="shared" si="79"/>
        <v>0</v>
      </c>
      <c r="GM26" s="236">
        <f t="shared" si="80"/>
        <v>0</v>
      </c>
      <c r="GN26" s="237">
        <f t="shared" si="81"/>
        <v>5</v>
      </c>
      <c r="GO26" s="238">
        <f t="shared" si="82"/>
        <v>0</v>
      </c>
      <c r="GP26" s="238">
        <f t="shared" si="83"/>
        <v>0</v>
      </c>
      <c r="GQ26" s="238">
        <f t="shared" si="84"/>
        <v>0</v>
      </c>
      <c r="GR26" s="238">
        <f t="shared" si="85"/>
        <v>0</v>
      </c>
      <c r="GS26" s="238">
        <f t="shared" si="86"/>
        <v>0</v>
      </c>
      <c r="GT26" s="238">
        <f t="shared" si="87"/>
        <v>0</v>
      </c>
      <c r="GU26" s="238">
        <f t="shared" si="88"/>
        <v>0</v>
      </c>
      <c r="GV26" s="239">
        <f t="shared" si="89"/>
        <v>0</v>
      </c>
      <c r="GW26" s="240">
        <f t="shared" si="90"/>
        <v>0</v>
      </c>
      <c r="GX26" s="240">
        <f t="shared" si="91"/>
        <v>0</v>
      </c>
      <c r="GY26" s="240">
        <f t="shared" si="92"/>
        <v>0</v>
      </c>
      <c r="GZ26" s="240">
        <f t="shared" si="93"/>
        <v>0</v>
      </c>
      <c r="HA26" s="240">
        <f t="shared" si="94"/>
        <v>0</v>
      </c>
      <c r="HB26" s="240">
        <f t="shared" si="95"/>
        <v>0</v>
      </c>
      <c r="HC26" s="240">
        <f t="shared" si="96"/>
        <v>0</v>
      </c>
      <c r="HD26" s="240">
        <f t="shared" si="97"/>
        <v>0</v>
      </c>
      <c r="HE26" s="240">
        <f t="shared" si="98"/>
        <v>0</v>
      </c>
      <c r="HF26" s="240">
        <f t="shared" si="99"/>
        <v>0</v>
      </c>
      <c r="HG26" s="240">
        <f t="shared" si="100"/>
        <v>0</v>
      </c>
      <c r="HH26" s="241">
        <f t="shared" si="101"/>
        <v>8</v>
      </c>
      <c r="HI26" s="243"/>
      <c r="HJ26" s="242">
        <f t="shared" si="102"/>
        <v>0</v>
      </c>
      <c r="HK26" s="234">
        <f t="shared" si="103"/>
        <v>0</v>
      </c>
      <c r="HL26" s="234">
        <f t="shared" si="104"/>
        <v>0</v>
      </c>
      <c r="HM26" s="234">
        <f t="shared" si="105"/>
        <v>3</v>
      </c>
      <c r="HN26" s="234">
        <f t="shared" si="106"/>
        <v>0</v>
      </c>
      <c r="HO26" s="235">
        <f t="shared" si="107"/>
        <v>20</v>
      </c>
      <c r="HP26" s="236">
        <f t="shared" si="108"/>
        <v>20</v>
      </c>
      <c r="HQ26" s="236">
        <f t="shared" si="109"/>
        <v>20</v>
      </c>
      <c r="HR26" s="236">
        <f t="shared" si="110"/>
        <v>20</v>
      </c>
      <c r="HS26" s="236">
        <f t="shared" si="111"/>
        <v>10</v>
      </c>
      <c r="HT26" s="236">
        <f t="shared" si="112"/>
        <v>20</v>
      </c>
      <c r="HU26" s="236">
        <f t="shared" si="113"/>
        <v>10</v>
      </c>
      <c r="HV26" s="237">
        <f t="shared" si="114"/>
        <v>0</v>
      </c>
      <c r="HW26" s="238">
        <f t="shared" si="115"/>
        <v>20</v>
      </c>
      <c r="HX26" s="238">
        <f t="shared" si="116"/>
        <v>20</v>
      </c>
      <c r="HY26" s="238">
        <f t="shared" si="117"/>
        <v>20</v>
      </c>
      <c r="HZ26" s="238">
        <f t="shared" si="118"/>
        <v>0</v>
      </c>
      <c r="IA26" s="238">
        <f t="shared" si="119"/>
        <v>0</v>
      </c>
      <c r="IB26" s="238">
        <f t="shared" si="120"/>
        <v>0</v>
      </c>
      <c r="IC26" s="238">
        <f t="shared" si="121"/>
        <v>0</v>
      </c>
      <c r="ID26" s="239">
        <f t="shared" si="122"/>
        <v>0</v>
      </c>
      <c r="IE26" s="240">
        <f t="shared" si="123"/>
        <v>0</v>
      </c>
      <c r="IF26" s="240">
        <f t="shared" si="124"/>
        <v>0</v>
      </c>
      <c r="IG26" s="240">
        <f t="shared" si="125"/>
        <v>0</v>
      </c>
      <c r="IH26" s="240">
        <f t="shared" si="126"/>
        <v>0</v>
      </c>
      <c r="II26" s="240">
        <f t="shared" si="127"/>
        <v>0</v>
      </c>
      <c r="IJ26" s="240">
        <f t="shared" si="128"/>
        <v>0</v>
      </c>
      <c r="IK26" s="240">
        <f t="shared" si="129"/>
        <v>0</v>
      </c>
      <c r="IL26" s="240">
        <f t="shared" si="130"/>
        <v>0</v>
      </c>
      <c r="IM26" s="240">
        <f t="shared" si="131"/>
        <v>0</v>
      </c>
      <c r="IN26" s="240">
        <f t="shared" si="132"/>
        <v>0</v>
      </c>
      <c r="IO26" s="240">
        <f t="shared" si="133"/>
        <v>0</v>
      </c>
      <c r="IP26" s="416">
        <f t="shared" si="134"/>
        <v>180</v>
      </c>
      <c r="IQ26" s="416">
        <f t="shared" si="135"/>
        <v>3</v>
      </c>
    </row>
    <row r="27" spans="1:251" ht="15" customHeight="1" x14ac:dyDescent="0.25">
      <c r="A27" s="14" t="s">
        <v>1777</v>
      </c>
      <c r="B27" s="392">
        <v>6</v>
      </c>
      <c r="C27" s="13" t="s">
        <v>1584</v>
      </c>
      <c r="D27" s="423">
        <v>44287</v>
      </c>
      <c r="E27" s="20">
        <v>4</v>
      </c>
      <c r="F27" s="6">
        <v>11606824</v>
      </c>
      <c r="G27" s="20" t="s">
        <v>1585</v>
      </c>
      <c r="H27" s="20" t="s">
        <v>1586</v>
      </c>
      <c r="I27" s="23" t="s">
        <v>1587</v>
      </c>
      <c r="J27" s="6"/>
      <c r="K27" s="6"/>
      <c r="L27" s="424"/>
      <c r="M27" s="425" t="s">
        <v>1588</v>
      </c>
      <c r="N27" s="24" t="s">
        <v>1390</v>
      </c>
      <c r="O27" s="107"/>
      <c r="P27" s="105"/>
      <c r="Q27" s="106"/>
      <c r="R27" s="24" t="s">
        <v>1387</v>
      </c>
      <c r="S27" s="107"/>
      <c r="T27" s="105"/>
      <c r="U27" s="106"/>
      <c r="V27" s="24" t="s">
        <v>1390</v>
      </c>
      <c r="W27" s="107"/>
      <c r="X27" s="105"/>
      <c r="Y27" s="106"/>
      <c r="Z27" s="722">
        <v>81.5</v>
      </c>
      <c r="AA27" s="273"/>
      <c r="AB27" s="24" t="s">
        <v>1398</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t="s">
        <v>1387</v>
      </c>
      <c r="AZ27" s="107"/>
      <c r="BA27" s="273"/>
      <c r="BB27" s="722">
        <v>63.75</v>
      </c>
      <c r="BC27" s="107"/>
      <c r="BD27" s="273"/>
      <c r="BE27" s="722">
        <v>68.349998474121094</v>
      </c>
      <c r="BF27" s="107"/>
      <c r="BG27" s="273"/>
      <c r="BH27" s="722">
        <v>70</v>
      </c>
      <c r="BI27" s="107"/>
      <c r="BJ27" s="273"/>
      <c r="BK27" s="24" t="s">
        <v>1390</v>
      </c>
      <c r="BL27" s="107"/>
      <c r="BM27" s="273"/>
      <c r="BN27" s="24" t="s">
        <v>1390</v>
      </c>
      <c r="BO27" s="107"/>
      <c r="BP27" s="273"/>
      <c r="BQ27" s="24" t="s">
        <v>1390</v>
      </c>
      <c r="BR27" s="107"/>
      <c r="BS27" s="273"/>
      <c r="BT27" s="24" t="s">
        <v>1744</v>
      </c>
      <c r="BU27" s="291"/>
      <c r="BV27" s="273"/>
      <c r="BW27" s="24"/>
      <c r="BX27" s="107"/>
      <c r="BY27" s="273"/>
      <c r="BZ27" s="24"/>
      <c r="CA27" s="107"/>
      <c r="CB27" s="273"/>
      <c r="CC27" s="24"/>
      <c r="CD27" s="107"/>
      <c r="CE27" s="107"/>
      <c r="CF27" s="107"/>
      <c r="CG27" s="107"/>
      <c r="CH27" s="273"/>
      <c r="CI27" s="24"/>
      <c r="CJ27" s="107"/>
      <c r="CK27" s="273"/>
      <c r="CL27" s="24"/>
      <c r="CM27" s="107"/>
      <c r="CN27" s="273"/>
      <c r="CO27" s="24"/>
      <c r="CP27" s="107"/>
      <c r="CQ27" s="273"/>
      <c r="CR27" s="24"/>
      <c r="CS27" s="107"/>
      <c r="CT27" s="273"/>
      <c r="CU27" s="24"/>
      <c r="CV27" s="107"/>
      <c r="CW27" s="273"/>
      <c r="CX27" s="24"/>
      <c r="CY27" s="107"/>
      <c r="CZ27" s="273"/>
      <c r="DA27" s="24"/>
      <c r="DB27" s="107"/>
      <c r="DC27" s="273"/>
      <c r="DD27" s="24"/>
      <c r="DE27" s="107"/>
      <c r="DF27" s="273"/>
      <c r="DG27" s="218"/>
      <c r="DH27" s="217"/>
      <c r="DI27" s="217"/>
      <c r="DJ27" s="286">
        <f t="shared" si="0"/>
        <v>67.36666615804036</v>
      </c>
      <c r="DK27" s="219"/>
      <c r="DL27" s="220">
        <f t="shared" si="1"/>
        <v>3.3683333079020179</v>
      </c>
      <c r="DM27" s="650">
        <f t="shared" si="2"/>
        <v>0</v>
      </c>
      <c r="DN27" s="233">
        <f t="shared" si="3"/>
        <v>0</v>
      </c>
      <c r="DO27" s="234">
        <f t="shared" si="4"/>
        <v>0</v>
      </c>
      <c r="DP27" s="234">
        <f t="shared" si="5"/>
        <v>0</v>
      </c>
      <c r="DQ27" s="234">
        <f t="shared" si="6"/>
        <v>0</v>
      </c>
      <c r="DR27" s="234">
        <f t="shared" si="7"/>
        <v>0</v>
      </c>
      <c r="DS27" s="235">
        <f t="shared" si="8"/>
        <v>0</v>
      </c>
      <c r="DT27" s="236">
        <f t="shared" si="9"/>
        <v>0</v>
      </c>
      <c r="DU27" s="236">
        <f t="shared" si="10"/>
        <v>0</v>
      </c>
      <c r="DV27" s="236">
        <f t="shared" si="11"/>
        <v>0</v>
      </c>
      <c r="DW27" s="236">
        <f t="shared" si="12"/>
        <v>0</v>
      </c>
      <c r="DX27" s="236">
        <f t="shared" si="13"/>
        <v>0</v>
      </c>
      <c r="DY27" s="236">
        <f t="shared" si="14"/>
        <v>0</v>
      </c>
      <c r="DZ27" s="237">
        <f t="shared" si="15"/>
        <v>0</v>
      </c>
      <c r="EA27" s="238">
        <f t="shared" si="16"/>
        <v>0</v>
      </c>
      <c r="EB27" s="238">
        <f t="shared" si="17"/>
        <v>0</v>
      </c>
      <c r="EC27" s="238">
        <f t="shared" si="18"/>
        <v>0</v>
      </c>
      <c r="ED27" s="238">
        <f t="shared" si="19"/>
        <v>0</v>
      </c>
      <c r="EE27" s="238">
        <f t="shared" si="20"/>
        <v>0</v>
      </c>
      <c r="EF27" s="238">
        <f t="shared" si="21"/>
        <v>0</v>
      </c>
      <c r="EG27" s="238">
        <f t="shared" si="22"/>
        <v>0</v>
      </c>
      <c r="EH27" s="239">
        <f t="shared" si="23"/>
        <v>0</v>
      </c>
      <c r="EI27" s="240">
        <f t="shared" si="24"/>
        <v>0</v>
      </c>
      <c r="EJ27" s="240">
        <f t="shared" si="25"/>
        <v>0</v>
      </c>
      <c r="EK27" s="240">
        <f t="shared" si="26"/>
        <v>0</v>
      </c>
      <c r="EL27" s="240">
        <f t="shared" si="27"/>
        <v>0</v>
      </c>
      <c r="EM27" s="240">
        <f t="shared" si="28"/>
        <v>0</v>
      </c>
      <c r="EN27" s="240">
        <f t="shared" si="29"/>
        <v>0</v>
      </c>
      <c r="EO27" s="240">
        <f t="shared" si="30"/>
        <v>0</v>
      </c>
      <c r="EP27" s="240">
        <f t="shared" si="31"/>
        <v>0</v>
      </c>
      <c r="EQ27" s="240">
        <f t="shared" si="32"/>
        <v>0</v>
      </c>
      <c r="ER27" s="240">
        <f t="shared" si="33"/>
        <v>0</v>
      </c>
      <c r="ES27" s="240">
        <f t="shared" si="34"/>
        <v>0</v>
      </c>
      <c r="ET27" s="241">
        <f t="shared" si="35"/>
        <v>0</v>
      </c>
      <c r="EU27" s="242">
        <f t="shared" si="36"/>
        <v>3</v>
      </c>
      <c r="EV27" s="234">
        <f t="shared" si="37"/>
        <v>0</v>
      </c>
      <c r="EW27" s="234">
        <f t="shared" si="38"/>
        <v>3</v>
      </c>
      <c r="EX27" s="234">
        <f t="shared" si="39"/>
        <v>0</v>
      </c>
      <c r="EY27" s="234">
        <f t="shared" si="40"/>
        <v>0</v>
      </c>
      <c r="EZ27" s="235">
        <f t="shared" si="41"/>
        <v>0</v>
      </c>
      <c r="FA27" s="236">
        <f t="shared" si="42"/>
        <v>0</v>
      </c>
      <c r="FB27" s="236">
        <f t="shared" si="43"/>
        <v>0</v>
      </c>
      <c r="FC27" s="236">
        <f t="shared" si="44"/>
        <v>0</v>
      </c>
      <c r="FD27" s="236">
        <f t="shared" si="45"/>
        <v>0</v>
      </c>
      <c r="FE27" s="236">
        <f t="shared" si="46"/>
        <v>0</v>
      </c>
      <c r="FF27" s="236">
        <f t="shared" si="47"/>
        <v>0</v>
      </c>
      <c r="FG27" s="237">
        <f t="shared" si="48"/>
        <v>0</v>
      </c>
      <c r="FH27" s="238">
        <f t="shared" si="49"/>
        <v>0</v>
      </c>
      <c r="FI27" s="238">
        <f t="shared" si="50"/>
        <v>0</v>
      </c>
      <c r="FJ27" s="238">
        <f t="shared" si="51"/>
        <v>0</v>
      </c>
      <c r="FK27" s="238">
        <f t="shared" si="52"/>
        <v>3</v>
      </c>
      <c r="FL27" s="238">
        <f t="shared" si="53"/>
        <v>5</v>
      </c>
      <c r="FM27" s="238">
        <f t="shared" si="54"/>
        <v>4</v>
      </c>
      <c r="FN27" s="238">
        <f t="shared" si="55"/>
        <v>0</v>
      </c>
      <c r="FO27" s="239">
        <f t="shared" si="56"/>
        <v>0</v>
      </c>
      <c r="FP27" s="240">
        <f t="shared" si="57"/>
        <v>0</v>
      </c>
      <c r="FQ27" s="240">
        <f t="shared" si="58"/>
        <v>0</v>
      </c>
      <c r="FR27" s="240">
        <f t="shared" si="59"/>
        <v>0</v>
      </c>
      <c r="FS27" s="240">
        <f t="shared" si="60"/>
        <v>0</v>
      </c>
      <c r="FT27" s="240">
        <f t="shared" si="61"/>
        <v>0</v>
      </c>
      <c r="FU27" s="240">
        <f t="shared" si="62"/>
        <v>0</v>
      </c>
      <c r="FV27" s="240">
        <f t="shared" si="63"/>
        <v>0</v>
      </c>
      <c r="FW27" s="240">
        <f t="shared" si="64"/>
        <v>0</v>
      </c>
      <c r="FX27" s="240">
        <f t="shared" si="65"/>
        <v>0</v>
      </c>
      <c r="FY27" s="240">
        <f t="shared" si="66"/>
        <v>0</v>
      </c>
      <c r="FZ27" s="240">
        <f t="shared" si="67"/>
        <v>0</v>
      </c>
      <c r="GA27" s="241">
        <f t="shared" si="68"/>
        <v>18</v>
      </c>
      <c r="GB27" s="242">
        <f t="shared" si="69"/>
        <v>0</v>
      </c>
      <c r="GC27" s="234">
        <f t="shared" si="70"/>
        <v>3</v>
      </c>
      <c r="GD27" s="234">
        <f t="shared" si="71"/>
        <v>0</v>
      </c>
      <c r="GE27" s="234">
        <f t="shared" si="72"/>
        <v>0</v>
      </c>
      <c r="GF27" s="234">
        <f t="shared" si="73"/>
        <v>0</v>
      </c>
      <c r="GG27" s="235">
        <f t="shared" si="74"/>
        <v>0</v>
      </c>
      <c r="GH27" s="236">
        <f t="shared" si="75"/>
        <v>0</v>
      </c>
      <c r="GI27" s="236">
        <f t="shared" si="76"/>
        <v>0</v>
      </c>
      <c r="GJ27" s="236">
        <f t="shared" si="77"/>
        <v>0</v>
      </c>
      <c r="GK27" s="236">
        <f t="shared" si="78"/>
        <v>0</v>
      </c>
      <c r="GL27" s="236">
        <f t="shared" si="79"/>
        <v>0</v>
      </c>
      <c r="GM27" s="236">
        <f t="shared" si="80"/>
        <v>0</v>
      </c>
      <c r="GN27" s="237">
        <f t="shared" si="81"/>
        <v>5</v>
      </c>
      <c r="GO27" s="238">
        <f t="shared" si="82"/>
        <v>0</v>
      </c>
      <c r="GP27" s="238">
        <f t="shared" si="83"/>
        <v>0</v>
      </c>
      <c r="GQ27" s="238">
        <f t="shared" si="84"/>
        <v>0</v>
      </c>
      <c r="GR27" s="238">
        <f t="shared" si="85"/>
        <v>0</v>
      </c>
      <c r="GS27" s="238">
        <f t="shared" si="86"/>
        <v>0</v>
      </c>
      <c r="GT27" s="238">
        <f t="shared" si="87"/>
        <v>0</v>
      </c>
      <c r="GU27" s="238">
        <f t="shared" si="88"/>
        <v>0</v>
      </c>
      <c r="GV27" s="239">
        <f t="shared" si="89"/>
        <v>0</v>
      </c>
      <c r="GW27" s="240">
        <f t="shared" si="90"/>
        <v>0</v>
      </c>
      <c r="GX27" s="240">
        <f t="shared" si="91"/>
        <v>0</v>
      </c>
      <c r="GY27" s="240">
        <f t="shared" si="92"/>
        <v>0</v>
      </c>
      <c r="GZ27" s="240">
        <f t="shared" si="93"/>
        <v>0</v>
      </c>
      <c r="HA27" s="240">
        <f t="shared" si="94"/>
        <v>0</v>
      </c>
      <c r="HB27" s="240">
        <f t="shared" si="95"/>
        <v>0</v>
      </c>
      <c r="HC27" s="240">
        <f t="shared" si="96"/>
        <v>0</v>
      </c>
      <c r="HD27" s="240">
        <f t="shared" si="97"/>
        <v>0</v>
      </c>
      <c r="HE27" s="240">
        <f t="shared" si="98"/>
        <v>0</v>
      </c>
      <c r="HF27" s="240">
        <f t="shared" si="99"/>
        <v>0</v>
      </c>
      <c r="HG27" s="240">
        <f t="shared" si="100"/>
        <v>0</v>
      </c>
      <c r="HH27" s="241">
        <f t="shared" si="101"/>
        <v>8</v>
      </c>
      <c r="HI27" s="243"/>
      <c r="HJ27" s="242">
        <f t="shared" si="102"/>
        <v>0</v>
      </c>
      <c r="HK27" s="234">
        <f t="shared" si="103"/>
        <v>0</v>
      </c>
      <c r="HL27" s="234">
        <f t="shared" si="104"/>
        <v>0</v>
      </c>
      <c r="HM27" s="234">
        <f t="shared" si="105"/>
        <v>3</v>
      </c>
      <c r="HN27" s="234">
        <f t="shared" si="106"/>
        <v>0</v>
      </c>
      <c r="HO27" s="235">
        <f t="shared" si="107"/>
        <v>20</v>
      </c>
      <c r="HP27" s="236">
        <f t="shared" si="108"/>
        <v>20</v>
      </c>
      <c r="HQ27" s="236">
        <f t="shared" si="109"/>
        <v>20</v>
      </c>
      <c r="HR27" s="236">
        <f t="shared" si="110"/>
        <v>20</v>
      </c>
      <c r="HS27" s="236">
        <f t="shared" si="111"/>
        <v>10</v>
      </c>
      <c r="HT27" s="236">
        <f t="shared" si="112"/>
        <v>20</v>
      </c>
      <c r="HU27" s="236">
        <f t="shared" si="113"/>
        <v>10</v>
      </c>
      <c r="HV27" s="237">
        <f t="shared" si="114"/>
        <v>0</v>
      </c>
      <c r="HW27" s="238">
        <f t="shared" si="115"/>
        <v>20</v>
      </c>
      <c r="HX27" s="238">
        <f t="shared" si="116"/>
        <v>20</v>
      </c>
      <c r="HY27" s="238">
        <f t="shared" si="117"/>
        <v>20</v>
      </c>
      <c r="HZ27" s="238">
        <f t="shared" si="118"/>
        <v>0</v>
      </c>
      <c r="IA27" s="238">
        <f t="shared" si="119"/>
        <v>0</v>
      </c>
      <c r="IB27" s="238">
        <f t="shared" si="120"/>
        <v>0</v>
      </c>
      <c r="IC27" s="238">
        <f t="shared" si="121"/>
        <v>0</v>
      </c>
      <c r="ID27" s="239">
        <f t="shared" si="122"/>
        <v>0</v>
      </c>
      <c r="IE27" s="240">
        <f t="shared" si="123"/>
        <v>0</v>
      </c>
      <c r="IF27" s="240">
        <f t="shared" si="124"/>
        <v>0</v>
      </c>
      <c r="IG27" s="240">
        <f t="shared" si="125"/>
        <v>0</v>
      </c>
      <c r="IH27" s="240">
        <f t="shared" si="126"/>
        <v>0</v>
      </c>
      <c r="II27" s="240">
        <f t="shared" si="127"/>
        <v>0</v>
      </c>
      <c r="IJ27" s="240">
        <f t="shared" si="128"/>
        <v>0</v>
      </c>
      <c r="IK27" s="240">
        <f t="shared" si="129"/>
        <v>0</v>
      </c>
      <c r="IL27" s="240">
        <f t="shared" si="130"/>
        <v>0</v>
      </c>
      <c r="IM27" s="240">
        <f t="shared" si="131"/>
        <v>0</v>
      </c>
      <c r="IN27" s="240">
        <f t="shared" si="132"/>
        <v>0</v>
      </c>
      <c r="IO27" s="240">
        <f t="shared" si="133"/>
        <v>0</v>
      </c>
      <c r="IP27" s="416">
        <f t="shared" si="134"/>
        <v>180</v>
      </c>
      <c r="IQ27" s="416">
        <f t="shared" si="135"/>
        <v>3</v>
      </c>
    </row>
    <row r="28" spans="1:251" ht="15" customHeight="1" x14ac:dyDescent="0.25">
      <c r="A28" s="14" t="s">
        <v>1777</v>
      </c>
      <c r="B28" s="392">
        <v>7</v>
      </c>
      <c r="C28" s="13" t="s">
        <v>1589</v>
      </c>
      <c r="D28" s="423">
        <v>44287</v>
      </c>
      <c r="E28" s="20">
        <v>4</v>
      </c>
      <c r="F28" s="6">
        <v>11606835</v>
      </c>
      <c r="G28" s="20" t="s">
        <v>1590</v>
      </c>
      <c r="H28" s="20" t="s">
        <v>1591</v>
      </c>
      <c r="I28" s="23" t="s">
        <v>1592</v>
      </c>
      <c r="J28" s="6"/>
      <c r="K28" s="6"/>
      <c r="L28" s="424"/>
      <c r="M28" s="425" t="s">
        <v>1593</v>
      </c>
      <c r="N28" s="24" t="s">
        <v>1390</v>
      </c>
      <c r="O28" s="107"/>
      <c r="P28" s="105"/>
      <c r="Q28" s="106"/>
      <c r="R28" s="24" t="s">
        <v>1387</v>
      </c>
      <c r="S28" s="107"/>
      <c r="T28" s="105"/>
      <c r="U28" s="106"/>
      <c r="V28" s="24" t="s">
        <v>1390</v>
      </c>
      <c r="W28" s="107"/>
      <c r="X28" s="105"/>
      <c r="Y28" s="106"/>
      <c r="Z28" s="722">
        <v>86.599998474121094</v>
      </c>
      <c r="AA28" s="273"/>
      <c r="AB28" s="24" t="s">
        <v>1398</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t="s">
        <v>1387</v>
      </c>
      <c r="AZ28" s="107"/>
      <c r="BA28" s="273"/>
      <c r="BB28" s="722">
        <v>65</v>
      </c>
      <c r="BC28" s="107"/>
      <c r="BD28" s="273"/>
      <c r="BE28" s="722">
        <v>79.900001525878906</v>
      </c>
      <c r="BF28" s="107"/>
      <c r="BG28" s="273"/>
      <c r="BH28" s="722">
        <v>77.5</v>
      </c>
      <c r="BI28" s="107"/>
      <c r="BJ28" s="273"/>
      <c r="BK28" s="24" t="s">
        <v>1390</v>
      </c>
      <c r="BL28" s="107"/>
      <c r="BM28" s="273"/>
      <c r="BN28" s="24" t="s">
        <v>1390</v>
      </c>
      <c r="BO28" s="107"/>
      <c r="BP28" s="273"/>
      <c r="BQ28" s="24" t="s">
        <v>1390</v>
      </c>
      <c r="BR28" s="107"/>
      <c r="BS28" s="273"/>
      <c r="BT28" s="24" t="s">
        <v>1744</v>
      </c>
      <c r="BU28" s="291"/>
      <c r="BV28" s="273"/>
      <c r="BW28" s="24"/>
      <c r="BX28" s="107"/>
      <c r="BY28" s="273"/>
      <c r="BZ28" s="24"/>
      <c r="CA28" s="107"/>
      <c r="CB28" s="273"/>
      <c r="CC28" s="24"/>
      <c r="CD28" s="107"/>
      <c r="CE28" s="107"/>
      <c r="CF28" s="107"/>
      <c r="CG28" s="107"/>
      <c r="CH28" s="273"/>
      <c r="CI28" s="24"/>
      <c r="CJ28" s="107"/>
      <c r="CK28" s="273"/>
      <c r="CL28" s="24"/>
      <c r="CM28" s="107"/>
      <c r="CN28" s="273"/>
      <c r="CO28" s="24"/>
      <c r="CP28" s="107"/>
      <c r="CQ28" s="273"/>
      <c r="CR28" s="24"/>
      <c r="CS28" s="107"/>
      <c r="CT28" s="273"/>
      <c r="CU28" s="24"/>
      <c r="CV28" s="107"/>
      <c r="CW28" s="273"/>
      <c r="CX28" s="24"/>
      <c r="CY28" s="107"/>
      <c r="CZ28" s="273"/>
      <c r="DA28" s="24"/>
      <c r="DB28" s="107"/>
      <c r="DC28" s="273"/>
      <c r="DD28" s="24"/>
      <c r="DE28" s="107"/>
      <c r="DF28" s="273"/>
      <c r="DG28" s="218"/>
      <c r="DH28" s="217"/>
      <c r="DI28" s="217"/>
      <c r="DJ28" s="286">
        <f t="shared" si="0"/>
        <v>74.13333384195964</v>
      </c>
      <c r="DK28" s="219"/>
      <c r="DL28" s="220">
        <f t="shared" si="1"/>
        <v>3.7066666920979818</v>
      </c>
      <c r="DM28" s="650">
        <f t="shared" si="2"/>
        <v>0</v>
      </c>
      <c r="DN28" s="233">
        <f t="shared" si="3"/>
        <v>0</v>
      </c>
      <c r="DO28" s="234">
        <f t="shared" si="4"/>
        <v>0</v>
      </c>
      <c r="DP28" s="234">
        <f t="shared" si="5"/>
        <v>0</v>
      </c>
      <c r="DQ28" s="234">
        <f t="shared" si="6"/>
        <v>0</v>
      </c>
      <c r="DR28" s="234">
        <f t="shared" si="7"/>
        <v>0</v>
      </c>
      <c r="DS28" s="235">
        <f t="shared" si="8"/>
        <v>0</v>
      </c>
      <c r="DT28" s="236">
        <f t="shared" si="9"/>
        <v>0</v>
      </c>
      <c r="DU28" s="236">
        <f t="shared" si="10"/>
        <v>0</v>
      </c>
      <c r="DV28" s="236">
        <f t="shared" si="11"/>
        <v>0</v>
      </c>
      <c r="DW28" s="236">
        <f t="shared" si="12"/>
        <v>0</v>
      </c>
      <c r="DX28" s="236">
        <f t="shared" si="13"/>
        <v>0</v>
      </c>
      <c r="DY28" s="236">
        <f t="shared" si="14"/>
        <v>0</v>
      </c>
      <c r="DZ28" s="237">
        <f t="shared" si="15"/>
        <v>0</v>
      </c>
      <c r="EA28" s="238">
        <f t="shared" si="16"/>
        <v>0</v>
      </c>
      <c r="EB28" s="238">
        <f t="shared" si="17"/>
        <v>0</v>
      </c>
      <c r="EC28" s="238">
        <f t="shared" si="18"/>
        <v>0</v>
      </c>
      <c r="ED28" s="238">
        <f t="shared" si="19"/>
        <v>0</v>
      </c>
      <c r="EE28" s="238">
        <f t="shared" si="20"/>
        <v>0</v>
      </c>
      <c r="EF28" s="238">
        <f t="shared" si="21"/>
        <v>0</v>
      </c>
      <c r="EG28" s="238">
        <f t="shared" si="22"/>
        <v>0</v>
      </c>
      <c r="EH28" s="239">
        <f t="shared" si="23"/>
        <v>0</v>
      </c>
      <c r="EI28" s="240">
        <f t="shared" si="24"/>
        <v>0</v>
      </c>
      <c r="EJ28" s="240">
        <f t="shared" si="25"/>
        <v>0</v>
      </c>
      <c r="EK28" s="240">
        <f t="shared" si="26"/>
        <v>0</v>
      </c>
      <c r="EL28" s="240">
        <f t="shared" si="27"/>
        <v>0</v>
      </c>
      <c r="EM28" s="240">
        <f t="shared" si="28"/>
        <v>0</v>
      </c>
      <c r="EN28" s="240">
        <f t="shared" si="29"/>
        <v>0</v>
      </c>
      <c r="EO28" s="240">
        <f t="shared" si="30"/>
        <v>0</v>
      </c>
      <c r="EP28" s="240">
        <f t="shared" si="31"/>
        <v>0</v>
      </c>
      <c r="EQ28" s="240">
        <f t="shared" si="32"/>
        <v>0</v>
      </c>
      <c r="ER28" s="240">
        <f t="shared" si="33"/>
        <v>0</v>
      </c>
      <c r="ES28" s="240">
        <f t="shared" si="34"/>
        <v>0</v>
      </c>
      <c r="ET28" s="241">
        <f t="shared" si="35"/>
        <v>0</v>
      </c>
      <c r="EU28" s="242">
        <f t="shared" si="36"/>
        <v>3</v>
      </c>
      <c r="EV28" s="234">
        <f t="shared" si="37"/>
        <v>0</v>
      </c>
      <c r="EW28" s="234">
        <f t="shared" si="38"/>
        <v>3</v>
      </c>
      <c r="EX28" s="234">
        <f t="shared" si="39"/>
        <v>0</v>
      </c>
      <c r="EY28" s="234">
        <f t="shared" si="40"/>
        <v>0</v>
      </c>
      <c r="EZ28" s="235">
        <f t="shared" si="41"/>
        <v>0</v>
      </c>
      <c r="FA28" s="236">
        <f t="shared" si="42"/>
        <v>0</v>
      </c>
      <c r="FB28" s="236">
        <f t="shared" si="43"/>
        <v>0</v>
      </c>
      <c r="FC28" s="236">
        <f t="shared" si="44"/>
        <v>0</v>
      </c>
      <c r="FD28" s="236">
        <f t="shared" si="45"/>
        <v>0</v>
      </c>
      <c r="FE28" s="236">
        <f t="shared" si="46"/>
        <v>0</v>
      </c>
      <c r="FF28" s="236">
        <f t="shared" si="47"/>
        <v>0</v>
      </c>
      <c r="FG28" s="237">
        <f t="shared" si="48"/>
        <v>0</v>
      </c>
      <c r="FH28" s="238">
        <f t="shared" si="49"/>
        <v>0</v>
      </c>
      <c r="FI28" s="238">
        <f t="shared" si="50"/>
        <v>0</v>
      </c>
      <c r="FJ28" s="238">
        <f t="shared" si="51"/>
        <v>0</v>
      </c>
      <c r="FK28" s="238">
        <f t="shared" si="52"/>
        <v>3</v>
      </c>
      <c r="FL28" s="238">
        <f t="shared" si="53"/>
        <v>5</v>
      </c>
      <c r="FM28" s="238">
        <f t="shared" si="54"/>
        <v>4</v>
      </c>
      <c r="FN28" s="238">
        <f t="shared" si="55"/>
        <v>0</v>
      </c>
      <c r="FO28" s="239">
        <f t="shared" si="56"/>
        <v>0</v>
      </c>
      <c r="FP28" s="240">
        <f t="shared" si="57"/>
        <v>0</v>
      </c>
      <c r="FQ28" s="240">
        <f t="shared" si="58"/>
        <v>0</v>
      </c>
      <c r="FR28" s="240">
        <f t="shared" si="59"/>
        <v>0</v>
      </c>
      <c r="FS28" s="240">
        <f t="shared" si="60"/>
        <v>0</v>
      </c>
      <c r="FT28" s="240">
        <f t="shared" si="61"/>
        <v>0</v>
      </c>
      <c r="FU28" s="240">
        <f t="shared" si="62"/>
        <v>0</v>
      </c>
      <c r="FV28" s="240">
        <f t="shared" si="63"/>
        <v>0</v>
      </c>
      <c r="FW28" s="240">
        <f t="shared" si="64"/>
        <v>0</v>
      </c>
      <c r="FX28" s="240">
        <f t="shared" si="65"/>
        <v>0</v>
      </c>
      <c r="FY28" s="240">
        <f t="shared" si="66"/>
        <v>0</v>
      </c>
      <c r="FZ28" s="240">
        <f t="shared" si="67"/>
        <v>0</v>
      </c>
      <c r="GA28" s="241">
        <f t="shared" si="68"/>
        <v>18</v>
      </c>
      <c r="GB28" s="242">
        <f t="shared" si="69"/>
        <v>0</v>
      </c>
      <c r="GC28" s="234">
        <f t="shared" si="70"/>
        <v>3</v>
      </c>
      <c r="GD28" s="234">
        <f t="shared" si="71"/>
        <v>0</v>
      </c>
      <c r="GE28" s="234">
        <f t="shared" si="72"/>
        <v>0</v>
      </c>
      <c r="GF28" s="234">
        <f t="shared" si="73"/>
        <v>0</v>
      </c>
      <c r="GG28" s="235">
        <f t="shared" si="74"/>
        <v>0</v>
      </c>
      <c r="GH28" s="236">
        <f t="shared" si="75"/>
        <v>0</v>
      </c>
      <c r="GI28" s="236">
        <f t="shared" si="76"/>
        <v>0</v>
      </c>
      <c r="GJ28" s="236">
        <f t="shared" si="77"/>
        <v>0</v>
      </c>
      <c r="GK28" s="236">
        <f t="shared" si="78"/>
        <v>0</v>
      </c>
      <c r="GL28" s="236">
        <f t="shared" si="79"/>
        <v>0</v>
      </c>
      <c r="GM28" s="236">
        <f t="shared" si="80"/>
        <v>0</v>
      </c>
      <c r="GN28" s="237">
        <f t="shared" si="81"/>
        <v>5</v>
      </c>
      <c r="GO28" s="238">
        <f t="shared" si="82"/>
        <v>0</v>
      </c>
      <c r="GP28" s="238">
        <f t="shared" si="83"/>
        <v>0</v>
      </c>
      <c r="GQ28" s="238">
        <f t="shared" si="84"/>
        <v>0</v>
      </c>
      <c r="GR28" s="238">
        <f t="shared" si="85"/>
        <v>0</v>
      </c>
      <c r="GS28" s="238">
        <f t="shared" si="86"/>
        <v>0</v>
      </c>
      <c r="GT28" s="238">
        <f t="shared" si="87"/>
        <v>0</v>
      </c>
      <c r="GU28" s="238">
        <f t="shared" si="88"/>
        <v>0</v>
      </c>
      <c r="GV28" s="239">
        <f t="shared" si="89"/>
        <v>0</v>
      </c>
      <c r="GW28" s="240">
        <f t="shared" si="90"/>
        <v>0</v>
      </c>
      <c r="GX28" s="240">
        <f t="shared" si="91"/>
        <v>0</v>
      </c>
      <c r="GY28" s="240">
        <f t="shared" si="92"/>
        <v>0</v>
      </c>
      <c r="GZ28" s="240">
        <f t="shared" si="93"/>
        <v>0</v>
      </c>
      <c r="HA28" s="240">
        <f t="shared" si="94"/>
        <v>0</v>
      </c>
      <c r="HB28" s="240">
        <f t="shared" si="95"/>
        <v>0</v>
      </c>
      <c r="HC28" s="240">
        <f t="shared" si="96"/>
        <v>0</v>
      </c>
      <c r="HD28" s="240">
        <f t="shared" si="97"/>
        <v>0</v>
      </c>
      <c r="HE28" s="240">
        <f t="shared" si="98"/>
        <v>0</v>
      </c>
      <c r="HF28" s="240">
        <f t="shared" si="99"/>
        <v>0</v>
      </c>
      <c r="HG28" s="240">
        <f t="shared" si="100"/>
        <v>0</v>
      </c>
      <c r="HH28" s="241">
        <f t="shared" si="101"/>
        <v>8</v>
      </c>
      <c r="HI28" s="243"/>
      <c r="HJ28" s="242">
        <f t="shared" si="102"/>
        <v>0</v>
      </c>
      <c r="HK28" s="234">
        <f t="shared" si="103"/>
        <v>0</v>
      </c>
      <c r="HL28" s="234">
        <f t="shared" si="104"/>
        <v>0</v>
      </c>
      <c r="HM28" s="234">
        <f t="shared" si="105"/>
        <v>3</v>
      </c>
      <c r="HN28" s="234">
        <f t="shared" si="106"/>
        <v>0</v>
      </c>
      <c r="HO28" s="235">
        <f t="shared" si="107"/>
        <v>20</v>
      </c>
      <c r="HP28" s="236">
        <f t="shared" si="108"/>
        <v>20</v>
      </c>
      <c r="HQ28" s="236">
        <f t="shared" si="109"/>
        <v>20</v>
      </c>
      <c r="HR28" s="236">
        <f t="shared" si="110"/>
        <v>20</v>
      </c>
      <c r="HS28" s="236">
        <f t="shared" si="111"/>
        <v>10</v>
      </c>
      <c r="HT28" s="236">
        <f t="shared" si="112"/>
        <v>20</v>
      </c>
      <c r="HU28" s="236">
        <f t="shared" si="113"/>
        <v>10</v>
      </c>
      <c r="HV28" s="237">
        <f t="shared" si="114"/>
        <v>0</v>
      </c>
      <c r="HW28" s="238">
        <f t="shared" si="115"/>
        <v>20</v>
      </c>
      <c r="HX28" s="238">
        <f t="shared" si="116"/>
        <v>20</v>
      </c>
      <c r="HY28" s="238">
        <f t="shared" si="117"/>
        <v>20</v>
      </c>
      <c r="HZ28" s="238">
        <f t="shared" si="118"/>
        <v>0</v>
      </c>
      <c r="IA28" s="238">
        <f t="shared" si="119"/>
        <v>0</v>
      </c>
      <c r="IB28" s="238">
        <f t="shared" si="120"/>
        <v>0</v>
      </c>
      <c r="IC28" s="238">
        <f t="shared" si="121"/>
        <v>0</v>
      </c>
      <c r="ID28" s="239">
        <f t="shared" si="122"/>
        <v>0</v>
      </c>
      <c r="IE28" s="240">
        <f t="shared" si="123"/>
        <v>0</v>
      </c>
      <c r="IF28" s="240">
        <f t="shared" si="124"/>
        <v>0</v>
      </c>
      <c r="IG28" s="240">
        <f t="shared" si="125"/>
        <v>0</v>
      </c>
      <c r="IH28" s="240">
        <f t="shared" si="126"/>
        <v>0</v>
      </c>
      <c r="II28" s="240">
        <f t="shared" si="127"/>
        <v>0</v>
      </c>
      <c r="IJ28" s="240">
        <f t="shared" si="128"/>
        <v>0</v>
      </c>
      <c r="IK28" s="240">
        <f t="shared" si="129"/>
        <v>0</v>
      </c>
      <c r="IL28" s="240">
        <f t="shared" si="130"/>
        <v>0</v>
      </c>
      <c r="IM28" s="240">
        <f t="shared" si="131"/>
        <v>0</v>
      </c>
      <c r="IN28" s="240">
        <f t="shared" si="132"/>
        <v>0</v>
      </c>
      <c r="IO28" s="240">
        <f t="shared" si="133"/>
        <v>0</v>
      </c>
      <c r="IP28" s="416">
        <f t="shared" si="134"/>
        <v>180</v>
      </c>
      <c r="IQ28" s="416">
        <f t="shared" si="135"/>
        <v>3</v>
      </c>
    </row>
    <row r="29" spans="1:251" ht="15" customHeight="1" x14ac:dyDescent="0.25">
      <c r="A29" s="14" t="s">
        <v>1777</v>
      </c>
      <c r="B29" s="392">
        <v>8</v>
      </c>
      <c r="C29" s="13" t="s">
        <v>1594</v>
      </c>
      <c r="D29" s="423">
        <v>44287</v>
      </c>
      <c r="E29" s="20">
        <v>4</v>
      </c>
      <c r="F29" s="6">
        <v>11606846</v>
      </c>
      <c r="G29" s="20" t="s">
        <v>1595</v>
      </c>
      <c r="H29" s="20" t="s">
        <v>1596</v>
      </c>
      <c r="I29" s="23" t="s">
        <v>1597</v>
      </c>
      <c r="J29" s="6"/>
      <c r="K29" s="6"/>
      <c r="L29" s="424"/>
      <c r="M29" s="425" t="s">
        <v>1598</v>
      </c>
      <c r="N29" s="24" t="s">
        <v>1390</v>
      </c>
      <c r="O29" s="107"/>
      <c r="P29" s="105"/>
      <c r="Q29" s="106"/>
      <c r="R29" s="24" t="s">
        <v>1387</v>
      </c>
      <c r="S29" s="107"/>
      <c r="T29" s="105"/>
      <c r="U29" s="106"/>
      <c r="V29" s="24" t="s">
        <v>1390</v>
      </c>
      <c r="W29" s="107"/>
      <c r="X29" s="105"/>
      <c r="Y29" s="106"/>
      <c r="Z29" s="722">
        <v>72.150001525878906</v>
      </c>
      <c r="AA29" s="273"/>
      <c r="AB29" s="24" t="s">
        <v>1398</v>
      </c>
      <c r="AC29" s="273"/>
      <c r="AD29" s="272">
        <v>100</v>
      </c>
      <c r="AE29" s="108"/>
      <c r="AF29" s="444"/>
      <c r="AG29" s="272">
        <v>100</v>
      </c>
      <c r="AH29" s="108"/>
      <c r="AI29" s="444"/>
      <c r="AJ29" s="272">
        <v>100</v>
      </c>
      <c r="AK29" s="108"/>
      <c r="AL29" s="444"/>
      <c r="AM29" s="272">
        <v>100</v>
      </c>
      <c r="AN29" s="108"/>
      <c r="AO29" s="444"/>
      <c r="AP29" s="272">
        <v>100</v>
      </c>
      <c r="AQ29" s="108"/>
      <c r="AR29" s="444"/>
      <c r="AS29" s="272">
        <v>100</v>
      </c>
      <c r="AT29" s="108"/>
      <c r="AU29" s="444"/>
      <c r="AV29" s="272">
        <v>100</v>
      </c>
      <c r="AW29" s="108"/>
      <c r="AX29" s="444"/>
      <c r="AY29" s="24" t="s">
        <v>1387</v>
      </c>
      <c r="AZ29" s="107"/>
      <c r="BA29" s="273"/>
      <c r="BB29" s="722">
        <v>77.25</v>
      </c>
      <c r="BC29" s="107"/>
      <c r="BD29" s="273"/>
      <c r="BE29" s="722">
        <v>91.25</v>
      </c>
      <c r="BF29" s="107"/>
      <c r="BG29" s="273"/>
      <c r="BH29" s="722">
        <v>66.5</v>
      </c>
      <c r="BI29" s="107"/>
      <c r="BJ29" s="273"/>
      <c r="BK29" s="24" t="s">
        <v>1390</v>
      </c>
      <c r="BL29" s="107"/>
      <c r="BM29" s="273"/>
      <c r="BN29" s="24" t="s">
        <v>1390</v>
      </c>
      <c r="BO29" s="107"/>
      <c r="BP29" s="273"/>
      <c r="BQ29" s="24" t="s">
        <v>1390</v>
      </c>
      <c r="BR29" s="107"/>
      <c r="BS29" s="273"/>
      <c r="BT29" s="24" t="s">
        <v>1744</v>
      </c>
      <c r="BU29" s="291"/>
      <c r="BV29" s="273"/>
      <c r="BW29" s="24"/>
      <c r="BX29" s="107"/>
      <c r="BY29" s="273"/>
      <c r="BZ29" s="24"/>
      <c r="CA29" s="107"/>
      <c r="CB29" s="273"/>
      <c r="CC29" s="24"/>
      <c r="CD29" s="107"/>
      <c r="CE29" s="107"/>
      <c r="CF29" s="107"/>
      <c r="CG29" s="107"/>
      <c r="CH29" s="273"/>
      <c r="CI29" s="24"/>
      <c r="CJ29" s="107"/>
      <c r="CK29" s="273"/>
      <c r="CL29" s="24"/>
      <c r="CM29" s="107"/>
      <c r="CN29" s="273"/>
      <c r="CO29" s="24"/>
      <c r="CP29" s="107"/>
      <c r="CQ29" s="273"/>
      <c r="CR29" s="24"/>
      <c r="CS29" s="107"/>
      <c r="CT29" s="273"/>
      <c r="CU29" s="24"/>
      <c r="CV29" s="107"/>
      <c r="CW29" s="273"/>
      <c r="CX29" s="24"/>
      <c r="CY29" s="107"/>
      <c r="CZ29" s="273"/>
      <c r="DA29" s="24"/>
      <c r="DB29" s="107"/>
      <c r="DC29" s="273"/>
      <c r="DD29" s="24"/>
      <c r="DE29" s="107"/>
      <c r="DF29" s="273"/>
      <c r="DG29" s="218"/>
      <c r="DH29" s="217"/>
      <c r="DI29" s="217"/>
      <c r="DJ29" s="286">
        <f t="shared" si="0"/>
        <v>78.333333333333329</v>
      </c>
      <c r="DK29" s="219"/>
      <c r="DL29" s="220">
        <f t="shared" si="1"/>
        <v>3.9166666666666665</v>
      </c>
      <c r="DM29" s="650">
        <f t="shared" si="2"/>
        <v>0</v>
      </c>
      <c r="DN29" s="233">
        <f t="shared" si="3"/>
        <v>0</v>
      </c>
      <c r="DO29" s="234">
        <f t="shared" si="4"/>
        <v>0</v>
      </c>
      <c r="DP29" s="234">
        <f t="shared" si="5"/>
        <v>0</v>
      </c>
      <c r="DQ29" s="234">
        <f t="shared" si="6"/>
        <v>0</v>
      </c>
      <c r="DR29" s="234">
        <f t="shared" si="7"/>
        <v>0</v>
      </c>
      <c r="DS29" s="235">
        <f t="shared" si="8"/>
        <v>0</v>
      </c>
      <c r="DT29" s="236">
        <f t="shared" si="9"/>
        <v>0</v>
      </c>
      <c r="DU29" s="236">
        <f t="shared" si="10"/>
        <v>0</v>
      </c>
      <c r="DV29" s="236">
        <f t="shared" si="11"/>
        <v>0</v>
      </c>
      <c r="DW29" s="236">
        <f t="shared" si="12"/>
        <v>0</v>
      </c>
      <c r="DX29" s="236">
        <f t="shared" si="13"/>
        <v>0</v>
      </c>
      <c r="DY29" s="236">
        <f t="shared" si="14"/>
        <v>0</v>
      </c>
      <c r="DZ29" s="237">
        <f t="shared" si="15"/>
        <v>0</v>
      </c>
      <c r="EA29" s="238">
        <f t="shared" si="16"/>
        <v>0</v>
      </c>
      <c r="EB29" s="238">
        <f t="shared" si="17"/>
        <v>0</v>
      </c>
      <c r="EC29" s="238">
        <f t="shared" si="18"/>
        <v>0</v>
      </c>
      <c r="ED29" s="238">
        <f t="shared" si="19"/>
        <v>0</v>
      </c>
      <c r="EE29" s="238">
        <f t="shared" si="20"/>
        <v>0</v>
      </c>
      <c r="EF29" s="238">
        <f t="shared" si="21"/>
        <v>0</v>
      </c>
      <c r="EG29" s="238">
        <f t="shared" si="22"/>
        <v>0</v>
      </c>
      <c r="EH29" s="239">
        <f t="shared" si="23"/>
        <v>0</v>
      </c>
      <c r="EI29" s="240">
        <f t="shared" si="24"/>
        <v>0</v>
      </c>
      <c r="EJ29" s="240">
        <f t="shared" si="25"/>
        <v>0</v>
      </c>
      <c r="EK29" s="240">
        <f t="shared" si="26"/>
        <v>0</v>
      </c>
      <c r="EL29" s="240">
        <f t="shared" si="27"/>
        <v>0</v>
      </c>
      <c r="EM29" s="240">
        <f t="shared" si="28"/>
        <v>0</v>
      </c>
      <c r="EN29" s="240">
        <f t="shared" si="29"/>
        <v>0</v>
      </c>
      <c r="EO29" s="240">
        <f t="shared" si="30"/>
        <v>0</v>
      </c>
      <c r="EP29" s="240">
        <f t="shared" si="31"/>
        <v>0</v>
      </c>
      <c r="EQ29" s="240">
        <f t="shared" si="32"/>
        <v>0</v>
      </c>
      <c r="ER29" s="240">
        <f t="shared" si="33"/>
        <v>0</v>
      </c>
      <c r="ES29" s="240">
        <f t="shared" si="34"/>
        <v>0</v>
      </c>
      <c r="ET29" s="241">
        <f t="shared" si="35"/>
        <v>0</v>
      </c>
      <c r="EU29" s="242">
        <f t="shared" si="36"/>
        <v>3</v>
      </c>
      <c r="EV29" s="234">
        <f t="shared" si="37"/>
        <v>0</v>
      </c>
      <c r="EW29" s="234">
        <f t="shared" si="38"/>
        <v>3</v>
      </c>
      <c r="EX29" s="234">
        <f t="shared" si="39"/>
        <v>0</v>
      </c>
      <c r="EY29" s="234">
        <f t="shared" si="40"/>
        <v>0</v>
      </c>
      <c r="EZ29" s="235">
        <f t="shared" si="41"/>
        <v>0</v>
      </c>
      <c r="FA29" s="236">
        <f t="shared" si="42"/>
        <v>0</v>
      </c>
      <c r="FB29" s="236">
        <f t="shared" si="43"/>
        <v>0</v>
      </c>
      <c r="FC29" s="236">
        <f t="shared" si="44"/>
        <v>0</v>
      </c>
      <c r="FD29" s="236">
        <f t="shared" si="45"/>
        <v>0</v>
      </c>
      <c r="FE29" s="236">
        <f t="shared" si="46"/>
        <v>0</v>
      </c>
      <c r="FF29" s="236">
        <f t="shared" si="47"/>
        <v>0</v>
      </c>
      <c r="FG29" s="237">
        <f t="shared" si="48"/>
        <v>0</v>
      </c>
      <c r="FH29" s="238">
        <f t="shared" si="49"/>
        <v>0</v>
      </c>
      <c r="FI29" s="238">
        <f t="shared" si="50"/>
        <v>0</v>
      </c>
      <c r="FJ29" s="238">
        <f t="shared" si="51"/>
        <v>0</v>
      </c>
      <c r="FK29" s="238">
        <f t="shared" si="52"/>
        <v>3</v>
      </c>
      <c r="FL29" s="238">
        <f t="shared" si="53"/>
        <v>5</v>
      </c>
      <c r="FM29" s="238">
        <f t="shared" si="54"/>
        <v>4</v>
      </c>
      <c r="FN29" s="238">
        <f t="shared" si="55"/>
        <v>0</v>
      </c>
      <c r="FO29" s="239">
        <f t="shared" si="56"/>
        <v>0</v>
      </c>
      <c r="FP29" s="240">
        <f t="shared" si="57"/>
        <v>0</v>
      </c>
      <c r="FQ29" s="240">
        <f t="shared" si="58"/>
        <v>0</v>
      </c>
      <c r="FR29" s="240">
        <f t="shared" si="59"/>
        <v>0</v>
      </c>
      <c r="FS29" s="240">
        <f t="shared" si="60"/>
        <v>0</v>
      </c>
      <c r="FT29" s="240">
        <f t="shared" si="61"/>
        <v>0</v>
      </c>
      <c r="FU29" s="240">
        <f t="shared" si="62"/>
        <v>0</v>
      </c>
      <c r="FV29" s="240">
        <f t="shared" si="63"/>
        <v>0</v>
      </c>
      <c r="FW29" s="240">
        <f t="shared" si="64"/>
        <v>0</v>
      </c>
      <c r="FX29" s="240">
        <f t="shared" si="65"/>
        <v>0</v>
      </c>
      <c r="FY29" s="240">
        <f t="shared" si="66"/>
        <v>0</v>
      </c>
      <c r="FZ29" s="240">
        <f t="shared" si="67"/>
        <v>0</v>
      </c>
      <c r="GA29" s="241">
        <f t="shared" si="68"/>
        <v>18</v>
      </c>
      <c r="GB29" s="242">
        <f t="shared" si="69"/>
        <v>0</v>
      </c>
      <c r="GC29" s="234">
        <f t="shared" si="70"/>
        <v>3</v>
      </c>
      <c r="GD29" s="234">
        <f t="shared" si="71"/>
        <v>0</v>
      </c>
      <c r="GE29" s="234">
        <f t="shared" si="72"/>
        <v>0</v>
      </c>
      <c r="GF29" s="234">
        <f t="shared" si="73"/>
        <v>0</v>
      </c>
      <c r="GG29" s="235">
        <f t="shared" si="74"/>
        <v>0</v>
      </c>
      <c r="GH29" s="236">
        <f t="shared" si="75"/>
        <v>0</v>
      </c>
      <c r="GI29" s="236">
        <f t="shared" si="76"/>
        <v>0</v>
      </c>
      <c r="GJ29" s="236">
        <f t="shared" si="77"/>
        <v>0</v>
      </c>
      <c r="GK29" s="236">
        <f t="shared" si="78"/>
        <v>0</v>
      </c>
      <c r="GL29" s="236">
        <f t="shared" si="79"/>
        <v>0</v>
      </c>
      <c r="GM29" s="236">
        <f t="shared" si="80"/>
        <v>0</v>
      </c>
      <c r="GN29" s="237">
        <f t="shared" si="81"/>
        <v>5</v>
      </c>
      <c r="GO29" s="238">
        <f t="shared" si="82"/>
        <v>0</v>
      </c>
      <c r="GP29" s="238">
        <f t="shared" si="83"/>
        <v>0</v>
      </c>
      <c r="GQ29" s="238">
        <f t="shared" si="84"/>
        <v>0</v>
      </c>
      <c r="GR29" s="238">
        <f t="shared" si="85"/>
        <v>0</v>
      </c>
      <c r="GS29" s="238">
        <f t="shared" si="86"/>
        <v>0</v>
      </c>
      <c r="GT29" s="238">
        <f t="shared" si="87"/>
        <v>0</v>
      </c>
      <c r="GU29" s="238">
        <f t="shared" si="88"/>
        <v>0</v>
      </c>
      <c r="GV29" s="239">
        <f t="shared" si="89"/>
        <v>0</v>
      </c>
      <c r="GW29" s="240">
        <f t="shared" si="90"/>
        <v>0</v>
      </c>
      <c r="GX29" s="240">
        <f t="shared" si="91"/>
        <v>0</v>
      </c>
      <c r="GY29" s="240">
        <f t="shared" si="92"/>
        <v>0</v>
      </c>
      <c r="GZ29" s="240">
        <f t="shared" si="93"/>
        <v>0</v>
      </c>
      <c r="HA29" s="240">
        <f t="shared" si="94"/>
        <v>0</v>
      </c>
      <c r="HB29" s="240">
        <f t="shared" si="95"/>
        <v>0</v>
      </c>
      <c r="HC29" s="240">
        <f t="shared" si="96"/>
        <v>0</v>
      </c>
      <c r="HD29" s="240">
        <f t="shared" si="97"/>
        <v>0</v>
      </c>
      <c r="HE29" s="240">
        <f t="shared" si="98"/>
        <v>0</v>
      </c>
      <c r="HF29" s="240">
        <f t="shared" si="99"/>
        <v>0</v>
      </c>
      <c r="HG29" s="240">
        <f t="shared" si="100"/>
        <v>0</v>
      </c>
      <c r="HH29" s="241">
        <f t="shared" si="101"/>
        <v>8</v>
      </c>
      <c r="HI29" s="243"/>
      <c r="HJ29" s="242">
        <f t="shared" si="102"/>
        <v>0</v>
      </c>
      <c r="HK29" s="234">
        <f t="shared" si="103"/>
        <v>0</v>
      </c>
      <c r="HL29" s="234">
        <f t="shared" si="104"/>
        <v>0</v>
      </c>
      <c r="HM29" s="234">
        <f t="shared" si="105"/>
        <v>3</v>
      </c>
      <c r="HN29" s="234">
        <f t="shared" si="106"/>
        <v>0</v>
      </c>
      <c r="HO29" s="235">
        <f t="shared" si="107"/>
        <v>20</v>
      </c>
      <c r="HP29" s="236">
        <f t="shared" si="108"/>
        <v>20</v>
      </c>
      <c r="HQ29" s="236">
        <f t="shared" si="109"/>
        <v>20</v>
      </c>
      <c r="HR29" s="236">
        <f t="shared" si="110"/>
        <v>20</v>
      </c>
      <c r="HS29" s="236">
        <f t="shared" si="111"/>
        <v>10</v>
      </c>
      <c r="HT29" s="236">
        <f t="shared" si="112"/>
        <v>20</v>
      </c>
      <c r="HU29" s="236">
        <f t="shared" si="113"/>
        <v>10</v>
      </c>
      <c r="HV29" s="237">
        <f t="shared" si="114"/>
        <v>0</v>
      </c>
      <c r="HW29" s="238">
        <f t="shared" si="115"/>
        <v>20</v>
      </c>
      <c r="HX29" s="238">
        <f t="shared" si="116"/>
        <v>20</v>
      </c>
      <c r="HY29" s="238">
        <f t="shared" si="117"/>
        <v>20</v>
      </c>
      <c r="HZ29" s="238">
        <f t="shared" si="118"/>
        <v>0</v>
      </c>
      <c r="IA29" s="238">
        <f t="shared" si="119"/>
        <v>0</v>
      </c>
      <c r="IB29" s="238">
        <f t="shared" si="120"/>
        <v>0</v>
      </c>
      <c r="IC29" s="238">
        <f t="shared" si="121"/>
        <v>0</v>
      </c>
      <c r="ID29" s="239">
        <f t="shared" si="122"/>
        <v>0</v>
      </c>
      <c r="IE29" s="240">
        <f t="shared" si="123"/>
        <v>0</v>
      </c>
      <c r="IF29" s="240">
        <f t="shared" si="124"/>
        <v>0</v>
      </c>
      <c r="IG29" s="240">
        <f t="shared" si="125"/>
        <v>0</v>
      </c>
      <c r="IH29" s="240">
        <f t="shared" si="126"/>
        <v>0</v>
      </c>
      <c r="II29" s="240">
        <f t="shared" si="127"/>
        <v>0</v>
      </c>
      <c r="IJ29" s="240">
        <f t="shared" si="128"/>
        <v>0</v>
      </c>
      <c r="IK29" s="240">
        <f t="shared" si="129"/>
        <v>0</v>
      </c>
      <c r="IL29" s="240">
        <f t="shared" si="130"/>
        <v>0</v>
      </c>
      <c r="IM29" s="240">
        <f t="shared" si="131"/>
        <v>0</v>
      </c>
      <c r="IN29" s="240">
        <f t="shared" si="132"/>
        <v>0</v>
      </c>
      <c r="IO29" s="240">
        <f t="shared" si="133"/>
        <v>0</v>
      </c>
      <c r="IP29" s="416">
        <f t="shared" si="134"/>
        <v>180</v>
      </c>
      <c r="IQ29" s="416">
        <f t="shared" si="135"/>
        <v>3</v>
      </c>
    </row>
    <row r="30" spans="1:251" ht="15" customHeight="1" x14ac:dyDescent="0.25">
      <c r="A30" s="14" t="s">
        <v>1777</v>
      </c>
      <c r="B30" s="392">
        <v>9</v>
      </c>
      <c r="C30" s="13" t="s">
        <v>1599</v>
      </c>
      <c r="D30" s="423">
        <v>44287</v>
      </c>
      <c r="E30" s="20">
        <v>4</v>
      </c>
      <c r="F30" s="6">
        <v>11606857</v>
      </c>
      <c r="G30" s="20" t="s">
        <v>1600</v>
      </c>
      <c r="H30" s="20" t="s">
        <v>1601</v>
      </c>
      <c r="I30" s="23" t="s">
        <v>1602</v>
      </c>
      <c r="J30" s="6"/>
      <c r="K30" s="6"/>
      <c r="L30" s="424"/>
      <c r="M30" s="425" t="s">
        <v>1603</v>
      </c>
      <c r="N30" s="24" t="s">
        <v>1390</v>
      </c>
      <c r="O30" s="107"/>
      <c r="P30" s="105"/>
      <c r="Q30" s="106"/>
      <c r="R30" s="24" t="s">
        <v>1387</v>
      </c>
      <c r="S30" s="107"/>
      <c r="T30" s="105"/>
      <c r="U30" s="106"/>
      <c r="V30" s="24" t="s">
        <v>1390</v>
      </c>
      <c r="W30" s="107"/>
      <c r="X30" s="105"/>
      <c r="Y30" s="106"/>
      <c r="Z30" s="722">
        <v>67.050003051757813</v>
      </c>
      <c r="AA30" s="273"/>
      <c r="AB30" s="24" t="s">
        <v>1398</v>
      </c>
      <c r="AC30" s="273"/>
      <c r="AD30" s="272">
        <v>100</v>
      </c>
      <c r="AE30" s="108"/>
      <c r="AF30" s="444"/>
      <c r="AG30" s="272">
        <v>100</v>
      </c>
      <c r="AH30" s="108"/>
      <c r="AI30" s="444"/>
      <c r="AJ30" s="272">
        <v>100</v>
      </c>
      <c r="AK30" s="108"/>
      <c r="AL30" s="444"/>
      <c r="AM30" s="272">
        <v>100</v>
      </c>
      <c r="AN30" s="108"/>
      <c r="AO30" s="444"/>
      <c r="AP30" s="272">
        <v>100</v>
      </c>
      <c r="AQ30" s="108"/>
      <c r="AR30" s="444"/>
      <c r="AS30" s="272">
        <v>100</v>
      </c>
      <c r="AT30" s="108"/>
      <c r="AU30" s="444"/>
      <c r="AV30" s="272">
        <v>100</v>
      </c>
      <c r="AW30" s="108"/>
      <c r="AX30" s="444"/>
      <c r="AY30" s="24" t="s">
        <v>1387</v>
      </c>
      <c r="AZ30" s="107"/>
      <c r="BA30" s="273"/>
      <c r="BB30" s="722">
        <v>64.25</v>
      </c>
      <c r="BC30" s="107"/>
      <c r="BD30" s="273"/>
      <c r="BE30" s="722">
        <v>89.699996948242188</v>
      </c>
      <c r="BF30" s="107"/>
      <c r="BG30" s="273"/>
      <c r="BH30" s="722">
        <v>68.25</v>
      </c>
      <c r="BI30" s="107"/>
      <c r="BJ30" s="273"/>
      <c r="BK30" s="24" t="s">
        <v>1390</v>
      </c>
      <c r="BL30" s="107"/>
      <c r="BM30" s="273"/>
      <c r="BN30" s="24" t="s">
        <v>1390</v>
      </c>
      <c r="BO30" s="107"/>
      <c r="BP30" s="273"/>
      <c r="BQ30" s="24" t="s">
        <v>1390</v>
      </c>
      <c r="BR30" s="107"/>
      <c r="BS30" s="273"/>
      <c r="BT30" s="24" t="s">
        <v>1744</v>
      </c>
      <c r="BU30" s="291"/>
      <c r="BV30" s="273"/>
      <c r="BW30" s="24"/>
      <c r="BX30" s="107"/>
      <c r="BY30" s="273"/>
      <c r="BZ30" s="24"/>
      <c r="CA30" s="107"/>
      <c r="CB30" s="273"/>
      <c r="CC30" s="24"/>
      <c r="CD30" s="107"/>
      <c r="CE30" s="107"/>
      <c r="CF30" s="107"/>
      <c r="CG30" s="107"/>
      <c r="CH30" s="273"/>
      <c r="CI30" s="24"/>
      <c r="CJ30" s="107"/>
      <c r="CK30" s="273"/>
      <c r="CL30" s="24"/>
      <c r="CM30" s="107"/>
      <c r="CN30" s="273"/>
      <c r="CO30" s="24"/>
      <c r="CP30" s="107"/>
      <c r="CQ30" s="273"/>
      <c r="CR30" s="24"/>
      <c r="CS30" s="107"/>
      <c r="CT30" s="273"/>
      <c r="CU30" s="24"/>
      <c r="CV30" s="107"/>
      <c r="CW30" s="273"/>
      <c r="CX30" s="24"/>
      <c r="CY30" s="107"/>
      <c r="CZ30" s="273"/>
      <c r="DA30" s="24"/>
      <c r="DB30" s="107"/>
      <c r="DC30" s="273"/>
      <c r="DD30" s="24"/>
      <c r="DE30" s="107"/>
      <c r="DF30" s="273"/>
      <c r="DG30" s="218"/>
      <c r="DH30" s="217"/>
      <c r="DI30" s="217"/>
      <c r="DJ30" s="286">
        <f t="shared" si="0"/>
        <v>74.066665649414063</v>
      </c>
      <c r="DK30" s="219"/>
      <c r="DL30" s="220">
        <f t="shared" si="1"/>
        <v>3.703333282470703</v>
      </c>
      <c r="DM30" s="650">
        <f t="shared" si="2"/>
        <v>0</v>
      </c>
      <c r="DN30" s="233">
        <f t="shared" si="3"/>
        <v>0</v>
      </c>
      <c r="DO30" s="234">
        <f t="shared" si="4"/>
        <v>0</v>
      </c>
      <c r="DP30" s="234">
        <f t="shared" si="5"/>
        <v>0</v>
      </c>
      <c r="DQ30" s="234">
        <f t="shared" si="6"/>
        <v>0</v>
      </c>
      <c r="DR30" s="234">
        <f t="shared" si="7"/>
        <v>0</v>
      </c>
      <c r="DS30" s="235">
        <f t="shared" si="8"/>
        <v>0</v>
      </c>
      <c r="DT30" s="236">
        <f t="shared" si="9"/>
        <v>0</v>
      </c>
      <c r="DU30" s="236">
        <f t="shared" si="10"/>
        <v>0</v>
      </c>
      <c r="DV30" s="236">
        <f t="shared" si="11"/>
        <v>0</v>
      </c>
      <c r="DW30" s="236">
        <f t="shared" si="12"/>
        <v>0</v>
      </c>
      <c r="DX30" s="236">
        <f t="shared" si="13"/>
        <v>0</v>
      </c>
      <c r="DY30" s="236">
        <f t="shared" si="14"/>
        <v>0</v>
      </c>
      <c r="DZ30" s="237">
        <f t="shared" si="15"/>
        <v>0</v>
      </c>
      <c r="EA30" s="238">
        <f t="shared" si="16"/>
        <v>0</v>
      </c>
      <c r="EB30" s="238">
        <f t="shared" si="17"/>
        <v>0</v>
      </c>
      <c r="EC30" s="238">
        <f t="shared" si="18"/>
        <v>0</v>
      </c>
      <c r="ED30" s="238">
        <f t="shared" si="19"/>
        <v>0</v>
      </c>
      <c r="EE30" s="238">
        <f t="shared" si="20"/>
        <v>0</v>
      </c>
      <c r="EF30" s="238">
        <f t="shared" si="21"/>
        <v>0</v>
      </c>
      <c r="EG30" s="238">
        <f t="shared" si="22"/>
        <v>0</v>
      </c>
      <c r="EH30" s="239">
        <f t="shared" si="23"/>
        <v>0</v>
      </c>
      <c r="EI30" s="240">
        <f t="shared" si="24"/>
        <v>0</v>
      </c>
      <c r="EJ30" s="240">
        <f t="shared" si="25"/>
        <v>0</v>
      </c>
      <c r="EK30" s="240">
        <f t="shared" si="26"/>
        <v>0</v>
      </c>
      <c r="EL30" s="240">
        <f t="shared" si="27"/>
        <v>0</v>
      </c>
      <c r="EM30" s="240">
        <f t="shared" si="28"/>
        <v>0</v>
      </c>
      <c r="EN30" s="240">
        <f t="shared" si="29"/>
        <v>0</v>
      </c>
      <c r="EO30" s="240">
        <f t="shared" si="30"/>
        <v>0</v>
      </c>
      <c r="EP30" s="240">
        <f t="shared" si="31"/>
        <v>0</v>
      </c>
      <c r="EQ30" s="240">
        <f t="shared" si="32"/>
        <v>0</v>
      </c>
      <c r="ER30" s="240">
        <f t="shared" si="33"/>
        <v>0</v>
      </c>
      <c r="ES30" s="240">
        <f t="shared" si="34"/>
        <v>0</v>
      </c>
      <c r="ET30" s="241">
        <f t="shared" si="35"/>
        <v>0</v>
      </c>
      <c r="EU30" s="242">
        <f t="shared" si="36"/>
        <v>3</v>
      </c>
      <c r="EV30" s="234">
        <f t="shared" si="37"/>
        <v>0</v>
      </c>
      <c r="EW30" s="234">
        <f t="shared" si="38"/>
        <v>3</v>
      </c>
      <c r="EX30" s="234">
        <f t="shared" si="39"/>
        <v>0</v>
      </c>
      <c r="EY30" s="234">
        <f t="shared" si="40"/>
        <v>0</v>
      </c>
      <c r="EZ30" s="235">
        <f t="shared" si="41"/>
        <v>0</v>
      </c>
      <c r="FA30" s="236">
        <f t="shared" si="42"/>
        <v>0</v>
      </c>
      <c r="FB30" s="236">
        <f t="shared" si="43"/>
        <v>0</v>
      </c>
      <c r="FC30" s="236">
        <f t="shared" si="44"/>
        <v>0</v>
      </c>
      <c r="FD30" s="236">
        <f t="shared" si="45"/>
        <v>0</v>
      </c>
      <c r="FE30" s="236">
        <f t="shared" si="46"/>
        <v>0</v>
      </c>
      <c r="FF30" s="236">
        <f t="shared" si="47"/>
        <v>0</v>
      </c>
      <c r="FG30" s="237">
        <f t="shared" si="48"/>
        <v>0</v>
      </c>
      <c r="FH30" s="238">
        <f t="shared" si="49"/>
        <v>0</v>
      </c>
      <c r="FI30" s="238">
        <f t="shared" si="50"/>
        <v>0</v>
      </c>
      <c r="FJ30" s="238">
        <f t="shared" si="51"/>
        <v>0</v>
      </c>
      <c r="FK30" s="238">
        <f t="shared" si="52"/>
        <v>3</v>
      </c>
      <c r="FL30" s="238">
        <f t="shared" si="53"/>
        <v>5</v>
      </c>
      <c r="FM30" s="238">
        <f t="shared" si="54"/>
        <v>4</v>
      </c>
      <c r="FN30" s="238">
        <f t="shared" si="55"/>
        <v>0</v>
      </c>
      <c r="FO30" s="239">
        <f t="shared" si="56"/>
        <v>0</v>
      </c>
      <c r="FP30" s="240">
        <f t="shared" si="57"/>
        <v>0</v>
      </c>
      <c r="FQ30" s="240">
        <f t="shared" si="58"/>
        <v>0</v>
      </c>
      <c r="FR30" s="240">
        <f t="shared" si="59"/>
        <v>0</v>
      </c>
      <c r="FS30" s="240">
        <f t="shared" si="60"/>
        <v>0</v>
      </c>
      <c r="FT30" s="240">
        <f t="shared" si="61"/>
        <v>0</v>
      </c>
      <c r="FU30" s="240">
        <f t="shared" si="62"/>
        <v>0</v>
      </c>
      <c r="FV30" s="240">
        <f t="shared" si="63"/>
        <v>0</v>
      </c>
      <c r="FW30" s="240">
        <f t="shared" si="64"/>
        <v>0</v>
      </c>
      <c r="FX30" s="240">
        <f t="shared" si="65"/>
        <v>0</v>
      </c>
      <c r="FY30" s="240">
        <f t="shared" si="66"/>
        <v>0</v>
      </c>
      <c r="FZ30" s="240">
        <f t="shared" si="67"/>
        <v>0</v>
      </c>
      <c r="GA30" s="241">
        <f t="shared" si="68"/>
        <v>18</v>
      </c>
      <c r="GB30" s="242">
        <f t="shared" si="69"/>
        <v>0</v>
      </c>
      <c r="GC30" s="234">
        <f t="shared" si="70"/>
        <v>3</v>
      </c>
      <c r="GD30" s="234">
        <f t="shared" si="71"/>
        <v>0</v>
      </c>
      <c r="GE30" s="234">
        <f t="shared" si="72"/>
        <v>0</v>
      </c>
      <c r="GF30" s="234">
        <f t="shared" si="73"/>
        <v>0</v>
      </c>
      <c r="GG30" s="235">
        <f t="shared" si="74"/>
        <v>0</v>
      </c>
      <c r="GH30" s="236">
        <f t="shared" si="75"/>
        <v>0</v>
      </c>
      <c r="GI30" s="236">
        <f t="shared" si="76"/>
        <v>0</v>
      </c>
      <c r="GJ30" s="236">
        <f t="shared" si="77"/>
        <v>0</v>
      </c>
      <c r="GK30" s="236">
        <f t="shared" si="78"/>
        <v>0</v>
      </c>
      <c r="GL30" s="236">
        <f t="shared" si="79"/>
        <v>0</v>
      </c>
      <c r="GM30" s="236">
        <f t="shared" si="80"/>
        <v>0</v>
      </c>
      <c r="GN30" s="237">
        <f t="shared" si="81"/>
        <v>5</v>
      </c>
      <c r="GO30" s="238">
        <f t="shared" si="82"/>
        <v>0</v>
      </c>
      <c r="GP30" s="238">
        <f t="shared" si="83"/>
        <v>0</v>
      </c>
      <c r="GQ30" s="238">
        <f t="shared" si="84"/>
        <v>0</v>
      </c>
      <c r="GR30" s="238">
        <f t="shared" si="85"/>
        <v>0</v>
      </c>
      <c r="GS30" s="238">
        <f t="shared" si="86"/>
        <v>0</v>
      </c>
      <c r="GT30" s="238">
        <f t="shared" si="87"/>
        <v>0</v>
      </c>
      <c r="GU30" s="238">
        <f t="shared" si="88"/>
        <v>0</v>
      </c>
      <c r="GV30" s="239">
        <f t="shared" si="89"/>
        <v>0</v>
      </c>
      <c r="GW30" s="240">
        <f t="shared" si="90"/>
        <v>0</v>
      </c>
      <c r="GX30" s="240">
        <f t="shared" si="91"/>
        <v>0</v>
      </c>
      <c r="GY30" s="240">
        <f t="shared" si="92"/>
        <v>0</v>
      </c>
      <c r="GZ30" s="240">
        <f t="shared" si="93"/>
        <v>0</v>
      </c>
      <c r="HA30" s="240">
        <f t="shared" si="94"/>
        <v>0</v>
      </c>
      <c r="HB30" s="240">
        <f t="shared" si="95"/>
        <v>0</v>
      </c>
      <c r="HC30" s="240">
        <f t="shared" si="96"/>
        <v>0</v>
      </c>
      <c r="HD30" s="240">
        <f t="shared" si="97"/>
        <v>0</v>
      </c>
      <c r="HE30" s="240">
        <f t="shared" si="98"/>
        <v>0</v>
      </c>
      <c r="HF30" s="240">
        <f t="shared" si="99"/>
        <v>0</v>
      </c>
      <c r="HG30" s="240">
        <f t="shared" si="100"/>
        <v>0</v>
      </c>
      <c r="HH30" s="241">
        <f t="shared" si="101"/>
        <v>8</v>
      </c>
      <c r="HI30" s="243"/>
      <c r="HJ30" s="242">
        <f t="shared" si="102"/>
        <v>0</v>
      </c>
      <c r="HK30" s="234">
        <f t="shared" si="103"/>
        <v>0</v>
      </c>
      <c r="HL30" s="234">
        <f t="shared" si="104"/>
        <v>0</v>
      </c>
      <c r="HM30" s="234">
        <f t="shared" si="105"/>
        <v>3</v>
      </c>
      <c r="HN30" s="234">
        <f t="shared" si="106"/>
        <v>0</v>
      </c>
      <c r="HO30" s="235">
        <f t="shared" si="107"/>
        <v>20</v>
      </c>
      <c r="HP30" s="236">
        <f t="shared" si="108"/>
        <v>20</v>
      </c>
      <c r="HQ30" s="236">
        <f t="shared" si="109"/>
        <v>20</v>
      </c>
      <c r="HR30" s="236">
        <f t="shared" si="110"/>
        <v>20</v>
      </c>
      <c r="HS30" s="236">
        <f t="shared" si="111"/>
        <v>10</v>
      </c>
      <c r="HT30" s="236">
        <f t="shared" si="112"/>
        <v>20</v>
      </c>
      <c r="HU30" s="236">
        <f t="shared" si="113"/>
        <v>10</v>
      </c>
      <c r="HV30" s="237">
        <f t="shared" si="114"/>
        <v>0</v>
      </c>
      <c r="HW30" s="238">
        <f t="shared" si="115"/>
        <v>20</v>
      </c>
      <c r="HX30" s="238">
        <f t="shared" si="116"/>
        <v>20</v>
      </c>
      <c r="HY30" s="238">
        <f t="shared" si="117"/>
        <v>20</v>
      </c>
      <c r="HZ30" s="238">
        <f t="shared" si="118"/>
        <v>0</v>
      </c>
      <c r="IA30" s="238">
        <f t="shared" si="119"/>
        <v>0</v>
      </c>
      <c r="IB30" s="238">
        <f t="shared" si="120"/>
        <v>0</v>
      </c>
      <c r="IC30" s="238">
        <f t="shared" si="121"/>
        <v>0</v>
      </c>
      <c r="ID30" s="239">
        <f t="shared" si="122"/>
        <v>0</v>
      </c>
      <c r="IE30" s="240">
        <f t="shared" si="123"/>
        <v>0</v>
      </c>
      <c r="IF30" s="240">
        <f t="shared" si="124"/>
        <v>0</v>
      </c>
      <c r="IG30" s="240">
        <f t="shared" si="125"/>
        <v>0</v>
      </c>
      <c r="IH30" s="240">
        <f t="shared" si="126"/>
        <v>0</v>
      </c>
      <c r="II30" s="240">
        <f t="shared" si="127"/>
        <v>0</v>
      </c>
      <c r="IJ30" s="240">
        <f t="shared" si="128"/>
        <v>0</v>
      </c>
      <c r="IK30" s="240">
        <f t="shared" si="129"/>
        <v>0</v>
      </c>
      <c r="IL30" s="240">
        <f t="shared" si="130"/>
        <v>0</v>
      </c>
      <c r="IM30" s="240">
        <f t="shared" si="131"/>
        <v>0</v>
      </c>
      <c r="IN30" s="240">
        <f t="shared" si="132"/>
        <v>0</v>
      </c>
      <c r="IO30" s="240">
        <f t="shared" si="133"/>
        <v>0</v>
      </c>
      <c r="IP30" s="416">
        <f t="shared" si="134"/>
        <v>180</v>
      </c>
      <c r="IQ30" s="416">
        <f t="shared" si="135"/>
        <v>3</v>
      </c>
    </row>
    <row r="31" spans="1:251" ht="15" customHeight="1" x14ac:dyDescent="0.25">
      <c r="A31" s="14" t="s">
        <v>1777</v>
      </c>
      <c r="B31" s="392">
        <v>10</v>
      </c>
      <c r="C31" s="13" t="s">
        <v>1604</v>
      </c>
      <c r="D31" s="423">
        <v>44287</v>
      </c>
      <c r="E31" s="20">
        <v>4</v>
      </c>
      <c r="F31" s="6">
        <v>11606868</v>
      </c>
      <c r="G31" s="20" t="s">
        <v>1605</v>
      </c>
      <c r="H31" s="20" t="s">
        <v>1606</v>
      </c>
      <c r="I31" s="23" t="s">
        <v>1607</v>
      </c>
      <c r="J31" s="6"/>
      <c r="K31" s="6"/>
      <c r="L31" s="424"/>
      <c r="M31" s="425" t="s">
        <v>1608</v>
      </c>
      <c r="N31" s="24" t="s">
        <v>1390</v>
      </c>
      <c r="O31" s="107"/>
      <c r="P31" s="105"/>
      <c r="Q31" s="106"/>
      <c r="R31" s="24" t="s">
        <v>1387</v>
      </c>
      <c r="S31" s="107"/>
      <c r="T31" s="105"/>
      <c r="U31" s="106"/>
      <c r="V31" s="24" t="s">
        <v>1390</v>
      </c>
      <c r="W31" s="107"/>
      <c r="X31" s="105"/>
      <c r="Y31" s="106"/>
      <c r="Z31" s="722">
        <v>65.25</v>
      </c>
      <c r="AA31" s="273"/>
      <c r="AB31" s="24" t="s">
        <v>1398</v>
      </c>
      <c r="AC31" s="273"/>
      <c r="AD31" s="272">
        <v>100</v>
      </c>
      <c r="AE31" s="108"/>
      <c r="AF31" s="444"/>
      <c r="AG31" s="272">
        <v>100</v>
      </c>
      <c r="AH31" s="108"/>
      <c r="AI31" s="444"/>
      <c r="AJ31" s="272">
        <v>100</v>
      </c>
      <c r="AK31" s="108"/>
      <c r="AL31" s="444"/>
      <c r="AM31" s="272">
        <v>100</v>
      </c>
      <c r="AN31" s="108"/>
      <c r="AO31" s="444"/>
      <c r="AP31" s="272">
        <v>100</v>
      </c>
      <c r="AQ31" s="108"/>
      <c r="AR31" s="444"/>
      <c r="AS31" s="272">
        <v>100</v>
      </c>
      <c r="AT31" s="108"/>
      <c r="AU31" s="444"/>
      <c r="AV31" s="272">
        <v>100</v>
      </c>
      <c r="AW31" s="108"/>
      <c r="AX31" s="444"/>
      <c r="AY31" s="24" t="s">
        <v>1387</v>
      </c>
      <c r="AZ31" s="107"/>
      <c r="BA31" s="273"/>
      <c r="BB31" s="722">
        <v>59.5</v>
      </c>
      <c r="BC31" s="107"/>
      <c r="BD31" s="273"/>
      <c r="BE31" s="722">
        <v>70.199996948242188</v>
      </c>
      <c r="BF31" s="107"/>
      <c r="BG31" s="273"/>
      <c r="BH31" s="722">
        <v>61.700000762939453</v>
      </c>
      <c r="BI31" s="107"/>
      <c r="BJ31" s="273"/>
      <c r="BK31" s="24" t="s">
        <v>1390</v>
      </c>
      <c r="BL31" s="107"/>
      <c r="BM31" s="273"/>
      <c r="BN31" s="24" t="s">
        <v>1390</v>
      </c>
      <c r="BO31" s="107"/>
      <c r="BP31" s="273"/>
      <c r="BQ31" s="24" t="s">
        <v>1390</v>
      </c>
      <c r="BR31" s="107"/>
      <c r="BS31" s="273"/>
      <c r="BT31" s="24" t="s">
        <v>1744</v>
      </c>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18"/>
      <c r="DH31" s="217"/>
      <c r="DI31" s="217"/>
      <c r="DJ31" s="286">
        <f t="shared" si="0"/>
        <v>63.799999237060547</v>
      </c>
      <c r="DK31" s="219"/>
      <c r="DL31" s="220">
        <f t="shared" si="1"/>
        <v>3.1899999618530273</v>
      </c>
      <c r="DM31" s="650">
        <f t="shared" si="2"/>
        <v>0</v>
      </c>
      <c r="DN31" s="233">
        <f t="shared" si="3"/>
        <v>0</v>
      </c>
      <c r="DO31" s="234">
        <f t="shared" si="4"/>
        <v>0</v>
      </c>
      <c r="DP31" s="234">
        <f t="shared" si="5"/>
        <v>0</v>
      </c>
      <c r="DQ31" s="234">
        <f t="shared" si="6"/>
        <v>0</v>
      </c>
      <c r="DR31" s="234">
        <f t="shared" si="7"/>
        <v>0</v>
      </c>
      <c r="DS31" s="235">
        <f t="shared" si="8"/>
        <v>0</v>
      </c>
      <c r="DT31" s="236">
        <f t="shared" si="9"/>
        <v>0</v>
      </c>
      <c r="DU31" s="236">
        <f t="shared" si="10"/>
        <v>0</v>
      </c>
      <c r="DV31" s="236">
        <f t="shared" si="11"/>
        <v>0</v>
      </c>
      <c r="DW31" s="236">
        <f t="shared" si="12"/>
        <v>0</v>
      </c>
      <c r="DX31" s="236">
        <f t="shared" si="13"/>
        <v>0</v>
      </c>
      <c r="DY31" s="236">
        <f t="shared" si="14"/>
        <v>0</v>
      </c>
      <c r="DZ31" s="237">
        <f t="shared" si="15"/>
        <v>0</v>
      </c>
      <c r="EA31" s="238">
        <f t="shared" si="16"/>
        <v>0</v>
      </c>
      <c r="EB31" s="238">
        <f t="shared" si="17"/>
        <v>0</v>
      </c>
      <c r="EC31" s="238">
        <f t="shared" si="18"/>
        <v>0</v>
      </c>
      <c r="ED31" s="238">
        <f t="shared" si="19"/>
        <v>0</v>
      </c>
      <c r="EE31" s="238">
        <f t="shared" si="20"/>
        <v>0</v>
      </c>
      <c r="EF31" s="238">
        <f t="shared" si="21"/>
        <v>0</v>
      </c>
      <c r="EG31" s="238">
        <f t="shared" si="22"/>
        <v>0</v>
      </c>
      <c r="EH31" s="239">
        <f t="shared" si="23"/>
        <v>0</v>
      </c>
      <c r="EI31" s="240">
        <f t="shared" si="24"/>
        <v>0</v>
      </c>
      <c r="EJ31" s="240">
        <f t="shared" si="25"/>
        <v>0</v>
      </c>
      <c r="EK31" s="240">
        <f t="shared" si="26"/>
        <v>0</v>
      </c>
      <c r="EL31" s="240">
        <f t="shared" si="27"/>
        <v>0</v>
      </c>
      <c r="EM31" s="240">
        <f t="shared" si="28"/>
        <v>0</v>
      </c>
      <c r="EN31" s="240">
        <f t="shared" si="29"/>
        <v>0</v>
      </c>
      <c r="EO31" s="240">
        <f t="shared" si="30"/>
        <v>0</v>
      </c>
      <c r="EP31" s="240">
        <f t="shared" si="31"/>
        <v>0</v>
      </c>
      <c r="EQ31" s="240">
        <f t="shared" si="32"/>
        <v>0</v>
      </c>
      <c r="ER31" s="240">
        <f t="shared" si="33"/>
        <v>0</v>
      </c>
      <c r="ES31" s="240">
        <f t="shared" si="34"/>
        <v>0</v>
      </c>
      <c r="ET31" s="241">
        <f t="shared" si="35"/>
        <v>0</v>
      </c>
      <c r="EU31" s="242">
        <f t="shared" si="36"/>
        <v>3</v>
      </c>
      <c r="EV31" s="234">
        <f t="shared" si="37"/>
        <v>0</v>
      </c>
      <c r="EW31" s="234">
        <f t="shared" si="38"/>
        <v>3</v>
      </c>
      <c r="EX31" s="234">
        <f t="shared" si="39"/>
        <v>0</v>
      </c>
      <c r="EY31" s="234">
        <f t="shared" si="40"/>
        <v>0</v>
      </c>
      <c r="EZ31" s="235">
        <f t="shared" si="41"/>
        <v>0</v>
      </c>
      <c r="FA31" s="236">
        <f t="shared" si="42"/>
        <v>0</v>
      </c>
      <c r="FB31" s="236">
        <f t="shared" si="43"/>
        <v>0</v>
      </c>
      <c r="FC31" s="236">
        <f t="shared" si="44"/>
        <v>0</v>
      </c>
      <c r="FD31" s="236">
        <f t="shared" si="45"/>
        <v>0</v>
      </c>
      <c r="FE31" s="236">
        <f t="shared" si="46"/>
        <v>0</v>
      </c>
      <c r="FF31" s="236">
        <f t="shared" si="47"/>
        <v>0</v>
      </c>
      <c r="FG31" s="237">
        <f t="shared" si="48"/>
        <v>0</v>
      </c>
      <c r="FH31" s="238">
        <f t="shared" si="49"/>
        <v>0</v>
      </c>
      <c r="FI31" s="238">
        <f t="shared" si="50"/>
        <v>0</v>
      </c>
      <c r="FJ31" s="238">
        <f t="shared" si="51"/>
        <v>0</v>
      </c>
      <c r="FK31" s="238">
        <f t="shared" si="52"/>
        <v>3</v>
      </c>
      <c r="FL31" s="238">
        <f t="shared" si="53"/>
        <v>5</v>
      </c>
      <c r="FM31" s="238">
        <f t="shared" si="54"/>
        <v>4</v>
      </c>
      <c r="FN31" s="238">
        <f t="shared" si="55"/>
        <v>0</v>
      </c>
      <c r="FO31" s="239">
        <f t="shared" si="56"/>
        <v>0</v>
      </c>
      <c r="FP31" s="240">
        <f t="shared" si="57"/>
        <v>0</v>
      </c>
      <c r="FQ31" s="240">
        <f t="shared" si="58"/>
        <v>0</v>
      </c>
      <c r="FR31" s="240">
        <f t="shared" si="59"/>
        <v>0</v>
      </c>
      <c r="FS31" s="240">
        <f t="shared" si="60"/>
        <v>0</v>
      </c>
      <c r="FT31" s="240">
        <f t="shared" si="61"/>
        <v>0</v>
      </c>
      <c r="FU31" s="240">
        <f t="shared" si="62"/>
        <v>0</v>
      </c>
      <c r="FV31" s="240">
        <f t="shared" si="63"/>
        <v>0</v>
      </c>
      <c r="FW31" s="240">
        <f t="shared" si="64"/>
        <v>0</v>
      </c>
      <c r="FX31" s="240">
        <f t="shared" si="65"/>
        <v>0</v>
      </c>
      <c r="FY31" s="240">
        <f t="shared" si="66"/>
        <v>0</v>
      </c>
      <c r="FZ31" s="240">
        <f t="shared" si="67"/>
        <v>0</v>
      </c>
      <c r="GA31" s="241">
        <f t="shared" si="68"/>
        <v>18</v>
      </c>
      <c r="GB31" s="242">
        <f t="shared" si="69"/>
        <v>0</v>
      </c>
      <c r="GC31" s="234">
        <f t="shared" si="70"/>
        <v>3</v>
      </c>
      <c r="GD31" s="234">
        <f t="shared" si="71"/>
        <v>0</v>
      </c>
      <c r="GE31" s="234">
        <f t="shared" si="72"/>
        <v>0</v>
      </c>
      <c r="GF31" s="234">
        <f t="shared" si="73"/>
        <v>0</v>
      </c>
      <c r="GG31" s="235">
        <f t="shared" si="74"/>
        <v>0</v>
      </c>
      <c r="GH31" s="236">
        <f t="shared" si="75"/>
        <v>0</v>
      </c>
      <c r="GI31" s="236">
        <f t="shared" si="76"/>
        <v>0</v>
      </c>
      <c r="GJ31" s="236">
        <f t="shared" si="77"/>
        <v>0</v>
      </c>
      <c r="GK31" s="236">
        <f t="shared" si="78"/>
        <v>0</v>
      </c>
      <c r="GL31" s="236">
        <f t="shared" si="79"/>
        <v>0</v>
      </c>
      <c r="GM31" s="236">
        <f t="shared" si="80"/>
        <v>0</v>
      </c>
      <c r="GN31" s="237">
        <f t="shared" si="81"/>
        <v>5</v>
      </c>
      <c r="GO31" s="238">
        <f t="shared" si="82"/>
        <v>0</v>
      </c>
      <c r="GP31" s="238">
        <f t="shared" si="83"/>
        <v>0</v>
      </c>
      <c r="GQ31" s="238">
        <f t="shared" si="84"/>
        <v>0</v>
      </c>
      <c r="GR31" s="238">
        <f t="shared" si="85"/>
        <v>0</v>
      </c>
      <c r="GS31" s="238">
        <f t="shared" si="86"/>
        <v>0</v>
      </c>
      <c r="GT31" s="238">
        <f t="shared" si="87"/>
        <v>0</v>
      </c>
      <c r="GU31" s="238">
        <f t="shared" si="88"/>
        <v>0</v>
      </c>
      <c r="GV31" s="239">
        <f t="shared" si="89"/>
        <v>0</v>
      </c>
      <c r="GW31" s="240">
        <f t="shared" si="90"/>
        <v>0</v>
      </c>
      <c r="GX31" s="240">
        <f t="shared" si="91"/>
        <v>0</v>
      </c>
      <c r="GY31" s="240">
        <f t="shared" si="92"/>
        <v>0</v>
      </c>
      <c r="GZ31" s="240">
        <f t="shared" si="93"/>
        <v>0</v>
      </c>
      <c r="HA31" s="240">
        <f t="shared" si="94"/>
        <v>0</v>
      </c>
      <c r="HB31" s="240">
        <f t="shared" si="95"/>
        <v>0</v>
      </c>
      <c r="HC31" s="240">
        <f t="shared" si="96"/>
        <v>0</v>
      </c>
      <c r="HD31" s="240">
        <f t="shared" si="97"/>
        <v>0</v>
      </c>
      <c r="HE31" s="240">
        <f t="shared" si="98"/>
        <v>0</v>
      </c>
      <c r="HF31" s="240">
        <f t="shared" si="99"/>
        <v>0</v>
      </c>
      <c r="HG31" s="240">
        <f t="shared" si="100"/>
        <v>0</v>
      </c>
      <c r="HH31" s="241">
        <f t="shared" si="101"/>
        <v>8</v>
      </c>
      <c r="HI31" s="243"/>
      <c r="HJ31" s="242">
        <f t="shared" si="102"/>
        <v>0</v>
      </c>
      <c r="HK31" s="234">
        <f t="shared" si="103"/>
        <v>0</v>
      </c>
      <c r="HL31" s="234">
        <f t="shared" si="104"/>
        <v>0</v>
      </c>
      <c r="HM31" s="234">
        <f t="shared" si="105"/>
        <v>3</v>
      </c>
      <c r="HN31" s="234">
        <f t="shared" si="106"/>
        <v>0</v>
      </c>
      <c r="HO31" s="235">
        <f t="shared" si="107"/>
        <v>20</v>
      </c>
      <c r="HP31" s="236">
        <f t="shared" si="108"/>
        <v>20</v>
      </c>
      <c r="HQ31" s="236">
        <f t="shared" si="109"/>
        <v>20</v>
      </c>
      <c r="HR31" s="236">
        <f t="shared" si="110"/>
        <v>20</v>
      </c>
      <c r="HS31" s="236">
        <f t="shared" si="111"/>
        <v>10</v>
      </c>
      <c r="HT31" s="236">
        <f t="shared" si="112"/>
        <v>20</v>
      </c>
      <c r="HU31" s="236">
        <f t="shared" si="113"/>
        <v>10</v>
      </c>
      <c r="HV31" s="237">
        <f t="shared" si="114"/>
        <v>0</v>
      </c>
      <c r="HW31" s="238">
        <f t="shared" si="115"/>
        <v>20</v>
      </c>
      <c r="HX31" s="238">
        <f t="shared" si="116"/>
        <v>20</v>
      </c>
      <c r="HY31" s="238">
        <f t="shared" si="117"/>
        <v>20</v>
      </c>
      <c r="HZ31" s="238">
        <f t="shared" si="118"/>
        <v>0</v>
      </c>
      <c r="IA31" s="238">
        <f t="shared" si="119"/>
        <v>0</v>
      </c>
      <c r="IB31" s="238">
        <f t="shared" si="120"/>
        <v>0</v>
      </c>
      <c r="IC31" s="238">
        <f t="shared" si="121"/>
        <v>0</v>
      </c>
      <c r="ID31" s="239">
        <f t="shared" si="122"/>
        <v>0</v>
      </c>
      <c r="IE31" s="240">
        <f t="shared" si="123"/>
        <v>0</v>
      </c>
      <c r="IF31" s="240">
        <f t="shared" si="124"/>
        <v>0</v>
      </c>
      <c r="IG31" s="240">
        <f t="shared" si="125"/>
        <v>0</v>
      </c>
      <c r="IH31" s="240">
        <f t="shared" si="126"/>
        <v>0</v>
      </c>
      <c r="II31" s="240">
        <f t="shared" si="127"/>
        <v>0</v>
      </c>
      <c r="IJ31" s="240">
        <f t="shared" si="128"/>
        <v>0</v>
      </c>
      <c r="IK31" s="240">
        <f t="shared" si="129"/>
        <v>0</v>
      </c>
      <c r="IL31" s="240">
        <f t="shared" si="130"/>
        <v>0</v>
      </c>
      <c r="IM31" s="240">
        <f t="shared" si="131"/>
        <v>0</v>
      </c>
      <c r="IN31" s="240">
        <f t="shared" si="132"/>
        <v>0</v>
      </c>
      <c r="IO31" s="240">
        <f t="shared" si="133"/>
        <v>0</v>
      </c>
      <c r="IP31" s="416">
        <f t="shared" si="134"/>
        <v>180</v>
      </c>
      <c r="IQ31" s="416">
        <f t="shared" si="135"/>
        <v>3</v>
      </c>
    </row>
    <row r="32" spans="1:251" ht="15" customHeight="1" x14ac:dyDescent="0.25">
      <c r="A32" s="14" t="s">
        <v>1777</v>
      </c>
      <c r="B32" s="392">
        <v>11</v>
      </c>
      <c r="C32" s="13" t="s">
        <v>1609</v>
      </c>
      <c r="D32" s="423">
        <v>44287</v>
      </c>
      <c r="E32" s="20">
        <v>4</v>
      </c>
      <c r="F32" s="6">
        <v>11606879</v>
      </c>
      <c r="G32" s="20" t="s">
        <v>1610</v>
      </c>
      <c r="H32" s="20" t="s">
        <v>1611</v>
      </c>
      <c r="I32" s="23" t="s">
        <v>1612</v>
      </c>
      <c r="J32" s="6"/>
      <c r="K32" s="6"/>
      <c r="L32" s="424"/>
      <c r="M32" s="425" t="s">
        <v>1613</v>
      </c>
      <c r="N32" s="24" t="s">
        <v>1390</v>
      </c>
      <c r="O32" s="107"/>
      <c r="P32" s="105"/>
      <c r="Q32" s="106"/>
      <c r="R32" s="24" t="s">
        <v>1387</v>
      </c>
      <c r="S32" s="107"/>
      <c r="T32" s="105"/>
      <c r="U32" s="106"/>
      <c r="V32" s="24" t="s">
        <v>1390</v>
      </c>
      <c r="W32" s="107"/>
      <c r="X32" s="105"/>
      <c r="Y32" s="106"/>
      <c r="Z32" s="722">
        <v>87</v>
      </c>
      <c r="AA32" s="273"/>
      <c r="AB32" s="24" t="s">
        <v>1398</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t="s">
        <v>1387</v>
      </c>
      <c r="AZ32" s="107"/>
      <c r="BA32" s="273"/>
      <c r="BB32" s="722">
        <v>62.75</v>
      </c>
      <c r="BC32" s="107"/>
      <c r="BD32" s="273"/>
      <c r="BE32" s="722">
        <v>84.449996948242188</v>
      </c>
      <c r="BF32" s="107"/>
      <c r="BG32" s="273"/>
      <c r="BH32" s="722">
        <v>63</v>
      </c>
      <c r="BI32" s="107"/>
      <c r="BJ32" s="273"/>
      <c r="BK32" s="24" t="s">
        <v>1390</v>
      </c>
      <c r="BL32" s="107"/>
      <c r="BM32" s="273"/>
      <c r="BN32" s="24" t="s">
        <v>1390</v>
      </c>
      <c r="BO32" s="107"/>
      <c r="BP32" s="273"/>
      <c r="BQ32" s="24" t="s">
        <v>1390</v>
      </c>
      <c r="BR32" s="107"/>
      <c r="BS32" s="273"/>
      <c r="BT32" s="24" t="s">
        <v>1744</v>
      </c>
      <c r="BU32" s="291"/>
      <c r="BV32" s="273"/>
      <c r="BW32" s="24"/>
      <c r="BX32" s="107"/>
      <c r="BY32" s="273"/>
      <c r="BZ32" s="24"/>
      <c r="CA32" s="107"/>
      <c r="CB32" s="273"/>
      <c r="CC32" s="24"/>
      <c r="CD32" s="107"/>
      <c r="CE32" s="107"/>
      <c r="CF32" s="107"/>
      <c r="CG32" s="107"/>
      <c r="CH32" s="273"/>
      <c r="CI32" s="24"/>
      <c r="CJ32" s="107"/>
      <c r="CK32" s="273"/>
      <c r="CL32" s="24"/>
      <c r="CM32" s="107"/>
      <c r="CN32" s="273"/>
      <c r="CO32" s="24"/>
      <c r="CP32" s="107"/>
      <c r="CQ32" s="273"/>
      <c r="CR32" s="24"/>
      <c r="CS32" s="107"/>
      <c r="CT32" s="273"/>
      <c r="CU32" s="24"/>
      <c r="CV32" s="107"/>
      <c r="CW32" s="273"/>
      <c r="CX32" s="24"/>
      <c r="CY32" s="107"/>
      <c r="CZ32" s="273"/>
      <c r="DA32" s="24"/>
      <c r="DB32" s="107"/>
      <c r="DC32" s="273"/>
      <c r="DD32" s="24"/>
      <c r="DE32" s="107"/>
      <c r="DF32" s="273"/>
      <c r="DG32" s="218"/>
      <c r="DH32" s="217"/>
      <c r="DI32" s="217"/>
      <c r="DJ32" s="286">
        <f t="shared" si="0"/>
        <v>70.066665649414063</v>
      </c>
      <c r="DK32" s="219"/>
      <c r="DL32" s="220">
        <f t="shared" si="1"/>
        <v>3.5033332824707033</v>
      </c>
      <c r="DM32" s="650">
        <f t="shared" si="2"/>
        <v>0</v>
      </c>
      <c r="DN32" s="233">
        <f t="shared" si="3"/>
        <v>0</v>
      </c>
      <c r="DO32" s="234">
        <f t="shared" si="4"/>
        <v>0</v>
      </c>
      <c r="DP32" s="234">
        <f t="shared" si="5"/>
        <v>0</v>
      </c>
      <c r="DQ32" s="234">
        <f t="shared" si="6"/>
        <v>0</v>
      </c>
      <c r="DR32" s="234">
        <f t="shared" si="7"/>
        <v>0</v>
      </c>
      <c r="DS32" s="235">
        <f t="shared" si="8"/>
        <v>0</v>
      </c>
      <c r="DT32" s="236">
        <f t="shared" si="9"/>
        <v>0</v>
      </c>
      <c r="DU32" s="236">
        <f t="shared" si="10"/>
        <v>0</v>
      </c>
      <c r="DV32" s="236">
        <f t="shared" si="11"/>
        <v>0</v>
      </c>
      <c r="DW32" s="236">
        <f t="shared" si="12"/>
        <v>0</v>
      </c>
      <c r="DX32" s="236">
        <f t="shared" si="13"/>
        <v>0</v>
      </c>
      <c r="DY32" s="236">
        <f t="shared" si="14"/>
        <v>0</v>
      </c>
      <c r="DZ32" s="237">
        <f t="shared" si="15"/>
        <v>0</v>
      </c>
      <c r="EA32" s="238">
        <f t="shared" si="16"/>
        <v>0</v>
      </c>
      <c r="EB32" s="238">
        <f t="shared" si="17"/>
        <v>0</v>
      </c>
      <c r="EC32" s="238">
        <f t="shared" si="18"/>
        <v>0</v>
      </c>
      <c r="ED32" s="238">
        <f t="shared" si="19"/>
        <v>0</v>
      </c>
      <c r="EE32" s="238">
        <f t="shared" si="20"/>
        <v>0</v>
      </c>
      <c r="EF32" s="238">
        <f t="shared" si="21"/>
        <v>0</v>
      </c>
      <c r="EG32" s="238">
        <f t="shared" si="22"/>
        <v>0</v>
      </c>
      <c r="EH32" s="239">
        <f t="shared" si="23"/>
        <v>0</v>
      </c>
      <c r="EI32" s="240">
        <f t="shared" si="24"/>
        <v>0</v>
      </c>
      <c r="EJ32" s="240">
        <f t="shared" si="25"/>
        <v>0</v>
      </c>
      <c r="EK32" s="240">
        <f t="shared" si="26"/>
        <v>0</v>
      </c>
      <c r="EL32" s="240">
        <f t="shared" si="27"/>
        <v>0</v>
      </c>
      <c r="EM32" s="240">
        <f t="shared" si="28"/>
        <v>0</v>
      </c>
      <c r="EN32" s="240">
        <f t="shared" si="29"/>
        <v>0</v>
      </c>
      <c r="EO32" s="240">
        <f t="shared" si="30"/>
        <v>0</v>
      </c>
      <c r="EP32" s="240">
        <f t="shared" si="31"/>
        <v>0</v>
      </c>
      <c r="EQ32" s="240">
        <f t="shared" si="32"/>
        <v>0</v>
      </c>
      <c r="ER32" s="240">
        <f t="shared" si="33"/>
        <v>0</v>
      </c>
      <c r="ES32" s="240">
        <f t="shared" si="34"/>
        <v>0</v>
      </c>
      <c r="ET32" s="241">
        <f t="shared" si="35"/>
        <v>0</v>
      </c>
      <c r="EU32" s="242">
        <f t="shared" si="36"/>
        <v>3</v>
      </c>
      <c r="EV32" s="234">
        <f t="shared" si="37"/>
        <v>0</v>
      </c>
      <c r="EW32" s="234">
        <f t="shared" si="38"/>
        <v>3</v>
      </c>
      <c r="EX32" s="234">
        <f t="shared" si="39"/>
        <v>0</v>
      </c>
      <c r="EY32" s="234">
        <f t="shared" si="40"/>
        <v>0</v>
      </c>
      <c r="EZ32" s="235">
        <f t="shared" si="41"/>
        <v>0</v>
      </c>
      <c r="FA32" s="236">
        <f t="shared" si="42"/>
        <v>0</v>
      </c>
      <c r="FB32" s="236">
        <f t="shared" si="43"/>
        <v>0</v>
      </c>
      <c r="FC32" s="236">
        <f t="shared" si="44"/>
        <v>0</v>
      </c>
      <c r="FD32" s="236">
        <f t="shared" si="45"/>
        <v>0</v>
      </c>
      <c r="FE32" s="236">
        <f t="shared" si="46"/>
        <v>0</v>
      </c>
      <c r="FF32" s="236">
        <f t="shared" si="47"/>
        <v>0</v>
      </c>
      <c r="FG32" s="237">
        <f t="shared" si="48"/>
        <v>0</v>
      </c>
      <c r="FH32" s="238">
        <f t="shared" si="49"/>
        <v>0</v>
      </c>
      <c r="FI32" s="238">
        <f t="shared" si="50"/>
        <v>0</v>
      </c>
      <c r="FJ32" s="238">
        <f t="shared" si="51"/>
        <v>0</v>
      </c>
      <c r="FK32" s="238">
        <f t="shared" si="52"/>
        <v>3</v>
      </c>
      <c r="FL32" s="238">
        <f t="shared" si="53"/>
        <v>5</v>
      </c>
      <c r="FM32" s="238">
        <f t="shared" si="54"/>
        <v>4</v>
      </c>
      <c r="FN32" s="238">
        <f t="shared" si="55"/>
        <v>0</v>
      </c>
      <c r="FO32" s="239">
        <f t="shared" si="56"/>
        <v>0</v>
      </c>
      <c r="FP32" s="240">
        <f t="shared" si="57"/>
        <v>0</v>
      </c>
      <c r="FQ32" s="240">
        <f t="shared" si="58"/>
        <v>0</v>
      </c>
      <c r="FR32" s="240">
        <f t="shared" si="59"/>
        <v>0</v>
      </c>
      <c r="FS32" s="240">
        <f t="shared" si="60"/>
        <v>0</v>
      </c>
      <c r="FT32" s="240">
        <f t="shared" si="61"/>
        <v>0</v>
      </c>
      <c r="FU32" s="240">
        <f t="shared" si="62"/>
        <v>0</v>
      </c>
      <c r="FV32" s="240">
        <f t="shared" si="63"/>
        <v>0</v>
      </c>
      <c r="FW32" s="240">
        <f t="shared" si="64"/>
        <v>0</v>
      </c>
      <c r="FX32" s="240">
        <f t="shared" si="65"/>
        <v>0</v>
      </c>
      <c r="FY32" s="240">
        <f t="shared" si="66"/>
        <v>0</v>
      </c>
      <c r="FZ32" s="240">
        <f t="shared" si="67"/>
        <v>0</v>
      </c>
      <c r="GA32" s="241">
        <f t="shared" si="68"/>
        <v>18</v>
      </c>
      <c r="GB32" s="242">
        <f t="shared" si="69"/>
        <v>0</v>
      </c>
      <c r="GC32" s="234">
        <f t="shared" si="70"/>
        <v>3</v>
      </c>
      <c r="GD32" s="234">
        <f t="shared" si="71"/>
        <v>0</v>
      </c>
      <c r="GE32" s="234">
        <f t="shared" si="72"/>
        <v>0</v>
      </c>
      <c r="GF32" s="234">
        <f t="shared" si="73"/>
        <v>0</v>
      </c>
      <c r="GG32" s="235">
        <f t="shared" si="74"/>
        <v>0</v>
      </c>
      <c r="GH32" s="236">
        <f t="shared" si="75"/>
        <v>0</v>
      </c>
      <c r="GI32" s="236">
        <f t="shared" si="76"/>
        <v>0</v>
      </c>
      <c r="GJ32" s="236">
        <f t="shared" si="77"/>
        <v>0</v>
      </c>
      <c r="GK32" s="236">
        <f t="shared" si="78"/>
        <v>0</v>
      </c>
      <c r="GL32" s="236">
        <f t="shared" si="79"/>
        <v>0</v>
      </c>
      <c r="GM32" s="236">
        <f t="shared" si="80"/>
        <v>0</v>
      </c>
      <c r="GN32" s="237">
        <f t="shared" si="81"/>
        <v>5</v>
      </c>
      <c r="GO32" s="238">
        <f t="shared" si="82"/>
        <v>0</v>
      </c>
      <c r="GP32" s="238">
        <f t="shared" si="83"/>
        <v>0</v>
      </c>
      <c r="GQ32" s="238">
        <f t="shared" si="84"/>
        <v>0</v>
      </c>
      <c r="GR32" s="238">
        <f t="shared" si="85"/>
        <v>0</v>
      </c>
      <c r="GS32" s="238">
        <f t="shared" si="86"/>
        <v>0</v>
      </c>
      <c r="GT32" s="238">
        <f t="shared" si="87"/>
        <v>0</v>
      </c>
      <c r="GU32" s="238">
        <f t="shared" si="88"/>
        <v>0</v>
      </c>
      <c r="GV32" s="239">
        <f t="shared" si="89"/>
        <v>0</v>
      </c>
      <c r="GW32" s="240">
        <f t="shared" si="90"/>
        <v>0</v>
      </c>
      <c r="GX32" s="240">
        <f t="shared" si="91"/>
        <v>0</v>
      </c>
      <c r="GY32" s="240">
        <f t="shared" si="92"/>
        <v>0</v>
      </c>
      <c r="GZ32" s="240">
        <f t="shared" si="93"/>
        <v>0</v>
      </c>
      <c r="HA32" s="240">
        <f t="shared" si="94"/>
        <v>0</v>
      </c>
      <c r="HB32" s="240">
        <f t="shared" si="95"/>
        <v>0</v>
      </c>
      <c r="HC32" s="240">
        <f t="shared" si="96"/>
        <v>0</v>
      </c>
      <c r="HD32" s="240">
        <f t="shared" si="97"/>
        <v>0</v>
      </c>
      <c r="HE32" s="240">
        <f t="shared" si="98"/>
        <v>0</v>
      </c>
      <c r="HF32" s="240">
        <f t="shared" si="99"/>
        <v>0</v>
      </c>
      <c r="HG32" s="240">
        <f t="shared" si="100"/>
        <v>0</v>
      </c>
      <c r="HH32" s="241">
        <f t="shared" si="101"/>
        <v>8</v>
      </c>
      <c r="HI32" s="243"/>
      <c r="HJ32" s="242">
        <f t="shared" si="102"/>
        <v>0</v>
      </c>
      <c r="HK32" s="234">
        <f t="shared" si="103"/>
        <v>0</v>
      </c>
      <c r="HL32" s="234">
        <f t="shared" si="104"/>
        <v>0</v>
      </c>
      <c r="HM32" s="234">
        <f t="shared" si="105"/>
        <v>3</v>
      </c>
      <c r="HN32" s="234">
        <f t="shared" si="106"/>
        <v>0</v>
      </c>
      <c r="HO32" s="235">
        <f t="shared" si="107"/>
        <v>20</v>
      </c>
      <c r="HP32" s="236">
        <f t="shared" si="108"/>
        <v>20</v>
      </c>
      <c r="HQ32" s="236">
        <f t="shared" si="109"/>
        <v>20</v>
      </c>
      <c r="HR32" s="236">
        <f t="shared" si="110"/>
        <v>20</v>
      </c>
      <c r="HS32" s="236">
        <f t="shared" si="111"/>
        <v>10</v>
      </c>
      <c r="HT32" s="236">
        <f t="shared" si="112"/>
        <v>20</v>
      </c>
      <c r="HU32" s="236">
        <f t="shared" si="113"/>
        <v>10</v>
      </c>
      <c r="HV32" s="237">
        <f t="shared" si="114"/>
        <v>0</v>
      </c>
      <c r="HW32" s="238">
        <f t="shared" si="115"/>
        <v>20</v>
      </c>
      <c r="HX32" s="238">
        <f t="shared" si="116"/>
        <v>20</v>
      </c>
      <c r="HY32" s="238">
        <f t="shared" si="117"/>
        <v>20</v>
      </c>
      <c r="HZ32" s="238">
        <f t="shared" si="118"/>
        <v>0</v>
      </c>
      <c r="IA32" s="238">
        <f t="shared" si="119"/>
        <v>0</v>
      </c>
      <c r="IB32" s="238">
        <f t="shared" si="120"/>
        <v>0</v>
      </c>
      <c r="IC32" s="238">
        <f t="shared" si="121"/>
        <v>0</v>
      </c>
      <c r="ID32" s="239">
        <f t="shared" si="122"/>
        <v>0</v>
      </c>
      <c r="IE32" s="240">
        <f t="shared" si="123"/>
        <v>0</v>
      </c>
      <c r="IF32" s="240">
        <f t="shared" si="124"/>
        <v>0</v>
      </c>
      <c r="IG32" s="240">
        <f t="shared" si="125"/>
        <v>0</v>
      </c>
      <c r="IH32" s="240">
        <f t="shared" si="126"/>
        <v>0</v>
      </c>
      <c r="II32" s="240">
        <f t="shared" si="127"/>
        <v>0</v>
      </c>
      <c r="IJ32" s="240">
        <f t="shared" si="128"/>
        <v>0</v>
      </c>
      <c r="IK32" s="240">
        <f t="shared" si="129"/>
        <v>0</v>
      </c>
      <c r="IL32" s="240">
        <f t="shared" si="130"/>
        <v>0</v>
      </c>
      <c r="IM32" s="240">
        <f t="shared" si="131"/>
        <v>0</v>
      </c>
      <c r="IN32" s="240">
        <f t="shared" si="132"/>
        <v>0</v>
      </c>
      <c r="IO32" s="240">
        <f t="shared" si="133"/>
        <v>0</v>
      </c>
      <c r="IP32" s="416">
        <f t="shared" si="134"/>
        <v>180</v>
      </c>
      <c r="IQ32" s="416">
        <f t="shared" si="135"/>
        <v>3</v>
      </c>
    </row>
    <row r="33" spans="1:251" ht="15" customHeight="1" x14ac:dyDescent="0.25">
      <c r="A33" s="14" t="s">
        <v>1777</v>
      </c>
      <c r="B33" s="392">
        <v>12</v>
      </c>
      <c r="C33" s="13" t="s">
        <v>1614</v>
      </c>
      <c r="D33" s="423">
        <v>44287</v>
      </c>
      <c r="E33" s="20">
        <v>4</v>
      </c>
      <c r="F33" s="6">
        <v>11606891</v>
      </c>
      <c r="G33" s="20" t="s">
        <v>1615</v>
      </c>
      <c r="H33" s="20" t="s">
        <v>1616</v>
      </c>
      <c r="I33" s="23" t="s">
        <v>1617</v>
      </c>
      <c r="J33" s="6"/>
      <c r="K33" s="6"/>
      <c r="L33" s="424"/>
      <c r="M33" s="425" t="s">
        <v>1618</v>
      </c>
      <c r="N33" s="24" t="s">
        <v>1390</v>
      </c>
      <c r="O33" s="107"/>
      <c r="P33" s="105"/>
      <c r="Q33" s="106"/>
      <c r="R33" s="24" t="s">
        <v>1387</v>
      </c>
      <c r="S33" s="107"/>
      <c r="T33" s="105"/>
      <c r="U33" s="106"/>
      <c r="V33" s="24" t="s">
        <v>1390</v>
      </c>
      <c r="W33" s="107"/>
      <c r="X33" s="105"/>
      <c r="Y33" s="106"/>
      <c r="Z33" s="722">
        <v>83.800003051757813</v>
      </c>
      <c r="AA33" s="273"/>
      <c r="AB33" s="24" t="s">
        <v>1398</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t="s">
        <v>1387</v>
      </c>
      <c r="AZ33" s="107"/>
      <c r="BA33" s="273"/>
      <c r="BB33" s="722">
        <v>76.75</v>
      </c>
      <c r="BC33" s="107"/>
      <c r="BD33" s="273"/>
      <c r="BE33" s="722">
        <v>98.900001525878906</v>
      </c>
      <c r="BF33" s="107"/>
      <c r="BG33" s="273"/>
      <c r="BH33" s="722">
        <v>84.75</v>
      </c>
      <c r="BI33" s="107"/>
      <c r="BJ33" s="273"/>
      <c r="BK33" s="24" t="s">
        <v>1390</v>
      </c>
      <c r="BL33" s="107"/>
      <c r="BM33" s="273"/>
      <c r="BN33" s="24" t="s">
        <v>1390</v>
      </c>
      <c r="BO33" s="107"/>
      <c r="BP33" s="273"/>
      <c r="BQ33" s="24" t="s">
        <v>1390</v>
      </c>
      <c r="BR33" s="107"/>
      <c r="BS33" s="273"/>
      <c r="BT33" s="24" t="s">
        <v>1744</v>
      </c>
      <c r="BU33" s="291"/>
      <c r="BV33" s="273"/>
      <c r="BW33" s="24"/>
      <c r="BX33" s="107"/>
      <c r="BY33" s="273"/>
      <c r="BZ33" s="24"/>
      <c r="CA33" s="107"/>
      <c r="CB33" s="273"/>
      <c r="CC33" s="24"/>
      <c r="CD33" s="107"/>
      <c r="CE33" s="107"/>
      <c r="CF33" s="107"/>
      <c r="CG33" s="107"/>
      <c r="CH33" s="273"/>
      <c r="CI33" s="24"/>
      <c r="CJ33" s="107"/>
      <c r="CK33" s="273"/>
      <c r="CL33" s="24"/>
      <c r="CM33" s="107"/>
      <c r="CN33" s="273"/>
      <c r="CO33" s="24"/>
      <c r="CP33" s="107"/>
      <c r="CQ33" s="273"/>
      <c r="CR33" s="24"/>
      <c r="CS33" s="107"/>
      <c r="CT33" s="273"/>
      <c r="CU33" s="24"/>
      <c r="CV33" s="107"/>
      <c r="CW33" s="273"/>
      <c r="CX33" s="24"/>
      <c r="CY33" s="107"/>
      <c r="CZ33" s="273"/>
      <c r="DA33" s="24"/>
      <c r="DB33" s="107"/>
      <c r="DC33" s="273"/>
      <c r="DD33" s="24"/>
      <c r="DE33" s="107"/>
      <c r="DF33" s="273"/>
      <c r="DG33" s="218"/>
      <c r="DH33" s="217"/>
      <c r="DI33" s="217"/>
      <c r="DJ33" s="286">
        <f t="shared" si="0"/>
        <v>86.800000508626297</v>
      </c>
      <c r="DK33" s="219"/>
      <c r="DL33" s="220">
        <f t="shared" si="1"/>
        <v>4</v>
      </c>
      <c r="DM33" s="650">
        <f t="shared" si="2"/>
        <v>0</v>
      </c>
      <c r="DN33" s="233">
        <f t="shared" si="3"/>
        <v>0</v>
      </c>
      <c r="DO33" s="234">
        <f t="shared" si="4"/>
        <v>0</v>
      </c>
      <c r="DP33" s="234">
        <f t="shared" si="5"/>
        <v>0</v>
      </c>
      <c r="DQ33" s="234">
        <f t="shared" si="6"/>
        <v>0</v>
      </c>
      <c r="DR33" s="234">
        <f t="shared" si="7"/>
        <v>0</v>
      </c>
      <c r="DS33" s="235">
        <f t="shared" si="8"/>
        <v>0</v>
      </c>
      <c r="DT33" s="236">
        <f t="shared" si="9"/>
        <v>0</v>
      </c>
      <c r="DU33" s="236">
        <f t="shared" si="10"/>
        <v>0</v>
      </c>
      <c r="DV33" s="236">
        <f t="shared" si="11"/>
        <v>0</v>
      </c>
      <c r="DW33" s="236">
        <f t="shared" si="12"/>
        <v>0</v>
      </c>
      <c r="DX33" s="236">
        <f t="shared" si="13"/>
        <v>0</v>
      </c>
      <c r="DY33" s="236">
        <f t="shared" si="14"/>
        <v>0</v>
      </c>
      <c r="DZ33" s="237">
        <f t="shared" si="15"/>
        <v>0</v>
      </c>
      <c r="EA33" s="238">
        <f t="shared" si="16"/>
        <v>0</v>
      </c>
      <c r="EB33" s="238">
        <f t="shared" si="17"/>
        <v>0</v>
      </c>
      <c r="EC33" s="238">
        <f t="shared" si="18"/>
        <v>0</v>
      </c>
      <c r="ED33" s="238">
        <f t="shared" si="19"/>
        <v>0</v>
      </c>
      <c r="EE33" s="238">
        <f t="shared" si="20"/>
        <v>0</v>
      </c>
      <c r="EF33" s="238">
        <f t="shared" si="21"/>
        <v>0</v>
      </c>
      <c r="EG33" s="238">
        <f t="shared" si="22"/>
        <v>0</v>
      </c>
      <c r="EH33" s="239">
        <f t="shared" si="23"/>
        <v>0</v>
      </c>
      <c r="EI33" s="240">
        <f t="shared" si="24"/>
        <v>0</v>
      </c>
      <c r="EJ33" s="240">
        <f t="shared" si="25"/>
        <v>0</v>
      </c>
      <c r="EK33" s="240">
        <f t="shared" si="26"/>
        <v>0</v>
      </c>
      <c r="EL33" s="240">
        <f t="shared" si="27"/>
        <v>0</v>
      </c>
      <c r="EM33" s="240">
        <f t="shared" si="28"/>
        <v>0</v>
      </c>
      <c r="EN33" s="240">
        <f t="shared" si="29"/>
        <v>0</v>
      </c>
      <c r="EO33" s="240">
        <f t="shared" si="30"/>
        <v>0</v>
      </c>
      <c r="EP33" s="240">
        <f t="shared" si="31"/>
        <v>0</v>
      </c>
      <c r="EQ33" s="240">
        <f t="shared" si="32"/>
        <v>0</v>
      </c>
      <c r="ER33" s="240">
        <f t="shared" si="33"/>
        <v>0</v>
      </c>
      <c r="ES33" s="240">
        <f t="shared" si="34"/>
        <v>0</v>
      </c>
      <c r="ET33" s="241">
        <f t="shared" si="35"/>
        <v>0</v>
      </c>
      <c r="EU33" s="242">
        <f t="shared" si="36"/>
        <v>3</v>
      </c>
      <c r="EV33" s="234">
        <f t="shared" si="37"/>
        <v>0</v>
      </c>
      <c r="EW33" s="234">
        <f t="shared" si="38"/>
        <v>3</v>
      </c>
      <c r="EX33" s="234">
        <f t="shared" si="39"/>
        <v>0</v>
      </c>
      <c r="EY33" s="234">
        <f t="shared" si="40"/>
        <v>0</v>
      </c>
      <c r="EZ33" s="235">
        <f t="shared" si="41"/>
        <v>0</v>
      </c>
      <c r="FA33" s="236">
        <f t="shared" si="42"/>
        <v>0</v>
      </c>
      <c r="FB33" s="236">
        <f t="shared" si="43"/>
        <v>0</v>
      </c>
      <c r="FC33" s="236">
        <f t="shared" si="44"/>
        <v>0</v>
      </c>
      <c r="FD33" s="236">
        <f t="shared" si="45"/>
        <v>0</v>
      </c>
      <c r="FE33" s="236">
        <f t="shared" si="46"/>
        <v>0</v>
      </c>
      <c r="FF33" s="236">
        <f t="shared" si="47"/>
        <v>0</v>
      </c>
      <c r="FG33" s="237">
        <f t="shared" si="48"/>
        <v>0</v>
      </c>
      <c r="FH33" s="238">
        <f t="shared" si="49"/>
        <v>0</v>
      </c>
      <c r="FI33" s="238">
        <f t="shared" si="50"/>
        <v>0</v>
      </c>
      <c r="FJ33" s="238">
        <f t="shared" si="51"/>
        <v>0</v>
      </c>
      <c r="FK33" s="238">
        <f t="shared" si="52"/>
        <v>3</v>
      </c>
      <c r="FL33" s="238">
        <f t="shared" si="53"/>
        <v>5</v>
      </c>
      <c r="FM33" s="238">
        <f t="shared" si="54"/>
        <v>4</v>
      </c>
      <c r="FN33" s="238">
        <f t="shared" si="55"/>
        <v>0</v>
      </c>
      <c r="FO33" s="239">
        <f t="shared" si="56"/>
        <v>0</v>
      </c>
      <c r="FP33" s="240">
        <f t="shared" si="57"/>
        <v>0</v>
      </c>
      <c r="FQ33" s="240">
        <f t="shared" si="58"/>
        <v>0</v>
      </c>
      <c r="FR33" s="240">
        <f t="shared" si="59"/>
        <v>0</v>
      </c>
      <c r="FS33" s="240">
        <f t="shared" si="60"/>
        <v>0</v>
      </c>
      <c r="FT33" s="240">
        <f t="shared" si="61"/>
        <v>0</v>
      </c>
      <c r="FU33" s="240">
        <f t="shared" si="62"/>
        <v>0</v>
      </c>
      <c r="FV33" s="240">
        <f t="shared" si="63"/>
        <v>0</v>
      </c>
      <c r="FW33" s="240">
        <f t="shared" si="64"/>
        <v>0</v>
      </c>
      <c r="FX33" s="240">
        <f t="shared" si="65"/>
        <v>0</v>
      </c>
      <c r="FY33" s="240">
        <f t="shared" si="66"/>
        <v>0</v>
      </c>
      <c r="FZ33" s="240">
        <f t="shared" si="67"/>
        <v>0</v>
      </c>
      <c r="GA33" s="241">
        <f t="shared" si="68"/>
        <v>18</v>
      </c>
      <c r="GB33" s="242">
        <f t="shared" si="69"/>
        <v>0</v>
      </c>
      <c r="GC33" s="234">
        <f t="shared" si="70"/>
        <v>3</v>
      </c>
      <c r="GD33" s="234">
        <f t="shared" si="71"/>
        <v>0</v>
      </c>
      <c r="GE33" s="234">
        <f t="shared" si="72"/>
        <v>0</v>
      </c>
      <c r="GF33" s="234">
        <f t="shared" si="73"/>
        <v>0</v>
      </c>
      <c r="GG33" s="235">
        <f t="shared" si="74"/>
        <v>0</v>
      </c>
      <c r="GH33" s="236">
        <f t="shared" si="75"/>
        <v>0</v>
      </c>
      <c r="GI33" s="236">
        <f t="shared" si="76"/>
        <v>0</v>
      </c>
      <c r="GJ33" s="236">
        <f t="shared" si="77"/>
        <v>0</v>
      </c>
      <c r="GK33" s="236">
        <f t="shared" si="78"/>
        <v>0</v>
      </c>
      <c r="GL33" s="236">
        <f t="shared" si="79"/>
        <v>0</v>
      </c>
      <c r="GM33" s="236">
        <f t="shared" si="80"/>
        <v>0</v>
      </c>
      <c r="GN33" s="237">
        <f t="shared" si="81"/>
        <v>5</v>
      </c>
      <c r="GO33" s="238">
        <f t="shared" si="82"/>
        <v>0</v>
      </c>
      <c r="GP33" s="238">
        <f t="shared" si="83"/>
        <v>0</v>
      </c>
      <c r="GQ33" s="238">
        <f t="shared" si="84"/>
        <v>0</v>
      </c>
      <c r="GR33" s="238">
        <f t="shared" si="85"/>
        <v>0</v>
      </c>
      <c r="GS33" s="238">
        <f t="shared" si="86"/>
        <v>0</v>
      </c>
      <c r="GT33" s="238">
        <f t="shared" si="87"/>
        <v>0</v>
      </c>
      <c r="GU33" s="238">
        <f t="shared" si="88"/>
        <v>0</v>
      </c>
      <c r="GV33" s="239">
        <f t="shared" si="89"/>
        <v>0</v>
      </c>
      <c r="GW33" s="240">
        <f t="shared" si="90"/>
        <v>0</v>
      </c>
      <c r="GX33" s="240">
        <f t="shared" si="91"/>
        <v>0</v>
      </c>
      <c r="GY33" s="240">
        <f t="shared" si="92"/>
        <v>0</v>
      </c>
      <c r="GZ33" s="240">
        <f t="shared" si="93"/>
        <v>0</v>
      </c>
      <c r="HA33" s="240">
        <f t="shared" si="94"/>
        <v>0</v>
      </c>
      <c r="HB33" s="240">
        <f t="shared" si="95"/>
        <v>0</v>
      </c>
      <c r="HC33" s="240">
        <f t="shared" si="96"/>
        <v>0</v>
      </c>
      <c r="HD33" s="240">
        <f t="shared" si="97"/>
        <v>0</v>
      </c>
      <c r="HE33" s="240">
        <f t="shared" si="98"/>
        <v>0</v>
      </c>
      <c r="HF33" s="240">
        <f t="shared" si="99"/>
        <v>0</v>
      </c>
      <c r="HG33" s="240">
        <f t="shared" si="100"/>
        <v>0</v>
      </c>
      <c r="HH33" s="241">
        <f t="shared" si="101"/>
        <v>8</v>
      </c>
      <c r="HI33" s="243"/>
      <c r="HJ33" s="242">
        <f t="shared" si="102"/>
        <v>0</v>
      </c>
      <c r="HK33" s="234">
        <f t="shared" si="103"/>
        <v>0</v>
      </c>
      <c r="HL33" s="234">
        <f t="shared" si="104"/>
        <v>0</v>
      </c>
      <c r="HM33" s="234">
        <f t="shared" si="105"/>
        <v>3</v>
      </c>
      <c r="HN33" s="234">
        <f t="shared" si="106"/>
        <v>0</v>
      </c>
      <c r="HO33" s="235">
        <f t="shared" si="107"/>
        <v>20</v>
      </c>
      <c r="HP33" s="236">
        <f t="shared" si="108"/>
        <v>20</v>
      </c>
      <c r="HQ33" s="236">
        <f t="shared" si="109"/>
        <v>20</v>
      </c>
      <c r="HR33" s="236">
        <f t="shared" si="110"/>
        <v>20</v>
      </c>
      <c r="HS33" s="236">
        <f t="shared" si="111"/>
        <v>10</v>
      </c>
      <c r="HT33" s="236">
        <f t="shared" si="112"/>
        <v>20</v>
      </c>
      <c r="HU33" s="236">
        <f t="shared" si="113"/>
        <v>10</v>
      </c>
      <c r="HV33" s="237">
        <f t="shared" si="114"/>
        <v>0</v>
      </c>
      <c r="HW33" s="238">
        <f t="shared" si="115"/>
        <v>20</v>
      </c>
      <c r="HX33" s="238">
        <f t="shared" si="116"/>
        <v>20</v>
      </c>
      <c r="HY33" s="238">
        <f t="shared" si="117"/>
        <v>20</v>
      </c>
      <c r="HZ33" s="238">
        <f t="shared" si="118"/>
        <v>0</v>
      </c>
      <c r="IA33" s="238">
        <f t="shared" si="119"/>
        <v>0</v>
      </c>
      <c r="IB33" s="238">
        <f t="shared" si="120"/>
        <v>0</v>
      </c>
      <c r="IC33" s="238">
        <f t="shared" si="121"/>
        <v>0</v>
      </c>
      <c r="ID33" s="239">
        <f t="shared" si="122"/>
        <v>0</v>
      </c>
      <c r="IE33" s="240">
        <f t="shared" si="123"/>
        <v>0</v>
      </c>
      <c r="IF33" s="240">
        <f t="shared" si="124"/>
        <v>0</v>
      </c>
      <c r="IG33" s="240">
        <f t="shared" si="125"/>
        <v>0</v>
      </c>
      <c r="IH33" s="240">
        <f t="shared" si="126"/>
        <v>0</v>
      </c>
      <c r="II33" s="240">
        <f t="shared" si="127"/>
        <v>0</v>
      </c>
      <c r="IJ33" s="240">
        <f t="shared" si="128"/>
        <v>0</v>
      </c>
      <c r="IK33" s="240">
        <f t="shared" si="129"/>
        <v>0</v>
      </c>
      <c r="IL33" s="240">
        <f t="shared" si="130"/>
        <v>0</v>
      </c>
      <c r="IM33" s="240">
        <f t="shared" si="131"/>
        <v>0</v>
      </c>
      <c r="IN33" s="240">
        <f t="shared" si="132"/>
        <v>0</v>
      </c>
      <c r="IO33" s="240">
        <f t="shared" si="133"/>
        <v>0</v>
      </c>
      <c r="IP33" s="416">
        <f t="shared" si="134"/>
        <v>180</v>
      </c>
      <c r="IQ33" s="416">
        <f t="shared" si="135"/>
        <v>3</v>
      </c>
    </row>
    <row r="34" spans="1:251" ht="15" customHeight="1" x14ac:dyDescent="0.25">
      <c r="A34" s="14" t="s">
        <v>1772</v>
      </c>
      <c r="B34" s="392">
        <v>13</v>
      </c>
      <c r="C34" s="13" t="s">
        <v>1619</v>
      </c>
      <c r="D34" s="423">
        <v>44287</v>
      </c>
      <c r="E34" s="20">
        <v>4</v>
      </c>
      <c r="F34" s="6"/>
      <c r="G34" s="20" t="s">
        <v>1620</v>
      </c>
      <c r="H34" s="20" t="s">
        <v>1621</v>
      </c>
      <c r="I34" s="23" t="s">
        <v>1622</v>
      </c>
      <c r="J34" s="6"/>
      <c r="K34" s="6"/>
      <c r="L34" s="424"/>
      <c r="M34" s="425" t="s">
        <v>1623</v>
      </c>
      <c r="N34" s="24" t="s">
        <v>1390</v>
      </c>
      <c r="O34" s="107"/>
      <c r="P34" s="105"/>
      <c r="Q34" s="106"/>
      <c r="R34" s="24" t="s">
        <v>1387</v>
      </c>
      <c r="S34" s="107"/>
      <c r="T34" s="105"/>
      <c r="U34" s="106"/>
      <c r="V34" s="24"/>
      <c r="W34" s="107"/>
      <c r="X34" s="105"/>
      <c r="Y34" s="106"/>
      <c r="Z34" s="722"/>
      <c r="AA34" s="273"/>
      <c r="AB34" s="24"/>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t="s">
        <v>1387</v>
      </c>
      <c r="AZ34" s="107"/>
      <c r="BA34" s="273"/>
      <c r="BB34" s="722"/>
      <c r="BC34" s="107"/>
      <c r="BD34" s="273"/>
      <c r="BE34" s="722"/>
      <c r="BF34" s="107"/>
      <c r="BG34" s="273"/>
      <c r="BH34" s="722"/>
      <c r="BI34" s="107"/>
      <c r="BJ34" s="273"/>
      <c r="BK34" s="24"/>
      <c r="BL34" s="107"/>
      <c r="BM34" s="273"/>
      <c r="BN34" s="24"/>
      <c r="BO34" s="107"/>
      <c r="BP34" s="273"/>
      <c r="BQ34" s="24"/>
      <c r="BR34" s="107"/>
      <c r="BS34" s="273"/>
      <c r="BT34" s="24"/>
      <c r="BU34" s="291"/>
      <c r="BV34" s="273"/>
      <c r="BW34" s="24"/>
      <c r="BX34" s="107"/>
      <c r="BY34" s="273"/>
      <c r="BZ34" s="24"/>
      <c r="CA34" s="107"/>
      <c r="CB34" s="273"/>
      <c r="CC34" s="24"/>
      <c r="CD34" s="107"/>
      <c r="CE34" s="107"/>
      <c r="CF34" s="107"/>
      <c r="CG34" s="107"/>
      <c r="CH34" s="273"/>
      <c r="CI34" s="24"/>
      <c r="CJ34" s="107"/>
      <c r="CK34" s="273"/>
      <c r="CL34" s="24"/>
      <c r="CM34" s="107"/>
      <c r="CN34" s="273"/>
      <c r="CO34" s="24"/>
      <c r="CP34" s="107"/>
      <c r="CQ34" s="273"/>
      <c r="CR34" s="24"/>
      <c r="CS34" s="107"/>
      <c r="CT34" s="273"/>
      <c r="CU34" s="24"/>
      <c r="CV34" s="107"/>
      <c r="CW34" s="273"/>
      <c r="CX34" s="24"/>
      <c r="CY34" s="107"/>
      <c r="CZ34" s="273"/>
      <c r="DA34" s="24"/>
      <c r="DB34" s="107"/>
      <c r="DC34" s="273"/>
      <c r="DD34" s="24"/>
      <c r="DE34" s="107"/>
      <c r="DF34" s="273"/>
      <c r="DG34" s="218"/>
      <c r="DH34" s="217"/>
      <c r="DI34" s="217"/>
      <c r="DJ34" s="286" t="e">
        <f t="shared" si="0"/>
        <v>#DIV/0!</v>
      </c>
      <c r="DK34" s="219"/>
      <c r="DL34" s="220" t="e">
        <f t="shared" si="1"/>
        <v>#DIV/0!</v>
      </c>
      <c r="DM34" s="650">
        <f t="shared" si="2"/>
        <v>0</v>
      </c>
      <c r="DN34" s="233">
        <f t="shared" si="3"/>
        <v>0</v>
      </c>
      <c r="DO34" s="234">
        <f t="shared" si="4"/>
        <v>0</v>
      </c>
      <c r="DP34" s="234">
        <f t="shared" si="5"/>
        <v>0</v>
      </c>
      <c r="DQ34" s="234">
        <f t="shared" si="6"/>
        <v>0</v>
      </c>
      <c r="DR34" s="234">
        <f t="shared" si="7"/>
        <v>0</v>
      </c>
      <c r="DS34" s="235">
        <f t="shared" si="8"/>
        <v>0</v>
      </c>
      <c r="DT34" s="236">
        <f t="shared" si="9"/>
        <v>0</v>
      </c>
      <c r="DU34" s="236">
        <f t="shared" si="10"/>
        <v>0</v>
      </c>
      <c r="DV34" s="236">
        <f t="shared" si="11"/>
        <v>0</v>
      </c>
      <c r="DW34" s="236">
        <f t="shared" si="12"/>
        <v>0</v>
      </c>
      <c r="DX34" s="236">
        <f t="shared" si="13"/>
        <v>0</v>
      </c>
      <c r="DY34" s="236">
        <f t="shared" si="14"/>
        <v>0</v>
      </c>
      <c r="DZ34" s="237">
        <f t="shared" si="15"/>
        <v>0</v>
      </c>
      <c r="EA34" s="238">
        <f t="shared" si="16"/>
        <v>0</v>
      </c>
      <c r="EB34" s="238">
        <f t="shared" si="17"/>
        <v>0</v>
      </c>
      <c r="EC34" s="238">
        <f t="shared" si="18"/>
        <v>0</v>
      </c>
      <c r="ED34" s="238">
        <f t="shared" si="19"/>
        <v>0</v>
      </c>
      <c r="EE34" s="238">
        <f t="shared" si="20"/>
        <v>0</v>
      </c>
      <c r="EF34" s="238">
        <f t="shared" si="21"/>
        <v>0</v>
      </c>
      <c r="EG34" s="238">
        <f t="shared" si="22"/>
        <v>0</v>
      </c>
      <c r="EH34" s="239">
        <f t="shared" si="23"/>
        <v>0</v>
      </c>
      <c r="EI34" s="240">
        <f t="shared" si="24"/>
        <v>0</v>
      </c>
      <c r="EJ34" s="240">
        <f t="shared" si="25"/>
        <v>0</v>
      </c>
      <c r="EK34" s="240">
        <f t="shared" si="26"/>
        <v>0</v>
      </c>
      <c r="EL34" s="240">
        <f t="shared" si="27"/>
        <v>0</v>
      </c>
      <c r="EM34" s="240">
        <f t="shared" si="28"/>
        <v>0</v>
      </c>
      <c r="EN34" s="240">
        <f t="shared" si="29"/>
        <v>0</v>
      </c>
      <c r="EO34" s="240">
        <f t="shared" si="30"/>
        <v>0</v>
      </c>
      <c r="EP34" s="240">
        <f t="shared" si="31"/>
        <v>0</v>
      </c>
      <c r="EQ34" s="240">
        <f t="shared" si="32"/>
        <v>0</v>
      </c>
      <c r="ER34" s="240">
        <f t="shared" si="33"/>
        <v>0</v>
      </c>
      <c r="ES34" s="240">
        <f t="shared" si="34"/>
        <v>0</v>
      </c>
      <c r="ET34" s="241">
        <f t="shared" si="35"/>
        <v>0</v>
      </c>
      <c r="EU34" s="242">
        <f t="shared" si="36"/>
        <v>3</v>
      </c>
      <c r="EV34" s="234">
        <f t="shared" si="37"/>
        <v>0</v>
      </c>
      <c r="EW34" s="234">
        <f t="shared" si="38"/>
        <v>0</v>
      </c>
      <c r="EX34" s="234">
        <f t="shared" si="39"/>
        <v>0</v>
      </c>
      <c r="EY34" s="234">
        <f t="shared" si="40"/>
        <v>0</v>
      </c>
      <c r="EZ34" s="235">
        <f t="shared" si="41"/>
        <v>0</v>
      </c>
      <c r="FA34" s="236">
        <f t="shared" si="42"/>
        <v>0</v>
      </c>
      <c r="FB34" s="236">
        <f t="shared" si="43"/>
        <v>0</v>
      </c>
      <c r="FC34" s="236">
        <f t="shared" si="44"/>
        <v>0</v>
      </c>
      <c r="FD34" s="236">
        <f t="shared" si="45"/>
        <v>0</v>
      </c>
      <c r="FE34" s="236">
        <f t="shared" si="46"/>
        <v>0</v>
      </c>
      <c r="FF34" s="236">
        <f t="shared" si="47"/>
        <v>0</v>
      </c>
      <c r="FG34" s="237">
        <f t="shared" si="48"/>
        <v>0</v>
      </c>
      <c r="FH34" s="238">
        <f t="shared" si="49"/>
        <v>0</v>
      </c>
      <c r="FI34" s="238">
        <f t="shared" si="50"/>
        <v>0</v>
      </c>
      <c r="FJ34" s="238">
        <f t="shared" si="51"/>
        <v>0</v>
      </c>
      <c r="FK34" s="238">
        <f t="shared" si="52"/>
        <v>0</v>
      </c>
      <c r="FL34" s="238">
        <f t="shared" si="53"/>
        <v>0</v>
      </c>
      <c r="FM34" s="238">
        <f t="shared" si="54"/>
        <v>0</v>
      </c>
      <c r="FN34" s="238">
        <f t="shared" si="55"/>
        <v>0</v>
      </c>
      <c r="FO34" s="239">
        <f t="shared" si="56"/>
        <v>0</v>
      </c>
      <c r="FP34" s="240">
        <f t="shared" si="57"/>
        <v>0</v>
      </c>
      <c r="FQ34" s="240">
        <f t="shared" si="58"/>
        <v>0</v>
      </c>
      <c r="FR34" s="240">
        <f t="shared" si="59"/>
        <v>0</v>
      </c>
      <c r="FS34" s="240">
        <f t="shared" si="60"/>
        <v>0</v>
      </c>
      <c r="FT34" s="240">
        <f t="shared" si="61"/>
        <v>0</v>
      </c>
      <c r="FU34" s="240">
        <f t="shared" si="62"/>
        <v>0</v>
      </c>
      <c r="FV34" s="240">
        <f t="shared" si="63"/>
        <v>0</v>
      </c>
      <c r="FW34" s="240">
        <f t="shared" si="64"/>
        <v>0</v>
      </c>
      <c r="FX34" s="240">
        <f t="shared" si="65"/>
        <v>0</v>
      </c>
      <c r="FY34" s="240">
        <f t="shared" si="66"/>
        <v>0</v>
      </c>
      <c r="FZ34" s="240">
        <f t="shared" si="67"/>
        <v>0</v>
      </c>
      <c r="GA34" s="241">
        <f t="shared" si="68"/>
        <v>3</v>
      </c>
      <c r="GB34" s="242">
        <f t="shared" si="69"/>
        <v>0</v>
      </c>
      <c r="GC34" s="234">
        <f t="shared" si="70"/>
        <v>3</v>
      </c>
      <c r="GD34" s="234">
        <f t="shared" si="71"/>
        <v>0</v>
      </c>
      <c r="GE34" s="234">
        <f t="shared" si="72"/>
        <v>0</v>
      </c>
      <c r="GF34" s="234">
        <f t="shared" si="73"/>
        <v>0</v>
      </c>
      <c r="GG34" s="235">
        <f t="shared" si="74"/>
        <v>0</v>
      </c>
      <c r="GH34" s="236">
        <f t="shared" si="75"/>
        <v>0</v>
      </c>
      <c r="GI34" s="236">
        <f t="shared" si="76"/>
        <v>0</v>
      </c>
      <c r="GJ34" s="236">
        <f t="shared" si="77"/>
        <v>0</v>
      </c>
      <c r="GK34" s="236">
        <f t="shared" si="78"/>
        <v>0</v>
      </c>
      <c r="GL34" s="236">
        <f t="shared" si="79"/>
        <v>0</v>
      </c>
      <c r="GM34" s="236">
        <f t="shared" si="80"/>
        <v>0</v>
      </c>
      <c r="GN34" s="237">
        <f t="shared" si="81"/>
        <v>5</v>
      </c>
      <c r="GO34" s="238">
        <f t="shared" si="82"/>
        <v>0</v>
      </c>
      <c r="GP34" s="238">
        <f t="shared" si="83"/>
        <v>0</v>
      </c>
      <c r="GQ34" s="238">
        <f t="shared" si="84"/>
        <v>0</v>
      </c>
      <c r="GR34" s="238">
        <f t="shared" si="85"/>
        <v>0</v>
      </c>
      <c r="GS34" s="238">
        <f t="shared" si="86"/>
        <v>0</v>
      </c>
      <c r="GT34" s="238">
        <f t="shared" si="87"/>
        <v>0</v>
      </c>
      <c r="GU34" s="238">
        <f t="shared" si="88"/>
        <v>0</v>
      </c>
      <c r="GV34" s="239">
        <f t="shared" si="89"/>
        <v>0</v>
      </c>
      <c r="GW34" s="240">
        <f t="shared" si="90"/>
        <v>0</v>
      </c>
      <c r="GX34" s="240">
        <f t="shared" si="91"/>
        <v>0</v>
      </c>
      <c r="GY34" s="240">
        <f t="shared" si="92"/>
        <v>0</v>
      </c>
      <c r="GZ34" s="240">
        <f t="shared" si="93"/>
        <v>0</v>
      </c>
      <c r="HA34" s="240">
        <f t="shared" si="94"/>
        <v>0</v>
      </c>
      <c r="HB34" s="240">
        <f t="shared" si="95"/>
        <v>0</v>
      </c>
      <c r="HC34" s="240">
        <f t="shared" si="96"/>
        <v>0</v>
      </c>
      <c r="HD34" s="240">
        <f t="shared" si="97"/>
        <v>0</v>
      </c>
      <c r="HE34" s="240">
        <f t="shared" si="98"/>
        <v>0</v>
      </c>
      <c r="HF34" s="240">
        <f t="shared" si="99"/>
        <v>0</v>
      </c>
      <c r="HG34" s="240">
        <f t="shared" si="100"/>
        <v>0</v>
      </c>
      <c r="HH34" s="241">
        <f t="shared" si="101"/>
        <v>8</v>
      </c>
      <c r="HI34" s="243"/>
      <c r="HJ34" s="242">
        <f t="shared" si="102"/>
        <v>0</v>
      </c>
      <c r="HK34" s="234">
        <f t="shared" si="103"/>
        <v>0</v>
      </c>
      <c r="HL34" s="234">
        <f t="shared" si="104"/>
        <v>0</v>
      </c>
      <c r="HM34" s="234">
        <f t="shared" si="105"/>
        <v>0</v>
      </c>
      <c r="HN34" s="234">
        <f t="shared" si="106"/>
        <v>0</v>
      </c>
      <c r="HO34" s="235">
        <f t="shared" si="107"/>
        <v>20</v>
      </c>
      <c r="HP34" s="236">
        <f t="shared" si="108"/>
        <v>20</v>
      </c>
      <c r="HQ34" s="236">
        <f t="shared" si="109"/>
        <v>20</v>
      </c>
      <c r="HR34" s="236">
        <f t="shared" si="110"/>
        <v>20</v>
      </c>
      <c r="HS34" s="236">
        <f t="shared" si="111"/>
        <v>10</v>
      </c>
      <c r="HT34" s="236">
        <f t="shared" si="112"/>
        <v>20</v>
      </c>
      <c r="HU34" s="236">
        <f t="shared" si="113"/>
        <v>10</v>
      </c>
      <c r="HV34" s="237">
        <f t="shared" si="114"/>
        <v>0</v>
      </c>
      <c r="HW34" s="238">
        <f t="shared" si="115"/>
        <v>0</v>
      </c>
      <c r="HX34" s="238">
        <f t="shared" si="116"/>
        <v>0</v>
      </c>
      <c r="HY34" s="238">
        <f t="shared" si="117"/>
        <v>0</v>
      </c>
      <c r="HZ34" s="238">
        <f t="shared" si="118"/>
        <v>0</v>
      </c>
      <c r="IA34" s="238">
        <f t="shared" si="119"/>
        <v>0</v>
      </c>
      <c r="IB34" s="238">
        <f t="shared" si="120"/>
        <v>0</v>
      </c>
      <c r="IC34" s="238">
        <f t="shared" si="121"/>
        <v>0</v>
      </c>
      <c r="ID34" s="239">
        <f t="shared" si="122"/>
        <v>0</v>
      </c>
      <c r="IE34" s="240">
        <f t="shared" si="123"/>
        <v>0</v>
      </c>
      <c r="IF34" s="240">
        <f t="shared" si="124"/>
        <v>0</v>
      </c>
      <c r="IG34" s="240">
        <f t="shared" si="125"/>
        <v>0</v>
      </c>
      <c r="IH34" s="240">
        <f t="shared" si="126"/>
        <v>0</v>
      </c>
      <c r="II34" s="240">
        <f t="shared" si="127"/>
        <v>0</v>
      </c>
      <c r="IJ34" s="240">
        <f t="shared" si="128"/>
        <v>0</v>
      </c>
      <c r="IK34" s="240">
        <f t="shared" si="129"/>
        <v>0</v>
      </c>
      <c r="IL34" s="240">
        <f t="shared" si="130"/>
        <v>0</v>
      </c>
      <c r="IM34" s="240">
        <f t="shared" si="131"/>
        <v>0</v>
      </c>
      <c r="IN34" s="240">
        <f t="shared" si="132"/>
        <v>0</v>
      </c>
      <c r="IO34" s="240">
        <f t="shared" si="133"/>
        <v>0</v>
      </c>
      <c r="IP34" s="416">
        <f t="shared" si="134"/>
        <v>120</v>
      </c>
      <c r="IQ34" s="416">
        <f t="shared" si="135"/>
        <v>0</v>
      </c>
    </row>
    <row r="35" spans="1:251" ht="15" customHeight="1" x14ac:dyDescent="0.25">
      <c r="A35" s="14" t="s">
        <v>1777</v>
      </c>
      <c r="B35" s="392">
        <v>14</v>
      </c>
      <c r="C35" s="13" t="s">
        <v>1624</v>
      </c>
      <c r="D35" s="423">
        <v>44287</v>
      </c>
      <c r="E35" s="20">
        <v>4</v>
      </c>
      <c r="F35" s="6">
        <v>11606916</v>
      </c>
      <c r="G35" s="20" t="s">
        <v>1625</v>
      </c>
      <c r="H35" s="20" t="s">
        <v>1626</v>
      </c>
      <c r="I35" s="23" t="s">
        <v>1627</v>
      </c>
      <c r="J35" s="6"/>
      <c r="K35" s="6"/>
      <c r="L35" s="424"/>
      <c r="M35" s="425" t="s">
        <v>1628</v>
      </c>
      <c r="N35" s="24" t="s">
        <v>1390</v>
      </c>
      <c r="O35" s="107"/>
      <c r="P35" s="105"/>
      <c r="Q35" s="106"/>
      <c r="R35" s="24" t="s">
        <v>1387</v>
      </c>
      <c r="S35" s="107"/>
      <c r="T35" s="105"/>
      <c r="U35" s="106"/>
      <c r="V35" s="24" t="s">
        <v>1390</v>
      </c>
      <c r="W35" s="107"/>
      <c r="X35" s="105"/>
      <c r="Y35" s="106"/>
      <c r="Z35" s="722">
        <v>76.150001525878906</v>
      </c>
      <c r="AA35" s="273"/>
      <c r="AB35" s="24" t="s">
        <v>1398</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t="s">
        <v>1387</v>
      </c>
      <c r="AZ35" s="107"/>
      <c r="BA35" s="273"/>
      <c r="BB35" s="722">
        <v>71.75</v>
      </c>
      <c r="BC35" s="107"/>
      <c r="BD35" s="273"/>
      <c r="BE35" s="722">
        <v>75.300003051757813</v>
      </c>
      <c r="BF35" s="107"/>
      <c r="BG35" s="273"/>
      <c r="BH35" s="722">
        <v>78.5</v>
      </c>
      <c r="BI35" s="107"/>
      <c r="BJ35" s="273"/>
      <c r="BK35" s="24" t="s">
        <v>1390</v>
      </c>
      <c r="BL35" s="107"/>
      <c r="BM35" s="273"/>
      <c r="BN35" s="24" t="s">
        <v>1390</v>
      </c>
      <c r="BO35" s="107"/>
      <c r="BP35" s="273"/>
      <c r="BQ35" s="24" t="s">
        <v>1390</v>
      </c>
      <c r="BR35" s="107"/>
      <c r="BS35" s="273"/>
      <c r="BT35" s="24" t="s">
        <v>1744</v>
      </c>
      <c r="BU35" s="291"/>
      <c r="BV35" s="273"/>
      <c r="BW35" s="24"/>
      <c r="BX35" s="107"/>
      <c r="BY35" s="273"/>
      <c r="BZ35" s="24"/>
      <c r="CA35" s="107"/>
      <c r="CB35" s="273"/>
      <c r="CC35" s="24"/>
      <c r="CD35" s="107"/>
      <c r="CE35" s="107"/>
      <c r="CF35" s="107"/>
      <c r="CG35" s="107"/>
      <c r="CH35" s="273"/>
      <c r="CI35" s="24"/>
      <c r="CJ35" s="107"/>
      <c r="CK35" s="273"/>
      <c r="CL35" s="24"/>
      <c r="CM35" s="107"/>
      <c r="CN35" s="273"/>
      <c r="CO35" s="24"/>
      <c r="CP35" s="107"/>
      <c r="CQ35" s="273"/>
      <c r="CR35" s="24"/>
      <c r="CS35" s="107"/>
      <c r="CT35" s="273"/>
      <c r="CU35" s="24"/>
      <c r="CV35" s="107"/>
      <c r="CW35" s="273"/>
      <c r="CX35" s="24"/>
      <c r="CY35" s="107"/>
      <c r="CZ35" s="273"/>
      <c r="DA35" s="24"/>
      <c r="DB35" s="107"/>
      <c r="DC35" s="273"/>
      <c r="DD35" s="24"/>
      <c r="DE35" s="107"/>
      <c r="DF35" s="273"/>
      <c r="DG35" s="218"/>
      <c r="DH35" s="217"/>
      <c r="DI35" s="217"/>
      <c r="DJ35" s="286">
        <f t="shared" si="0"/>
        <v>75.183334350585938</v>
      </c>
      <c r="DK35" s="219"/>
      <c r="DL35" s="220">
        <f t="shared" si="1"/>
        <v>3.7591667175292969</v>
      </c>
      <c r="DM35" s="650">
        <f t="shared" si="2"/>
        <v>0</v>
      </c>
      <c r="DN35" s="233">
        <f t="shared" si="3"/>
        <v>0</v>
      </c>
      <c r="DO35" s="234">
        <f t="shared" si="4"/>
        <v>0</v>
      </c>
      <c r="DP35" s="234">
        <f t="shared" si="5"/>
        <v>0</v>
      </c>
      <c r="DQ35" s="234">
        <f t="shared" si="6"/>
        <v>0</v>
      </c>
      <c r="DR35" s="234">
        <f t="shared" si="7"/>
        <v>0</v>
      </c>
      <c r="DS35" s="235">
        <f t="shared" si="8"/>
        <v>0</v>
      </c>
      <c r="DT35" s="236">
        <f t="shared" si="9"/>
        <v>0</v>
      </c>
      <c r="DU35" s="236">
        <f t="shared" si="10"/>
        <v>0</v>
      </c>
      <c r="DV35" s="236">
        <f t="shared" si="11"/>
        <v>0</v>
      </c>
      <c r="DW35" s="236">
        <f t="shared" si="12"/>
        <v>0</v>
      </c>
      <c r="DX35" s="236">
        <f t="shared" si="13"/>
        <v>0</v>
      </c>
      <c r="DY35" s="236">
        <f t="shared" si="14"/>
        <v>0</v>
      </c>
      <c r="DZ35" s="237">
        <f t="shared" si="15"/>
        <v>0</v>
      </c>
      <c r="EA35" s="238">
        <f t="shared" si="16"/>
        <v>0</v>
      </c>
      <c r="EB35" s="238">
        <f t="shared" si="17"/>
        <v>0</v>
      </c>
      <c r="EC35" s="238">
        <f t="shared" si="18"/>
        <v>0</v>
      </c>
      <c r="ED35" s="238">
        <f t="shared" si="19"/>
        <v>0</v>
      </c>
      <c r="EE35" s="238">
        <f t="shared" si="20"/>
        <v>0</v>
      </c>
      <c r="EF35" s="238">
        <f t="shared" si="21"/>
        <v>0</v>
      </c>
      <c r="EG35" s="238">
        <f t="shared" si="22"/>
        <v>0</v>
      </c>
      <c r="EH35" s="239">
        <f t="shared" si="23"/>
        <v>0</v>
      </c>
      <c r="EI35" s="240">
        <f t="shared" si="24"/>
        <v>0</v>
      </c>
      <c r="EJ35" s="240">
        <f t="shared" si="25"/>
        <v>0</v>
      </c>
      <c r="EK35" s="240">
        <f t="shared" si="26"/>
        <v>0</v>
      </c>
      <c r="EL35" s="240">
        <f t="shared" si="27"/>
        <v>0</v>
      </c>
      <c r="EM35" s="240">
        <f t="shared" si="28"/>
        <v>0</v>
      </c>
      <c r="EN35" s="240">
        <f t="shared" si="29"/>
        <v>0</v>
      </c>
      <c r="EO35" s="240">
        <f t="shared" si="30"/>
        <v>0</v>
      </c>
      <c r="EP35" s="240">
        <f t="shared" si="31"/>
        <v>0</v>
      </c>
      <c r="EQ35" s="240">
        <f t="shared" si="32"/>
        <v>0</v>
      </c>
      <c r="ER35" s="240">
        <f t="shared" si="33"/>
        <v>0</v>
      </c>
      <c r="ES35" s="240">
        <f t="shared" si="34"/>
        <v>0</v>
      </c>
      <c r="ET35" s="241">
        <f t="shared" si="35"/>
        <v>0</v>
      </c>
      <c r="EU35" s="242">
        <f t="shared" si="36"/>
        <v>3</v>
      </c>
      <c r="EV35" s="234">
        <f t="shared" si="37"/>
        <v>0</v>
      </c>
      <c r="EW35" s="234">
        <f t="shared" si="38"/>
        <v>3</v>
      </c>
      <c r="EX35" s="234">
        <f t="shared" si="39"/>
        <v>0</v>
      </c>
      <c r="EY35" s="234">
        <f t="shared" si="40"/>
        <v>0</v>
      </c>
      <c r="EZ35" s="235">
        <f t="shared" si="41"/>
        <v>0</v>
      </c>
      <c r="FA35" s="236">
        <f t="shared" si="42"/>
        <v>0</v>
      </c>
      <c r="FB35" s="236">
        <f t="shared" si="43"/>
        <v>0</v>
      </c>
      <c r="FC35" s="236">
        <f t="shared" si="44"/>
        <v>0</v>
      </c>
      <c r="FD35" s="236">
        <f t="shared" si="45"/>
        <v>0</v>
      </c>
      <c r="FE35" s="236">
        <f t="shared" si="46"/>
        <v>0</v>
      </c>
      <c r="FF35" s="236">
        <f t="shared" si="47"/>
        <v>0</v>
      </c>
      <c r="FG35" s="237">
        <f t="shared" si="48"/>
        <v>0</v>
      </c>
      <c r="FH35" s="238">
        <f t="shared" si="49"/>
        <v>0</v>
      </c>
      <c r="FI35" s="238">
        <f t="shared" si="50"/>
        <v>0</v>
      </c>
      <c r="FJ35" s="238">
        <f t="shared" si="51"/>
        <v>0</v>
      </c>
      <c r="FK35" s="238">
        <f t="shared" si="52"/>
        <v>3</v>
      </c>
      <c r="FL35" s="238">
        <f t="shared" si="53"/>
        <v>5</v>
      </c>
      <c r="FM35" s="238">
        <f t="shared" si="54"/>
        <v>4</v>
      </c>
      <c r="FN35" s="238">
        <f t="shared" si="55"/>
        <v>0</v>
      </c>
      <c r="FO35" s="239">
        <f t="shared" si="56"/>
        <v>0</v>
      </c>
      <c r="FP35" s="240">
        <f t="shared" si="57"/>
        <v>0</v>
      </c>
      <c r="FQ35" s="240">
        <f t="shared" si="58"/>
        <v>0</v>
      </c>
      <c r="FR35" s="240">
        <f t="shared" si="59"/>
        <v>0</v>
      </c>
      <c r="FS35" s="240">
        <f t="shared" si="60"/>
        <v>0</v>
      </c>
      <c r="FT35" s="240">
        <f t="shared" si="61"/>
        <v>0</v>
      </c>
      <c r="FU35" s="240">
        <f t="shared" si="62"/>
        <v>0</v>
      </c>
      <c r="FV35" s="240">
        <f t="shared" si="63"/>
        <v>0</v>
      </c>
      <c r="FW35" s="240">
        <f t="shared" si="64"/>
        <v>0</v>
      </c>
      <c r="FX35" s="240">
        <f t="shared" si="65"/>
        <v>0</v>
      </c>
      <c r="FY35" s="240">
        <f t="shared" si="66"/>
        <v>0</v>
      </c>
      <c r="FZ35" s="240">
        <f t="shared" si="67"/>
        <v>0</v>
      </c>
      <c r="GA35" s="241">
        <f t="shared" si="68"/>
        <v>18</v>
      </c>
      <c r="GB35" s="242">
        <f t="shared" si="69"/>
        <v>0</v>
      </c>
      <c r="GC35" s="234">
        <f t="shared" si="70"/>
        <v>3</v>
      </c>
      <c r="GD35" s="234">
        <f t="shared" si="71"/>
        <v>0</v>
      </c>
      <c r="GE35" s="234">
        <f t="shared" si="72"/>
        <v>0</v>
      </c>
      <c r="GF35" s="234">
        <f t="shared" si="73"/>
        <v>0</v>
      </c>
      <c r="GG35" s="235">
        <f t="shared" si="74"/>
        <v>0</v>
      </c>
      <c r="GH35" s="236">
        <f t="shared" si="75"/>
        <v>0</v>
      </c>
      <c r="GI35" s="236">
        <f t="shared" si="76"/>
        <v>0</v>
      </c>
      <c r="GJ35" s="236">
        <f t="shared" si="77"/>
        <v>0</v>
      </c>
      <c r="GK35" s="236">
        <f t="shared" si="78"/>
        <v>0</v>
      </c>
      <c r="GL35" s="236">
        <f t="shared" si="79"/>
        <v>0</v>
      </c>
      <c r="GM35" s="236">
        <f t="shared" si="80"/>
        <v>0</v>
      </c>
      <c r="GN35" s="237">
        <f t="shared" si="81"/>
        <v>5</v>
      </c>
      <c r="GO35" s="238">
        <f t="shared" si="82"/>
        <v>0</v>
      </c>
      <c r="GP35" s="238">
        <f t="shared" si="83"/>
        <v>0</v>
      </c>
      <c r="GQ35" s="238">
        <f t="shared" si="84"/>
        <v>0</v>
      </c>
      <c r="GR35" s="238">
        <f t="shared" si="85"/>
        <v>0</v>
      </c>
      <c r="GS35" s="238">
        <f t="shared" si="86"/>
        <v>0</v>
      </c>
      <c r="GT35" s="238">
        <f t="shared" si="87"/>
        <v>0</v>
      </c>
      <c r="GU35" s="238">
        <f t="shared" si="88"/>
        <v>0</v>
      </c>
      <c r="GV35" s="239">
        <f t="shared" si="89"/>
        <v>0</v>
      </c>
      <c r="GW35" s="240">
        <f t="shared" si="90"/>
        <v>0</v>
      </c>
      <c r="GX35" s="240">
        <f t="shared" si="91"/>
        <v>0</v>
      </c>
      <c r="GY35" s="240">
        <f t="shared" si="92"/>
        <v>0</v>
      </c>
      <c r="GZ35" s="240">
        <f t="shared" si="93"/>
        <v>0</v>
      </c>
      <c r="HA35" s="240">
        <f t="shared" si="94"/>
        <v>0</v>
      </c>
      <c r="HB35" s="240">
        <f t="shared" si="95"/>
        <v>0</v>
      </c>
      <c r="HC35" s="240">
        <f t="shared" si="96"/>
        <v>0</v>
      </c>
      <c r="HD35" s="240">
        <f t="shared" si="97"/>
        <v>0</v>
      </c>
      <c r="HE35" s="240">
        <f t="shared" si="98"/>
        <v>0</v>
      </c>
      <c r="HF35" s="240">
        <f t="shared" si="99"/>
        <v>0</v>
      </c>
      <c r="HG35" s="240">
        <f t="shared" si="100"/>
        <v>0</v>
      </c>
      <c r="HH35" s="241">
        <f t="shared" si="101"/>
        <v>8</v>
      </c>
      <c r="HI35" s="243"/>
      <c r="HJ35" s="242">
        <f t="shared" si="102"/>
        <v>0</v>
      </c>
      <c r="HK35" s="234">
        <f t="shared" si="103"/>
        <v>0</v>
      </c>
      <c r="HL35" s="234">
        <f t="shared" si="104"/>
        <v>0</v>
      </c>
      <c r="HM35" s="234">
        <f t="shared" si="105"/>
        <v>3</v>
      </c>
      <c r="HN35" s="234">
        <f t="shared" si="106"/>
        <v>0</v>
      </c>
      <c r="HO35" s="235">
        <f t="shared" si="107"/>
        <v>20</v>
      </c>
      <c r="HP35" s="236">
        <f t="shared" si="108"/>
        <v>20</v>
      </c>
      <c r="HQ35" s="236">
        <f t="shared" si="109"/>
        <v>20</v>
      </c>
      <c r="HR35" s="236">
        <f t="shared" si="110"/>
        <v>20</v>
      </c>
      <c r="HS35" s="236">
        <f t="shared" si="111"/>
        <v>10</v>
      </c>
      <c r="HT35" s="236">
        <f t="shared" si="112"/>
        <v>20</v>
      </c>
      <c r="HU35" s="236">
        <f t="shared" si="113"/>
        <v>10</v>
      </c>
      <c r="HV35" s="237">
        <f t="shared" si="114"/>
        <v>0</v>
      </c>
      <c r="HW35" s="238">
        <f t="shared" si="115"/>
        <v>20</v>
      </c>
      <c r="HX35" s="238">
        <f t="shared" si="116"/>
        <v>20</v>
      </c>
      <c r="HY35" s="238">
        <f t="shared" si="117"/>
        <v>20</v>
      </c>
      <c r="HZ35" s="238">
        <f t="shared" si="118"/>
        <v>0</v>
      </c>
      <c r="IA35" s="238">
        <f t="shared" si="119"/>
        <v>0</v>
      </c>
      <c r="IB35" s="238">
        <f t="shared" si="120"/>
        <v>0</v>
      </c>
      <c r="IC35" s="238">
        <f t="shared" si="121"/>
        <v>0</v>
      </c>
      <c r="ID35" s="239">
        <f t="shared" si="122"/>
        <v>0</v>
      </c>
      <c r="IE35" s="240">
        <f t="shared" si="123"/>
        <v>0</v>
      </c>
      <c r="IF35" s="240">
        <f t="shared" si="124"/>
        <v>0</v>
      </c>
      <c r="IG35" s="240">
        <f t="shared" si="125"/>
        <v>0</v>
      </c>
      <c r="IH35" s="240">
        <f t="shared" si="126"/>
        <v>0</v>
      </c>
      <c r="II35" s="240">
        <f t="shared" si="127"/>
        <v>0</v>
      </c>
      <c r="IJ35" s="240">
        <f t="shared" si="128"/>
        <v>0</v>
      </c>
      <c r="IK35" s="240">
        <f t="shared" si="129"/>
        <v>0</v>
      </c>
      <c r="IL35" s="240">
        <f t="shared" si="130"/>
        <v>0</v>
      </c>
      <c r="IM35" s="240">
        <f t="shared" si="131"/>
        <v>0</v>
      </c>
      <c r="IN35" s="240">
        <f t="shared" si="132"/>
        <v>0</v>
      </c>
      <c r="IO35" s="240">
        <f t="shared" si="133"/>
        <v>0</v>
      </c>
      <c r="IP35" s="416">
        <f t="shared" si="134"/>
        <v>180</v>
      </c>
      <c r="IQ35" s="416">
        <f t="shared" si="135"/>
        <v>3</v>
      </c>
    </row>
    <row r="36" spans="1:251" ht="15" customHeight="1" x14ac:dyDescent="0.25">
      <c r="A36" s="14" t="s">
        <v>1777</v>
      </c>
      <c r="B36" s="392">
        <v>15</v>
      </c>
      <c r="C36" s="13" t="s">
        <v>1629</v>
      </c>
      <c r="D36" s="423">
        <v>44287</v>
      </c>
      <c r="E36" s="20">
        <v>4</v>
      </c>
      <c r="F36" s="6">
        <v>11606927</v>
      </c>
      <c r="G36" s="20" t="s">
        <v>1630</v>
      </c>
      <c r="H36" s="20" t="s">
        <v>1631</v>
      </c>
      <c r="I36" s="23" t="s">
        <v>1632</v>
      </c>
      <c r="J36" s="6"/>
      <c r="K36" s="6"/>
      <c r="L36" s="424"/>
      <c r="M36" s="425" t="s">
        <v>1633</v>
      </c>
      <c r="N36" s="24" t="s">
        <v>1390</v>
      </c>
      <c r="O36" s="107"/>
      <c r="P36" s="105"/>
      <c r="Q36" s="106"/>
      <c r="R36" s="24" t="s">
        <v>1387</v>
      </c>
      <c r="S36" s="107"/>
      <c r="T36" s="105"/>
      <c r="U36" s="106"/>
      <c r="V36" s="24" t="s">
        <v>1390</v>
      </c>
      <c r="W36" s="107"/>
      <c r="X36" s="105"/>
      <c r="Y36" s="106"/>
      <c r="Z36" s="722">
        <v>75.099998474121094</v>
      </c>
      <c r="AA36" s="273"/>
      <c r="AB36" s="24" t="s">
        <v>1398</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t="s">
        <v>1387</v>
      </c>
      <c r="AZ36" s="107"/>
      <c r="BA36" s="273"/>
      <c r="BB36" s="722">
        <v>63</v>
      </c>
      <c r="BC36" s="107"/>
      <c r="BD36" s="273"/>
      <c r="BE36" s="722">
        <v>62.450000762939453</v>
      </c>
      <c r="BF36" s="107"/>
      <c r="BG36" s="273"/>
      <c r="BH36" s="722">
        <v>63.25</v>
      </c>
      <c r="BI36" s="107"/>
      <c r="BJ36" s="273"/>
      <c r="BK36" s="24" t="s">
        <v>1390</v>
      </c>
      <c r="BL36" s="107"/>
      <c r="BM36" s="273"/>
      <c r="BN36" s="24" t="s">
        <v>1390</v>
      </c>
      <c r="BO36" s="107"/>
      <c r="BP36" s="273"/>
      <c r="BQ36" s="24" t="s">
        <v>1390</v>
      </c>
      <c r="BR36" s="107"/>
      <c r="BS36" s="273"/>
      <c r="BT36" s="24" t="s">
        <v>1744</v>
      </c>
      <c r="BU36" s="291"/>
      <c r="BV36" s="273"/>
      <c r="BW36" s="24"/>
      <c r="BX36" s="107"/>
      <c r="BY36" s="273"/>
      <c r="BZ36" s="24"/>
      <c r="CA36" s="107"/>
      <c r="CB36" s="273"/>
      <c r="CC36" s="24"/>
      <c r="CD36" s="107"/>
      <c r="CE36" s="107"/>
      <c r="CF36" s="107"/>
      <c r="CG36" s="107"/>
      <c r="CH36" s="273"/>
      <c r="CI36" s="24"/>
      <c r="CJ36" s="107"/>
      <c r="CK36" s="273"/>
      <c r="CL36" s="24"/>
      <c r="CM36" s="107"/>
      <c r="CN36" s="273"/>
      <c r="CO36" s="24"/>
      <c r="CP36" s="107"/>
      <c r="CQ36" s="273"/>
      <c r="CR36" s="24"/>
      <c r="CS36" s="107"/>
      <c r="CT36" s="273"/>
      <c r="CU36" s="24"/>
      <c r="CV36" s="107"/>
      <c r="CW36" s="273"/>
      <c r="CX36" s="24"/>
      <c r="CY36" s="107"/>
      <c r="CZ36" s="273"/>
      <c r="DA36" s="24"/>
      <c r="DB36" s="107"/>
      <c r="DC36" s="273"/>
      <c r="DD36" s="24"/>
      <c r="DE36" s="107"/>
      <c r="DF36" s="273"/>
      <c r="DG36" s="218"/>
      <c r="DH36" s="217"/>
      <c r="DI36" s="217"/>
      <c r="DJ36" s="286">
        <f t="shared" si="0"/>
        <v>62.900000254313149</v>
      </c>
      <c r="DK36" s="219"/>
      <c r="DL36" s="220">
        <f t="shared" si="1"/>
        <v>3.1450000127156574</v>
      </c>
      <c r="DM36" s="650">
        <f t="shared" si="2"/>
        <v>0</v>
      </c>
      <c r="DN36" s="233">
        <f t="shared" si="3"/>
        <v>0</v>
      </c>
      <c r="DO36" s="234">
        <f t="shared" si="4"/>
        <v>0</v>
      </c>
      <c r="DP36" s="234">
        <f t="shared" si="5"/>
        <v>0</v>
      </c>
      <c r="DQ36" s="234">
        <f t="shared" si="6"/>
        <v>0</v>
      </c>
      <c r="DR36" s="234">
        <f t="shared" si="7"/>
        <v>0</v>
      </c>
      <c r="DS36" s="235">
        <f t="shared" si="8"/>
        <v>0</v>
      </c>
      <c r="DT36" s="236">
        <f t="shared" si="9"/>
        <v>0</v>
      </c>
      <c r="DU36" s="236">
        <f t="shared" si="10"/>
        <v>0</v>
      </c>
      <c r="DV36" s="236">
        <f t="shared" si="11"/>
        <v>0</v>
      </c>
      <c r="DW36" s="236">
        <f t="shared" si="12"/>
        <v>0</v>
      </c>
      <c r="DX36" s="236">
        <f t="shared" si="13"/>
        <v>0</v>
      </c>
      <c r="DY36" s="236">
        <f t="shared" si="14"/>
        <v>0</v>
      </c>
      <c r="DZ36" s="237">
        <f t="shared" si="15"/>
        <v>0</v>
      </c>
      <c r="EA36" s="238">
        <f t="shared" si="16"/>
        <v>0</v>
      </c>
      <c r="EB36" s="238">
        <f t="shared" si="17"/>
        <v>0</v>
      </c>
      <c r="EC36" s="238">
        <f t="shared" si="18"/>
        <v>0</v>
      </c>
      <c r="ED36" s="238">
        <f t="shared" si="19"/>
        <v>0</v>
      </c>
      <c r="EE36" s="238">
        <f t="shared" si="20"/>
        <v>0</v>
      </c>
      <c r="EF36" s="238">
        <f t="shared" si="21"/>
        <v>0</v>
      </c>
      <c r="EG36" s="238">
        <f t="shared" si="22"/>
        <v>0</v>
      </c>
      <c r="EH36" s="239">
        <f t="shared" si="23"/>
        <v>0</v>
      </c>
      <c r="EI36" s="240">
        <f t="shared" si="24"/>
        <v>0</v>
      </c>
      <c r="EJ36" s="240">
        <f t="shared" si="25"/>
        <v>0</v>
      </c>
      <c r="EK36" s="240">
        <f t="shared" si="26"/>
        <v>0</v>
      </c>
      <c r="EL36" s="240">
        <f t="shared" si="27"/>
        <v>0</v>
      </c>
      <c r="EM36" s="240">
        <f t="shared" si="28"/>
        <v>0</v>
      </c>
      <c r="EN36" s="240">
        <f t="shared" si="29"/>
        <v>0</v>
      </c>
      <c r="EO36" s="240">
        <f t="shared" si="30"/>
        <v>0</v>
      </c>
      <c r="EP36" s="240">
        <f t="shared" si="31"/>
        <v>0</v>
      </c>
      <c r="EQ36" s="240">
        <f t="shared" si="32"/>
        <v>0</v>
      </c>
      <c r="ER36" s="240">
        <f t="shared" si="33"/>
        <v>0</v>
      </c>
      <c r="ES36" s="240">
        <f t="shared" si="34"/>
        <v>0</v>
      </c>
      <c r="ET36" s="241">
        <f t="shared" si="35"/>
        <v>0</v>
      </c>
      <c r="EU36" s="242">
        <f t="shared" si="36"/>
        <v>3</v>
      </c>
      <c r="EV36" s="234">
        <f t="shared" si="37"/>
        <v>0</v>
      </c>
      <c r="EW36" s="234">
        <f t="shared" si="38"/>
        <v>3</v>
      </c>
      <c r="EX36" s="234">
        <f t="shared" si="39"/>
        <v>0</v>
      </c>
      <c r="EY36" s="234">
        <f t="shared" si="40"/>
        <v>0</v>
      </c>
      <c r="EZ36" s="235">
        <f t="shared" si="41"/>
        <v>0</v>
      </c>
      <c r="FA36" s="236">
        <f t="shared" si="42"/>
        <v>0</v>
      </c>
      <c r="FB36" s="236">
        <f t="shared" si="43"/>
        <v>0</v>
      </c>
      <c r="FC36" s="236">
        <f t="shared" si="44"/>
        <v>0</v>
      </c>
      <c r="FD36" s="236">
        <f t="shared" si="45"/>
        <v>0</v>
      </c>
      <c r="FE36" s="236">
        <f t="shared" si="46"/>
        <v>0</v>
      </c>
      <c r="FF36" s="236">
        <f t="shared" si="47"/>
        <v>0</v>
      </c>
      <c r="FG36" s="237">
        <f t="shared" si="48"/>
        <v>0</v>
      </c>
      <c r="FH36" s="238">
        <f t="shared" si="49"/>
        <v>0</v>
      </c>
      <c r="FI36" s="238">
        <f t="shared" si="50"/>
        <v>0</v>
      </c>
      <c r="FJ36" s="238">
        <f t="shared" si="51"/>
        <v>0</v>
      </c>
      <c r="FK36" s="238">
        <f t="shared" si="52"/>
        <v>3</v>
      </c>
      <c r="FL36" s="238">
        <f t="shared" si="53"/>
        <v>5</v>
      </c>
      <c r="FM36" s="238">
        <f t="shared" si="54"/>
        <v>4</v>
      </c>
      <c r="FN36" s="238">
        <f t="shared" si="55"/>
        <v>0</v>
      </c>
      <c r="FO36" s="239">
        <f t="shared" si="56"/>
        <v>0</v>
      </c>
      <c r="FP36" s="240">
        <f t="shared" si="57"/>
        <v>0</v>
      </c>
      <c r="FQ36" s="240">
        <f t="shared" si="58"/>
        <v>0</v>
      </c>
      <c r="FR36" s="240">
        <f t="shared" si="59"/>
        <v>0</v>
      </c>
      <c r="FS36" s="240">
        <f t="shared" si="60"/>
        <v>0</v>
      </c>
      <c r="FT36" s="240">
        <f t="shared" si="61"/>
        <v>0</v>
      </c>
      <c r="FU36" s="240">
        <f t="shared" si="62"/>
        <v>0</v>
      </c>
      <c r="FV36" s="240">
        <f t="shared" si="63"/>
        <v>0</v>
      </c>
      <c r="FW36" s="240">
        <f t="shared" si="64"/>
        <v>0</v>
      </c>
      <c r="FX36" s="240">
        <f t="shared" si="65"/>
        <v>0</v>
      </c>
      <c r="FY36" s="240">
        <f t="shared" si="66"/>
        <v>0</v>
      </c>
      <c r="FZ36" s="240">
        <f t="shared" si="67"/>
        <v>0</v>
      </c>
      <c r="GA36" s="241">
        <f t="shared" si="68"/>
        <v>18</v>
      </c>
      <c r="GB36" s="242">
        <f t="shared" si="69"/>
        <v>0</v>
      </c>
      <c r="GC36" s="234">
        <f t="shared" si="70"/>
        <v>3</v>
      </c>
      <c r="GD36" s="234">
        <f t="shared" si="71"/>
        <v>0</v>
      </c>
      <c r="GE36" s="234">
        <f t="shared" si="72"/>
        <v>0</v>
      </c>
      <c r="GF36" s="234">
        <f t="shared" si="73"/>
        <v>0</v>
      </c>
      <c r="GG36" s="235">
        <f t="shared" si="74"/>
        <v>0</v>
      </c>
      <c r="GH36" s="236">
        <f t="shared" si="75"/>
        <v>0</v>
      </c>
      <c r="GI36" s="236">
        <f t="shared" si="76"/>
        <v>0</v>
      </c>
      <c r="GJ36" s="236">
        <f t="shared" si="77"/>
        <v>0</v>
      </c>
      <c r="GK36" s="236">
        <f t="shared" si="78"/>
        <v>0</v>
      </c>
      <c r="GL36" s="236">
        <f t="shared" si="79"/>
        <v>0</v>
      </c>
      <c r="GM36" s="236">
        <f t="shared" si="80"/>
        <v>0</v>
      </c>
      <c r="GN36" s="237">
        <f t="shared" si="81"/>
        <v>5</v>
      </c>
      <c r="GO36" s="238">
        <f t="shared" si="82"/>
        <v>0</v>
      </c>
      <c r="GP36" s="238">
        <f t="shared" si="83"/>
        <v>0</v>
      </c>
      <c r="GQ36" s="238">
        <f t="shared" si="84"/>
        <v>0</v>
      </c>
      <c r="GR36" s="238">
        <f t="shared" si="85"/>
        <v>0</v>
      </c>
      <c r="GS36" s="238">
        <f t="shared" si="86"/>
        <v>0</v>
      </c>
      <c r="GT36" s="238">
        <f t="shared" si="87"/>
        <v>0</v>
      </c>
      <c r="GU36" s="238">
        <f t="shared" si="88"/>
        <v>0</v>
      </c>
      <c r="GV36" s="239">
        <f t="shared" si="89"/>
        <v>0</v>
      </c>
      <c r="GW36" s="240">
        <f t="shared" si="90"/>
        <v>0</v>
      </c>
      <c r="GX36" s="240">
        <f t="shared" si="91"/>
        <v>0</v>
      </c>
      <c r="GY36" s="240">
        <f t="shared" si="92"/>
        <v>0</v>
      </c>
      <c r="GZ36" s="240">
        <f t="shared" si="93"/>
        <v>0</v>
      </c>
      <c r="HA36" s="240">
        <f t="shared" si="94"/>
        <v>0</v>
      </c>
      <c r="HB36" s="240">
        <f t="shared" si="95"/>
        <v>0</v>
      </c>
      <c r="HC36" s="240">
        <f t="shared" si="96"/>
        <v>0</v>
      </c>
      <c r="HD36" s="240">
        <f t="shared" si="97"/>
        <v>0</v>
      </c>
      <c r="HE36" s="240">
        <f t="shared" si="98"/>
        <v>0</v>
      </c>
      <c r="HF36" s="240">
        <f t="shared" si="99"/>
        <v>0</v>
      </c>
      <c r="HG36" s="240">
        <f t="shared" si="100"/>
        <v>0</v>
      </c>
      <c r="HH36" s="241">
        <f t="shared" si="101"/>
        <v>8</v>
      </c>
      <c r="HI36" s="243"/>
      <c r="HJ36" s="242">
        <f t="shared" si="102"/>
        <v>0</v>
      </c>
      <c r="HK36" s="234">
        <f t="shared" si="103"/>
        <v>0</v>
      </c>
      <c r="HL36" s="234">
        <f t="shared" si="104"/>
        <v>0</v>
      </c>
      <c r="HM36" s="234">
        <f t="shared" si="105"/>
        <v>3</v>
      </c>
      <c r="HN36" s="234">
        <f t="shared" si="106"/>
        <v>0</v>
      </c>
      <c r="HO36" s="235">
        <f t="shared" si="107"/>
        <v>20</v>
      </c>
      <c r="HP36" s="236">
        <f t="shared" si="108"/>
        <v>20</v>
      </c>
      <c r="HQ36" s="236">
        <f t="shared" si="109"/>
        <v>20</v>
      </c>
      <c r="HR36" s="236">
        <f t="shared" si="110"/>
        <v>20</v>
      </c>
      <c r="HS36" s="236">
        <f t="shared" si="111"/>
        <v>10</v>
      </c>
      <c r="HT36" s="236">
        <f t="shared" si="112"/>
        <v>20</v>
      </c>
      <c r="HU36" s="236">
        <f t="shared" si="113"/>
        <v>10</v>
      </c>
      <c r="HV36" s="237">
        <f t="shared" si="114"/>
        <v>0</v>
      </c>
      <c r="HW36" s="238">
        <f t="shared" si="115"/>
        <v>20</v>
      </c>
      <c r="HX36" s="238">
        <f t="shared" si="116"/>
        <v>20</v>
      </c>
      <c r="HY36" s="238">
        <f t="shared" si="117"/>
        <v>20</v>
      </c>
      <c r="HZ36" s="238">
        <f t="shared" si="118"/>
        <v>0</v>
      </c>
      <c r="IA36" s="238">
        <f t="shared" si="119"/>
        <v>0</v>
      </c>
      <c r="IB36" s="238">
        <f t="shared" si="120"/>
        <v>0</v>
      </c>
      <c r="IC36" s="238">
        <f t="shared" si="121"/>
        <v>0</v>
      </c>
      <c r="ID36" s="239">
        <f t="shared" si="122"/>
        <v>0</v>
      </c>
      <c r="IE36" s="240">
        <f t="shared" si="123"/>
        <v>0</v>
      </c>
      <c r="IF36" s="240">
        <f t="shared" si="124"/>
        <v>0</v>
      </c>
      <c r="IG36" s="240">
        <f t="shared" si="125"/>
        <v>0</v>
      </c>
      <c r="IH36" s="240">
        <f t="shared" si="126"/>
        <v>0</v>
      </c>
      <c r="II36" s="240">
        <f t="shared" si="127"/>
        <v>0</v>
      </c>
      <c r="IJ36" s="240">
        <f t="shared" si="128"/>
        <v>0</v>
      </c>
      <c r="IK36" s="240">
        <f t="shared" si="129"/>
        <v>0</v>
      </c>
      <c r="IL36" s="240">
        <f t="shared" si="130"/>
        <v>0</v>
      </c>
      <c r="IM36" s="240">
        <f t="shared" si="131"/>
        <v>0</v>
      </c>
      <c r="IN36" s="240">
        <f t="shared" si="132"/>
        <v>0</v>
      </c>
      <c r="IO36" s="240">
        <f t="shared" si="133"/>
        <v>0</v>
      </c>
      <c r="IP36" s="416">
        <f t="shared" si="134"/>
        <v>180</v>
      </c>
      <c r="IQ36" s="416">
        <f t="shared" si="135"/>
        <v>3</v>
      </c>
    </row>
    <row r="37" spans="1:251" ht="15" customHeight="1" x14ac:dyDescent="0.25">
      <c r="A37" s="14" t="s">
        <v>1777</v>
      </c>
      <c r="B37" s="392">
        <v>16</v>
      </c>
      <c r="C37" s="13" t="s">
        <v>1634</v>
      </c>
      <c r="D37" s="423">
        <v>44287</v>
      </c>
      <c r="E37" s="20">
        <v>4</v>
      </c>
      <c r="F37" s="6">
        <v>11606938</v>
      </c>
      <c r="G37" s="20" t="s">
        <v>1635</v>
      </c>
      <c r="H37" s="20" t="s">
        <v>1636</v>
      </c>
      <c r="I37" s="23" t="s">
        <v>1637</v>
      </c>
      <c r="J37" s="6"/>
      <c r="K37" s="6"/>
      <c r="L37" s="424"/>
      <c r="M37" s="425" t="s">
        <v>1638</v>
      </c>
      <c r="N37" s="24" t="s">
        <v>1390</v>
      </c>
      <c r="O37" s="107"/>
      <c r="P37" s="105"/>
      <c r="Q37" s="106"/>
      <c r="R37" s="24" t="s">
        <v>1387</v>
      </c>
      <c r="S37" s="107"/>
      <c r="T37" s="105"/>
      <c r="U37" s="106"/>
      <c r="V37" s="24" t="s">
        <v>1390</v>
      </c>
      <c r="W37" s="107"/>
      <c r="X37" s="105"/>
      <c r="Y37" s="106"/>
      <c r="Z37" s="722">
        <v>69.849998474121094</v>
      </c>
      <c r="AA37" s="273"/>
      <c r="AB37" s="24" t="s">
        <v>1398</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t="s">
        <v>1387</v>
      </c>
      <c r="AZ37" s="107"/>
      <c r="BA37" s="273"/>
      <c r="BB37" s="722">
        <v>67</v>
      </c>
      <c r="BC37" s="107"/>
      <c r="BD37" s="273"/>
      <c r="BE37" s="722">
        <v>91.699996948242188</v>
      </c>
      <c r="BF37" s="107"/>
      <c r="BG37" s="273"/>
      <c r="BH37" s="722">
        <v>74.5</v>
      </c>
      <c r="BI37" s="107"/>
      <c r="BJ37" s="273"/>
      <c r="BK37" s="24" t="s">
        <v>1390</v>
      </c>
      <c r="BL37" s="107"/>
      <c r="BM37" s="273"/>
      <c r="BN37" s="24" t="s">
        <v>1390</v>
      </c>
      <c r="BO37" s="107"/>
      <c r="BP37" s="273"/>
      <c r="BQ37" s="24" t="s">
        <v>1390</v>
      </c>
      <c r="BR37" s="107"/>
      <c r="BS37" s="273"/>
      <c r="BT37" s="24" t="s">
        <v>1744</v>
      </c>
      <c r="BU37" s="291"/>
      <c r="BV37" s="273"/>
      <c r="BW37" s="24"/>
      <c r="BX37" s="107"/>
      <c r="BY37" s="273"/>
      <c r="BZ37" s="24"/>
      <c r="CA37" s="107"/>
      <c r="CB37" s="273"/>
      <c r="CC37" s="24"/>
      <c r="CD37" s="107"/>
      <c r="CE37" s="107"/>
      <c r="CF37" s="107"/>
      <c r="CG37" s="107"/>
      <c r="CH37" s="273"/>
      <c r="CI37" s="24"/>
      <c r="CJ37" s="107"/>
      <c r="CK37" s="273"/>
      <c r="CL37" s="24"/>
      <c r="CM37" s="107"/>
      <c r="CN37" s="273"/>
      <c r="CO37" s="24"/>
      <c r="CP37" s="107"/>
      <c r="CQ37" s="273"/>
      <c r="CR37" s="24"/>
      <c r="CS37" s="107"/>
      <c r="CT37" s="273"/>
      <c r="CU37" s="24"/>
      <c r="CV37" s="107"/>
      <c r="CW37" s="273"/>
      <c r="CX37" s="24"/>
      <c r="CY37" s="107"/>
      <c r="CZ37" s="273"/>
      <c r="DA37" s="24"/>
      <c r="DB37" s="107"/>
      <c r="DC37" s="273"/>
      <c r="DD37" s="24"/>
      <c r="DE37" s="107"/>
      <c r="DF37" s="273"/>
      <c r="DG37" s="218"/>
      <c r="DH37" s="217"/>
      <c r="DI37" s="217"/>
      <c r="DJ37" s="286">
        <f t="shared" si="0"/>
        <v>77.733332316080734</v>
      </c>
      <c r="DK37" s="219"/>
      <c r="DL37" s="220">
        <f t="shared" si="1"/>
        <v>3.8866666158040366</v>
      </c>
      <c r="DM37" s="650">
        <f t="shared" si="2"/>
        <v>0</v>
      </c>
      <c r="DN37" s="233">
        <f t="shared" si="3"/>
        <v>0</v>
      </c>
      <c r="DO37" s="234">
        <f t="shared" si="4"/>
        <v>0</v>
      </c>
      <c r="DP37" s="234">
        <f t="shared" si="5"/>
        <v>0</v>
      </c>
      <c r="DQ37" s="234">
        <f t="shared" si="6"/>
        <v>0</v>
      </c>
      <c r="DR37" s="234">
        <f t="shared" si="7"/>
        <v>0</v>
      </c>
      <c r="DS37" s="235">
        <f t="shared" si="8"/>
        <v>0</v>
      </c>
      <c r="DT37" s="236">
        <f t="shared" si="9"/>
        <v>0</v>
      </c>
      <c r="DU37" s="236">
        <f t="shared" si="10"/>
        <v>0</v>
      </c>
      <c r="DV37" s="236">
        <f t="shared" si="11"/>
        <v>0</v>
      </c>
      <c r="DW37" s="236">
        <f t="shared" si="12"/>
        <v>0</v>
      </c>
      <c r="DX37" s="236">
        <f t="shared" si="13"/>
        <v>0</v>
      </c>
      <c r="DY37" s="236">
        <f t="shared" si="14"/>
        <v>0</v>
      </c>
      <c r="DZ37" s="237">
        <f t="shared" si="15"/>
        <v>0</v>
      </c>
      <c r="EA37" s="238">
        <f t="shared" si="16"/>
        <v>0</v>
      </c>
      <c r="EB37" s="238">
        <f t="shared" si="17"/>
        <v>0</v>
      </c>
      <c r="EC37" s="238">
        <f t="shared" si="18"/>
        <v>0</v>
      </c>
      <c r="ED37" s="238">
        <f t="shared" si="19"/>
        <v>0</v>
      </c>
      <c r="EE37" s="238">
        <f t="shared" si="20"/>
        <v>0</v>
      </c>
      <c r="EF37" s="238">
        <f t="shared" si="21"/>
        <v>0</v>
      </c>
      <c r="EG37" s="238">
        <f t="shared" si="22"/>
        <v>0</v>
      </c>
      <c r="EH37" s="239">
        <f t="shared" si="23"/>
        <v>0</v>
      </c>
      <c r="EI37" s="240">
        <f t="shared" si="24"/>
        <v>0</v>
      </c>
      <c r="EJ37" s="240">
        <f t="shared" si="25"/>
        <v>0</v>
      </c>
      <c r="EK37" s="240">
        <f t="shared" si="26"/>
        <v>0</v>
      </c>
      <c r="EL37" s="240">
        <f t="shared" si="27"/>
        <v>0</v>
      </c>
      <c r="EM37" s="240">
        <f t="shared" si="28"/>
        <v>0</v>
      </c>
      <c r="EN37" s="240">
        <f t="shared" si="29"/>
        <v>0</v>
      </c>
      <c r="EO37" s="240">
        <f t="shared" si="30"/>
        <v>0</v>
      </c>
      <c r="EP37" s="240">
        <f t="shared" si="31"/>
        <v>0</v>
      </c>
      <c r="EQ37" s="240">
        <f t="shared" si="32"/>
        <v>0</v>
      </c>
      <c r="ER37" s="240">
        <f t="shared" si="33"/>
        <v>0</v>
      </c>
      <c r="ES37" s="240">
        <f t="shared" si="34"/>
        <v>0</v>
      </c>
      <c r="ET37" s="241">
        <f t="shared" si="35"/>
        <v>0</v>
      </c>
      <c r="EU37" s="242">
        <f t="shared" si="36"/>
        <v>3</v>
      </c>
      <c r="EV37" s="234">
        <f t="shared" si="37"/>
        <v>0</v>
      </c>
      <c r="EW37" s="234">
        <f t="shared" si="38"/>
        <v>3</v>
      </c>
      <c r="EX37" s="234">
        <f t="shared" si="39"/>
        <v>0</v>
      </c>
      <c r="EY37" s="234">
        <f t="shared" si="40"/>
        <v>0</v>
      </c>
      <c r="EZ37" s="235">
        <f t="shared" si="41"/>
        <v>0</v>
      </c>
      <c r="FA37" s="236">
        <f t="shared" si="42"/>
        <v>0</v>
      </c>
      <c r="FB37" s="236">
        <f t="shared" si="43"/>
        <v>0</v>
      </c>
      <c r="FC37" s="236">
        <f t="shared" si="44"/>
        <v>0</v>
      </c>
      <c r="FD37" s="236">
        <f t="shared" si="45"/>
        <v>0</v>
      </c>
      <c r="FE37" s="236">
        <f t="shared" si="46"/>
        <v>0</v>
      </c>
      <c r="FF37" s="236">
        <f t="shared" si="47"/>
        <v>0</v>
      </c>
      <c r="FG37" s="237">
        <f t="shared" si="48"/>
        <v>0</v>
      </c>
      <c r="FH37" s="238">
        <f t="shared" si="49"/>
        <v>0</v>
      </c>
      <c r="FI37" s="238">
        <f t="shared" si="50"/>
        <v>0</v>
      </c>
      <c r="FJ37" s="238">
        <f t="shared" si="51"/>
        <v>0</v>
      </c>
      <c r="FK37" s="238">
        <f t="shared" si="52"/>
        <v>3</v>
      </c>
      <c r="FL37" s="238">
        <f t="shared" si="53"/>
        <v>5</v>
      </c>
      <c r="FM37" s="238">
        <f t="shared" si="54"/>
        <v>4</v>
      </c>
      <c r="FN37" s="238">
        <f t="shared" si="55"/>
        <v>0</v>
      </c>
      <c r="FO37" s="239">
        <f t="shared" si="56"/>
        <v>0</v>
      </c>
      <c r="FP37" s="240">
        <f t="shared" si="57"/>
        <v>0</v>
      </c>
      <c r="FQ37" s="240">
        <f t="shared" si="58"/>
        <v>0</v>
      </c>
      <c r="FR37" s="240">
        <f t="shared" si="59"/>
        <v>0</v>
      </c>
      <c r="FS37" s="240">
        <f t="shared" si="60"/>
        <v>0</v>
      </c>
      <c r="FT37" s="240">
        <f t="shared" si="61"/>
        <v>0</v>
      </c>
      <c r="FU37" s="240">
        <f t="shared" si="62"/>
        <v>0</v>
      </c>
      <c r="FV37" s="240">
        <f t="shared" si="63"/>
        <v>0</v>
      </c>
      <c r="FW37" s="240">
        <f t="shared" si="64"/>
        <v>0</v>
      </c>
      <c r="FX37" s="240">
        <f t="shared" si="65"/>
        <v>0</v>
      </c>
      <c r="FY37" s="240">
        <f t="shared" si="66"/>
        <v>0</v>
      </c>
      <c r="FZ37" s="240">
        <f t="shared" si="67"/>
        <v>0</v>
      </c>
      <c r="GA37" s="241">
        <f t="shared" si="68"/>
        <v>18</v>
      </c>
      <c r="GB37" s="242">
        <f t="shared" si="69"/>
        <v>0</v>
      </c>
      <c r="GC37" s="234">
        <f t="shared" si="70"/>
        <v>3</v>
      </c>
      <c r="GD37" s="234">
        <f t="shared" si="71"/>
        <v>0</v>
      </c>
      <c r="GE37" s="234">
        <f t="shared" si="72"/>
        <v>0</v>
      </c>
      <c r="GF37" s="234">
        <f t="shared" si="73"/>
        <v>0</v>
      </c>
      <c r="GG37" s="235">
        <f t="shared" si="74"/>
        <v>0</v>
      </c>
      <c r="GH37" s="236">
        <f t="shared" si="75"/>
        <v>0</v>
      </c>
      <c r="GI37" s="236">
        <f t="shared" si="76"/>
        <v>0</v>
      </c>
      <c r="GJ37" s="236">
        <f t="shared" si="77"/>
        <v>0</v>
      </c>
      <c r="GK37" s="236">
        <f t="shared" si="78"/>
        <v>0</v>
      </c>
      <c r="GL37" s="236">
        <f t="shared" si="79"/>
        <v>0</v>
      </c>
      <c r="GM37" s="236">
        <f t="shared" si="80"/>
        <v>0</v>
      </c>
      <c r="GN37" s="237">
        <f t="shared" si="81"/>
        <v>5</v>
      </c>
      <c r="GO37" s="238">
        <f t="shared" si="82"/>
        <v>0</v>
      </c>
      <c r="GP37" s="238">
        <f t="shared" si="83"/>
        <v>0</v>
      </c>
      <c r="GQ37" s="238">
        <f t="shared" si="84"/>
        <v>0</v>
      </c>
      <c r="GR37" s="238">
        <f t="shared" si="85"/>
        <v>0</v>
      </c>
      <c r="GS37" s="238">
        <f t="shared" si="86"/>
        <v>0</v>
      </c>
      <c r="GT37" s="238">
        <f t="shared" si="87"/>
        <v>0</v>
      </c>
      <c r="GU37" s="238">
        <f t="shared" si="88"/>
        <v>0</v>
      </c>
      <c r="GV37" s="239">
        <f t="shared" si="89"/>
        <v>0</v>
      </c>
      <c r="GW37" s="240">
        <f t="shared" si="90"/>
        <v>0</v>
      </c>
      <c r="GX37" s="240">
        <f t="shared" si="91"/>
        <v>0</v>
      </c>
      <c r="GY37" s="240">
        <f t="shared" si="92"/>
        <v>0</v>
      </c>
      <c r="GZ37" s="240">
        <f t="shared" si="93"/>
        <v>0</v>
      </c>
      <c r="HA37" s="240">
        <f t="shared" si="94"/>
        <v>0</v>
      </c>
      <c r="HB37" s="240">
        <f t="shared" si="95"/>
        <v>0</v>
      </c>
      <c r="HC37" s="240">
        <f t="shared" si="96"/>
        <v>0</v>
      </c>
      <c r="HD37" s="240">
        <f t="shared" si="97"/>
        <v>0</v>
      </c>
      <c r="HE37" s="240">
        <f t="shared" si="98"/>
        <v>0</v>
      </c>
      <c r="HF37" s="240">
        <f t="shared" si="99"/>
        <v>0</v>
      </c>
      <c r="HG37" s="240">
        <f t="shared" si="100"/>
        <v>0</v>
      </c>
      <c r="HH37" s="241">
        <f t="shared" si="101"/>
        <v>8</v>
      </c>
      <c r="HI37" s="243"/>
      <c r="HJ37" s="242">
        <f t="shared" si="102"/>
        <v>0</v>
      </c>
      <c r="HK37" s="234">
        <f t="shared" si="103"/>
        <v>0</v>
      </c>
      <c r="HL37" s="234">
        <f t="shared" si="104"/>
        <v>0</v>
      </c>
      <c r="HM37" s="234">
        <f t="shared" si="105"/>
        <v>3</v>
      </c>
      <c r="HN37" s="234">
        <f t="shared" si="106"/>
        <v>0</v>
      </c>
      <c r="HO37" s="235">
        <f t="shared" si="107"/>
        <v>20</v>
      </c>
      <c r="HP37" s="236">
        <f t="shared" si="108"/>
        <v>20</v>
      </c>
      <c r="HQ37" s="236">
        <f t="shared" si="109"/>
        <v>20</v>
      </c>
      <c r="HR37" s="236">
        <f t="shared" si="110"/>
        <v>20</v>
      </c>
      <c r="HS37" s="236">
        <f t="shared" si="111"/>
        <v>10</v>
      </c>
      <c r="HT37" s="236">
        <f t="shared" si="112"/>
        <v>20</v>
      </c>
      <c r="HU37" s="236">
        <f t="shared" si="113"/>
        <v>10</v>
      </c>
      <c r="HV37" s="237">
        <f t="shared" si="114"/>
        <v>0</v>
      </c>
      <c r="HW37" s="238">
        <f t="shared" si="115"/>
        <v>20</v>
      </c>
      <c r="HX37" s="238">
        <f t="shared" si="116"/>
        <v>20</v>
      </c>
      <c r="HY37" s="238">
        <f t="shared" si="117"/>
        <v>20</v>
      </c>
      <c r="HZ37" s="238">
        <f t="shared" si="118"/>
        <v>0</v>
      </c>
      <c r="IA37" s="238">
        <f t="shared" si="119"/>
        <v>0</v>
      </c>
      <c r="IB37" s="238">
        <f t="shared" si="120"/>
        <v>0</v>
      </c>
      <c r="IC37" s="238">
        <f t="shared" si="121"/>
        <v>0</v>
      </c>
      <c r="ID37" s="239">
        <f t="shared" si="122"/>
        <v>0</v>
      </c>
      <c r="IE37" s="240">
        <f t="shared" si="123"/>
        <v>0</v>
      </c>
      <c r="IF37" s="240">
        <f t="shared" si="124"/>
        <v>0</v>
      </c>
      <c r="IG37" s="240">
        <f t="shared" si="125"/>
        <v>0</v>
      </c>
      <c r="IH37" s="240">
        <f t="shared" si="126"/>
        <v>0</v>
      </c>
      <c r="II37" s="240">
        <f t="shared" si="127"/>
        <v>0</v>
      </c>
      <c r="IJ37" s="240">
        <f t="shared" si="128"/>
        <v>0</v>
      </c>
      <c r="IK37" s="240">
        <f t="shared" si="129"/>
        <v>0</v>
      </c>
      <c r="IL37" s="240">
        <f t="shared" si="130"/>
        <v>0</v>
      </c>
      <c r="IM37" s="240">
        <f t="shared" si="131"/>
        <v>0</v>
      </c>
      <c r="IN37" s="240">
        <f t="shared" si="132"/>
        <v>0</v>
      </c>
      <c r="IO37" s="240">
        <f t="shared" si="133"/>
        <v>0</v>
      </c>
      <c r="IP37" s="416">
        <f t="shared" si="134"/>
        <v>180</v>
      </c>
      <c r="IQ37" s="416">
        <f t="shared" si="135"/>
        <v>3</v>
      </c>
    </row>
    <row r="38" spans="1:251" ht="15" customHeight="1" x14ac:dyDescent="0.25">
      <c r="A38" s="14" t="s">
        <v>1777</v>
      </c>
      <c r="B38" s="392">
        <v>17</v>
      </c>
      <c r="C38" s="13" t="s">
        <v>1639</v>
      </c>
      <c r="D38" s="423">
        <v>44287</v>
      </c>
      <c r="E38" s="20">
        <v>4</v>
      </c>
      <c r="F38" s="6">
        <v>11606949</v>
      </c>
      <c r="G38" s="20" t="s">
        <v>1640</v>
      </c>
      <c r="H38" s="20" t="s">
        <v>1641</v>
      </c>
      <c r="I38" s="23" t="s">
        <v>1642</v>
      </c>
      <c r="J38" s="6"/>
      <c r="K38" s="6"/>
      <c r="L38" s="424"/>
      <c r="M38" s="425" t="s">
        <v>1743</v>
      </c>
      <c r="N38" s="24" t="s">
        <v>1390</v>
      </c>
      <c r="O38" s="107"/>
      <c r="P38" s="105"/>
      <c r="Q38" s="106"/>
      <c r="R38" s="24" t="s">
        <v>1387</v>
      </c>
      <c r="S38" s="107"/>
      <c r="T38" s="105"/>
      <c r="U38" s="106"/>
      <c r="V38" s="24" t="s">
        <v>1390</v>
      </c>
      <c r="W38" s="107"/>
      <c r="X38" s="105"/>
      <c r="Y38" s="106"/>
      <c r="Z38" s="722">
        <v>60.200000762939453</v>
      </c>
      <c r="AA38" s="273"/>
      <c r="AB38" s="24" t="s">
        <v>1398</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t="s">
        <v>1387</v>
      </c>
      <c r="AZ38" s="107"/>
      <c r="BA38" s="273"/>
      <c r="BB38" s="722">
        <v>56.5</v>
      </c>
      <c r="BC38" s="107"/>
      <c r="BD38" s="273"/>
      <c r="BE38" s="722">
        <v>53.200000762939453</v>
      </c>
      <c r="BF38" s="107"/>
      <c r="BG38" s="273"/>
      <c r="BH38" s="722">
        <v>56.099998474121094</v>
      </c>
      <c r="BI38" s="107"/>
      <c r="BJ38" s="273"/>
      <c r="BK38" s="24" t="s">
        <v>1390</v>
      </c>
      <c r="BL38" s="107"/>
      <c r="BM38" s="273"/>
      <c r="BN38" s="24" t="s">
        <v>1390</v>
      </c>
      <c r="BO38" s="107"/>
      <c r="BP38" s="273"/>
      <c r="BQ38" s="24" t="s">
        <v>1390</v>
      </c>
      <c r="BR38" s="107"/>
      <c r="BS38" s="273"/>
      <c r="BT38" s="24" t="s">
        <v>1744</v>
      </c>
      <c r="BU38" s="291"/>
      <c r="BV38" s="273"/>
      <c r="BW38" s="24"/>
      <c r="BX38" s="107"/>
      <c r="BY38" s="273"/>
      <c r="BZ38" s="24"/>
      <c r="CA38" s="107"/>
      <c r="CB38" s="273"/>
      <c r="CC38" s="24"/>
      <c r="CD38" s="107"/>
      <c r="CE38" s="107"/>
      <c r="CF38" s="107"/>
      <c r="CG38" s="107"/>
      <c r="CH38" s="273"/>
      <c r="CI38" s="24"/>
      <c r="CJ38" s="107"/>
      <c r="CK38" s="273"/>
      <c r="CL38" s="24"/>
      <c r="CM38" s="107"/>
      <c r="CN38" s="273"/>
      <c r="CO38" s="24"/>
      <c r="CP38" s="107"/>
      <c r="CQ38" s="273"/>
      <c r="CR38" s="24"/>
      <c r="CS38" s="107"/>
      <c r="CT38" s="273"/>
      <c r="CU38" s="24"/>
      <c r="CV38" s="107"/>
      <c r="CW38" s="273"/>
      <c r="CX38" s="24"/>
      <c r="CY38" s="107"/>
      <c r="CZ38" s="273"/>
      <c r="DA38" s="24"/>
      <c r="DB38" s="107"/>
      <c r="DC38" s="273"/>
      <c r="DD38" s="24"/>
      <c r="DE38" s="107"/>
      <c r="DF38" s="273"/>
      <c r="DG38" s="218"/>
      <c r="DH38" s="217"/>
      <c r="DI38" s="217"/>
      <c r="DJ38" s="286">
        <f t="shared" si="0"/>
        <v>55.266666412353516</v>
      </c>
      <c r="DK38" s="219"/>
      <c r="DL38" s="220">
        <f t="shared" si="1"/>
        <v>2.7633333206176758</v>
      </c>
      <c r="DM38" s="650">
        <f t="shared" si="2"/>
        <v>0</v>
      </c>
      <c r="DN38" s="233">
        <f t="shared" si="3"/>
        <v>0</v>
      </c>
      <c r="DO38" s="234">
        <f t="shared" si="4"/>
        <v>0</v>
      </c>
      <c r="DP38" s="234">
        <f t="shared" si="5"/>
        <v>0</v>
      </c>
      <c r="DQ38" s="234">
        <f t="shared" si="6"/>
        <v>0</v>
      </c>
      <c r="DR38" s="234">
        <f t="shared" si="7"/>
        <v>0</v>
      </c>
      <c r="DS38" s="235">
        <f t="shared" si="8"/>
        <v>0</v>
      </c>
      <c r="DT38" s="236">
        <f t="shared" si="9"/>
        <v>0</v>
      </c>
      <c r="DU38" s="236">
        <f t="shared" si="10"/>
        <v>0</v>
      </c>
      <c r="DV38" s="236">
        <f t="shared" si="11"/>
        <v>0</v>
      </c>
      <c r="DW38" s="236">
        <f t="shared" si="12"/>
        <v>0</v>
      </c>
      <c r="DX38" s="236">
        <f t="shared" si="13"/>
        <v>0</v>
      </c>
      <c r="DY38" s="236">
        <f t="shared" si="14"/>
        <v>0</v>
      </c>
      <c r="DZ38" s="237">
        <f t="shared" si="15"/>
        <v>0</v>
      </c>
      <c r="EA38" s="238">
        <f t="shared" si="16"/>
        <v>0</v>
      </c>
      <c r="EB38" s="238">
        <f t="shared" si="17"/>
        <v>0</v>
      </c>
      <c r="EC38" s="238">
        <f t="shared" si="18"/>
        <v>0</v>
      </c>
      <c r="ED38" s="238">
        <f t="shared" si="19"/>
        <v>0</v>
      </c>
      <c r="EE38" s="238">
        <f t="shared" si="20"/>
        <v>0</v>
      </c>
      <c r="EF38" s="238">
        <f t="shared" si="21"/>
        <v>0</v>
      </c>
      <c r="EG38" s="238">
        <f t="shared" si="22"/>
        <v>0</v>
      </c>
      <c r="EH38" s="239">
        <f t="shared" si="23"/>
        <v>0</v>
      </c>
      <c r="EI38" s="240">
        <f t="shared" si="24"/>
        <v>0</v>
      </c>
      <c r="EJ38" s="240">
        <f t="shared" si="25"/>
        <v>0</v>
      </c>
      <c r="EK38" s="240">
        <f t="shared" si="26"/>
        <v>0</v>
      </c>
      <c r="EL38" s="240">
        <f t="shared" si="27"/>
        <v>0</v>
      </c>
      <c r="EM38" s="240">
        <f t="shared" si="28"/>
        <v>0</v>
      </c>
      <c r="EN38" s="240">
        <f t="shared" si="29"/>
        <v>0</v>
      </c>
      <c r="EO38" s="240">
        <f t="shared" si="30"/>
        <v>0</v>
      </c>
      <c r="EP38" s="240">
        <f t="shared" si="31"/>
        <v>0</v>
      </c>
      <c r="EQ38" s="240">
        <f t="shared" si="32"/>
        <v>0</v>
      </c>
      <c r="ER38" s="240">
        <f t="shared" si="33"/>
        <v>0</v>
      </c>
      <c r="ES38" s="240">
        <f t="shared" si="34"/>
        <v>0</v>
      </c>
      <c r="ET38" s="241">
        <f t="shared" si="35"/>
        <v>0</v>
      </c>
      <c r="EU38" s="242">
        <f t="shared" si="36"/>
        <v>3</v>
      </c>
      <c r="EV38" s="234">
        <f t="shared" si="37"/>
        <v>0</v>
      </c>
      <c r="EW38" s="234">
        <f t="shared" si="38"/>
        <v>3</v>
      </c>
      <c r="EX38" s="234">
        <f t="shared" si="39"/>
        <v>0</v>
      </c>
      <c r="EY38" s="234">
        <f t="shared" si="40"/>
        <v>0</v>
      </c>
      <c r="EZ38" s="235">
        <f t="shared" si="41"/>
        <v>0</v>
      </c>
      <c r="FA38" s="236">
        <f t="shared" si="42"/>
        <v>0</v>
      </c>
      <c r="FB38" s="236">
        <f t="shared" si="43"/>
        <v>0</v>
      </c>
      <c r="FC38" s="236">
        <f t="shared" si="44"/>
        <v>0</v>
      </c>
      <c r="FD38" s="236">
        <f t="shared" si="45"/>
        <v>0</v>
      </c>
      <c r="FE38" s="236">
        <f t="shared" si="46"/>
        <v>0</v>
      </c>
      <c r="FF38" s="236">
        <f t="shared" si="47"/>
        <v>0</v>
      </c>
      <c r="FG38" s="237">
        <f t="shared" si="48"/>
        <v>0</v>
      </c>
      <c r="FH38" s="238">
        <f t="shared" si="49"/>
        <v>0</v>
      </c>
      <c r="FI38" s="238">
        <f t="shared" si="50"/>
        <v>0</v>
      </c>
      <c r="FJ38" s="238">
        <f t="shared" si="51"/>
        <v>0</v>
      </c>
      <c r="FK38" s="238">
        <f t="shared" si="52"/>
        <v>3</v>
      </c>
      <c r="FL38" s="238">
        <f t="shared" si="53"/>
        <v>5</v>
      </c>
      <c r="FM38" s="238">
        <f t="shared" si="54"/>
        <v>4</v>
      </c>
      <c r="FN38" s="238">
        <f t="shared" si="55"/>
        <v>0</v>
      </c>
      <c r="FO38" s="239">
        <f t="shared" si="56"/>
        <v>0</v>
      </c>
      <c r="FP38" s="240">
        <f t="shared" si="57"/>
        <v>0</v>
      </c>
      <c r="FQ38" s="240">
        <f t="shared" si="58"/>
        <v>0</v>
      </c>
      <c r="FR38" s="240">
        <f t="shared" si="59"/>
        <v>0</v>
      </c>
      <c r="FS38" s="240">
        <f t="shared" si="60"/>
        <v>0</v>
      </c>
      <c r="FT38" s="240">
        <f t="shared" si="61"/>
        <v>0</v>
      </c>
      <c r="FU38" s="240">
        <f t="shared" si="62"/>
        <v>0</v>
      </c>
      <c r="FV38" s="240">
        <f t="shared" si="63"/>
        <v>0</v>
      </c>
      <c r="FW38" s="240">
        <f t="shared" si="64"/>
        <v>0</v>
      </c>
      <c r="FX38" s="240">
        <f t="shared" si="65"/>
        <v>0</v>
      </c>
      <c r="FY38" s="240">
        <f t="shared" si="66"/>
        <v>0</v>
      </c>
      <c r="FZ38" s="240">
        <f t="shared" si="67"/>
        <v>0</v>
      </c>
      <c r="GA38" s="241">
        <f t="shared" si="68"/>
        <v>18</v>
      </c>
      <c r="GB38" s="242">
        <f t="shared" si="69"/>
        <v>0</v>
      </c>
      <c r="GC38" s="234">
        <f t="shared" si="70"/>
        <v>3</v>
      </c>
      <c r="GD38" s="234">
        <f t="shared" si="71"/>
        <v>0</v>
      </c>
      <c r="GE38" s="234">
        <f t="shared" si="72"/>
        <v>0</v>
      </c>
      <c r="GF38" s="234">
        <f t="shared" si="73"/>
        <v>0</v>
      </c>
      <c r="GG38" s="235">
        <f t="shared" si="74"/>
        <v>0</v>
      </c>
      <c r="GH38" s="236">
        <f t="shared" si="75"/>
        <v>0</v>
      </c>
      <c r="GI38" s="236">
        <f t="shared" si="76"/>
        <v>0</v>
      </c>
      <c r="GJ38" s="236">
        <f t="shared" si="77"/>
        <v>0</v>
      </c>
      <c r="GK38" s="236">
        <f t="shared" si="78"/>
        <v>0</v>
      </c>
      <c r="GL38" s="236">
        <f t="shared" si="79"/>
        <v>0</v>
      </c>
      <c r="GM38" s="236">
        <f t="shared" si="80"/>
        <v>0</v>
      </c>
      <c r="GN38" s="237">
        <f t="shared" si="81"/>
        <v>5</v>
      </c>
      <c r="GO38" s="238">
        <f t="shared" si="82"/>
        <v>0</v>
      </c>
      <c r="GP38" s="238">
        <f t="shared" si="83"/>
        <v>0</v>
      </c>
      <c r="GQ38" s="238">
        <f t="shared" si="84"/>
        <v>0</v>
      </c>
      <c r="GR38" s="238">
        <f t="shared" si="85"/>
        <v>0</v>
      </c>
      <c r="GS38" s="238">
        <f t="shared" si="86"/>
        <v>0</v>
      </c>
      <c r="GT38" s="238">
        <f t="shared" si="87"/>
        <v>0</v>
      </c>
      <c r="GU38" s="238">
        <f t="shared" si="88"/>
        <v>0</v>
      </c>
      <c r="GV38" s="239">
        <f t="shared" si="89"/>
        <v>0</v>
      </c>
      <c r="GW38" s="240">
        <f t="shared" si="90"/>
        <v>0</v>
      </c>
      <c r="GX38" s="240">
        <f t="shared" si="91"/>
        <v>0</v>
      </c>
      <c r="GY38" s="240">
        <f t="shared" si="92"/>
        <v>0</v>
      </c>
      <c r="GZ38" s="240">
        <f t="shared" si="93"/>
        <v>0</v>
      </c>
      <c r="HA38" s="240">
        <f t="shared" si="94"/>
        <v>0</v>
      </c>
      <c r="HB38" s="240">
        <f t="shared" si="95"/>
        <v>0</v>
      </c>
      <c r="HC38" s="240">
        <f t="shared" si="96"/>
        <v>0</v>
      </c>
      <c r="HD38" s="240">
        <f t="shared" si="97"/>
        <v>0</v>
      </c>
      <c r="HE38" s="240">
        <f t="shared" si="98"/>
        <v>0</v>
      </c>
      <c r="HF38" s="240">
        <f t="shared" si="99"/>
        <v>0</v>
      </c>
      <c r="HG38" s="240">
        <f t="shared" si="100"/>
        <v>0</v>
      </c>
      <c r="HH38" s="241">
        <f t="shared" si="101"/>
        <v>8</v>
      </c>
      <c r="HI38" s="243"/>
      <c r="HJ38" s="242">
        <f t="shared" si="102"/>
        <v>0</v>
      </c>
      <c r="HK38" s="234">
        <f t="shared" si="103"/>
        <v>0</v>
      </c>
      <c r="HL38" s="234">
        <f t="shared" si="104"/>
        <v>0</v>
      </c>
      <c r="HM38" s="234">
        <f t="shared" si="105"/>
        <v>3</v>
      </c>
      <c r="HN38" s="234">
        <f t="shared" si="106"/>
        <v>0</v>
      </c>
      <c r="HO38" s="235">
        <f t="shared" si="107"/>
        <v>20</v>
      </c>
      <c r="HP38" s="236">
        <f t="shared" si="108"/>
        <v>20</v>
      </c>
      <c r="HQ38" s="236">
        <f t="shared" si="109"/>
        <v>20</v>
      </c>
      <c r="HR38" s="236">
        <f t="shared" si="110"/>
        <v>20</v>
      </c>
      <c r="HS38" s="236">
        <f t="shared" si="111"/>
        <v>10</v>
      </c>
      <c r="HT38" s="236">
        <f t="shared" si="112"/>
        <v>20</v>
      </c>
      <c r="HU38" s="236">
        <f t="shared" si="113"/>
        <v>10</v>
      </c>
      <c r="HV38" s="237">
        <f t="shared" si="114"/>
        <v>0</v>
      </c>
      <c r="HW38" s="238">
        <f t="shared" si="115"/>
        <v>20</v>
      </c>
      <c r="HX38" s="238">
        <f t="shared" si="116"/>
        <v>20</v>
      </c>
      <c r="HY38" s="238">
        <f t="shared" si="117"/>
        <v>20</v>
      </c>
      <c r="HZ38" s="238">
        <f t="shared" si="118"/>
        <v>0</v>
      </c>
      <c r="IA38" s="238">
        <f t="shared" si="119"/>
        <v>0</v>
      </c>
      <c r="IB38" s="238">
        <f t="shared" si="120"/>
        <v>0</v>
      </c>
      <c r="IC38" s="238">
        <f t="shared" si="121"/>
        <v>0</v>
      </c>
      <c r="ID38" s="239">
        <f t="shared" si="122"/>
        <v>0</v>
      </c>
      <c r="IE38" s="240">
        <f t="shared" si="123"/>
        <v>0</v>
      </c>
      <c r="IF38" s="240">
        <f t="shared" si="124"/>
        <v>0</v>
      </c>
      <c r="IG38" s="240">
        <f t="shared" si="125"/>
        <v>0</v>
      </c>
      <c r="IH38" s="240">
        <f t="shared" si="126"/>
        <v>0</v>
      </c>
      <c r="II38" s="240">
        <f t="shared" si="127"/>
        <v>0</v>
      </c>
      <c r="IJ38" s="240">
        <f t="shared" si="128"/>
        <v>0</v>
      </c>
      <c r="IK38" s="240">
        <f t="shared" si="129"/>
        <v>0</v>
      </c>
      <c r="IL38" s="240">
        <f t="shared" si="130"/>
        <v>0</v>
      </c>
      <c r="IM38" s="240">
        <f t="shared" si="131"/>
        <v>0</v>
      </c>
      <c r="IN38" s="240">
        <f t="shared" si="132"/>
        <v>0</v>
      </c>
      <c r="IO38" s="240">
        <f t="shared" si="133"/>
        <v>0</v>
      </c>
      <c r="IP38" s="416">
        <f t="shared" si="134"/>
        <v>180</v>
      </c>
      <c r="IQ38" s="416">
        <f t="shared" si="135"/>
        <v>3</v>
      </c>
    </row>
    <row r="39" spans="1:251" ht="15" customHeight="1" x14ac:dyDescent="0.25">
      <c r="A39" s="14" t="s">
        <v>1777</v>
      </c>
      <c r="B39" s="392">
        <v>18</v>
      </c>
      <c r="C39" s="13" t="s">
        <v>1643</v>
      </c>
      <c r="D39" s="423">
        <v>44287</v>
      </c>
      <c r="E39" s="20">
        <v>4</v>
      </c>
      <c r="F39" s="6">
        <v>11606950</v>
      </c>
      <c r="G39" s="20" t="s">
        <v>1644</v>
      </c>
      <c r="H39" s="20" t="s">
        <v>1645</v>
      </c>
      <c r="I39" s="23" t="s">
        <v>1646</v>
      </c>
      <c r="J39" s="6"/>
      <c r="K39" s="6"/>
      <c r="L39" s="424"/>
      <c r="M39" s="425" t="s">
        <v>1647</v>
      </c>
      <c r="N39" s="24" t="s">
        <v>1390</v>
      </c>
      <c r="O39" s="107"/>
      <c r="P39" s="105"/>
      <c r="Q39" s="106"/>
      <c r="R39" s="24" t="s">
        <v>1387</v>
      </c>
      <c r="S39" s="107"/>
      <c r="T39" s="105"/>
      <c r="U39" s="106"/>
      <c r="V39" s="24" t="s">
        <v>1390</v>
      </c>
      <c r="W39" s="107"/>
      <c r="X39" s="105"/>
      <c r="Y39" s="106"/>
      <c r="Z39" s="722">
        <v>63.150001525878906</v>
      </c>
      <c r="AA39" s="273"/>
      <c r="AB39" s="24" t="s">
        <v>1398</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t="s">
        <v>1387</v>
      </c>
      <c r="AZ39" s="107"/>
      <c r="BA39" s="273"/>
      <c r="BB39" s="722">
        <v>67.5</v>
      </c>
      <c r="BC39" s="107"/>
      <c r="BD39" s="273"/>
      <c r="BE39" s="722">
        <v>78</v>
      </c>
      <c r="BF39" s="107"/>
      <c r="BG39" s="273"/>
      <c r="BH39" s="722">
        <v>71.25</v>
      </c>
      <c r="BI39" s="107"/>
      <c r="BJ39" s="273"/>
      <c r="BK39" s="24" t="s">
        <v>1390</v>
      </c>
      <c r="BL39" s="107"/>
      <c r="BM39" s="273"/>
      <c r="BN39" s="24" t="s">
        <v>1390</v>
      </c>
      <c r="BO39" s="107"/>
      <c r="BP39" s="273"/>
      <c r="BQ39" s="24" t="s">
        <v>1390</v>
      </c>
      <c r="BR39" s="107"/>
      <c r="BS39" s="273"/>
      <c r="BT39" s="24" t="s">
        <v>1744</v>
      </c>
      <c r="BU39" s="291"/>
      <c r="BV39" s="273"/>
      <c r="BW39" s="24"/>
      <c r="BX39" s="107"/>
      <c r="BY39" s="273"/>
      <c r="BZ39" s="24"/>
      <c r="CA39" s="107"/>
      <c r="CB39" s="273"/>
      <c r="CC39" s="24"/>
      <c r="CD39" s="107"/>
      <c r="CE39" s="107"/>
      <c r="CF39" s="107"/>
      <c r="CG39" s="107"/>
      <c r="CH39" s="273"/>
      <c r="CI39" s="24"/>
      <c r="CJ39" s="107"/>
      <c r="CK39" s="273"/>
      <c r="CL39" s="24"/>
      <c r="CM39" s="107"/>
      <c r="CN39" s="273"/>
      <c r="CO39" s="24"/>
      <c r="CP39" s="107"/>
      <c r="CQ39" s="273"/>
      <c r="CR39" s="24"/>
      <c r="CS39" s="107"/>
      <c r="CT39" s="273"/>
      <c r="CU39" s="24"/>
      <c r="CV39" s="107"/>
      <c r="CW39" s="273"/>
      <c r="CX39" s="24"/>
      <c r="CY39" s="107"/>
      <c r="CZ39" s="273"/>
      <c r="DA39" s="24"/>
      <c r="DB39" s="107"/>
      <c r="DC39" s="273"/>
      <c r="DD39" s="24"/>
      <c r="DE39" s="107"/>
      <c r="DF39" s="273"/>
      <c r="DG39" s="218"/>
      <c r="DH39" s="217"/>
      <c r="DI39" s="217"/>
      <c r="DJ39" s="286">
        <f t="shared" si="0"/>
        <v>72.25</v>
      </c>
      <c r="DK39" s="219"/>
      <c r="DL39" s="220">
        <f t="shared" si="1"/>
        <v>3.6124999999999998</v>
      </c>
      <c r="DM39" s="650">
        <f t="shared" si="2"/>
        <v>0</v>
      </c>
      <c r="DN39" s="233">
        <f t="shared" si="3"/>
        <v>0</v>
      </c>
      <c r="DO39" s="234">
        <f t="shared" si="4"/>
        <v>0</v>
      </c>
      <c r="DP39" s="234">
        <f t="shared" si="5"/>
        <v>0</v>
      </c>
      <c r="DQ39" s="234">
        <f t="shared" si="6"/>
        <v>0</v>
      </c>
      <c r="DR39" s="234">
        <f t="shared" si="7"/>
        <v>0</v>
      </c>
      <c r="DS39" s="235">
        <f t="shared" si="8"/>
        <v>0</v>
      </c>
      <c r="DT39" s="236">
        <f t="shared" si="9"/>
        <v>0</v>
      </c>
      <c r="DU39" s="236">
        <f t="shared" si="10"/>
        <v>0</v>
      </c>
      <c r="DV39" s="236">
        <f t="shared" si="11"/>
        <v>0</v>
      </c>
      <c r="DW39" s="236">
        <f t="shared" si="12"/>
        <v>0</v>
      </c>
      <c r="DX39" s="236">
        <f t="shared" si="13"/>
        <v>0</v>
      </c>
      <c r="DY39" s="236">
        <f t="shared" si="14"/>
        <v>0</v>
      </c>
      <c r="DZ39" s="237">
        <f t="shared" si="15"/>
        <v>0</v>
      </c>
      <c r="EA39" s="238">
        <f t="shared" si="16"/>
        <v>0</v>
      </c>
      <c r="EB39" s="238">
        <f t="shared" si="17"/>
        <v>0</v>
      </c>
      <c r="EC39" s="238">
        <f t="shared" si="18"/>
        <v>0</v>
      </c>
      <c r="ED39" s="238">
        <f t="shared" si="19"/>
        <v>0</v>
      </c>
      <c r="EE39" s="238">
        <f t="shared" si="20"/>
        <v>0</v>
      </c>
      <c r="EF39" s="238">
        <f t="shared" si="21"/>
        <v>0</v>
      </c>
      <c r="EG39" s="238">
        <f t="shared" si="22"/>
        <v>0</v>
      </c>
      <c r="EH39" s="239">
        <f t="shared" si="23"/>
        <v>0</v>
      </c>
      <c r="EI39" s="240">
        <f t="shared" si="24"/>
        <v>0</v>
      </c>
      <c r="EJ39" s="240">
        <f t="shared" si="25"/>
        <v>0</v>
      </c>
      <c r="EK39" s="240">
        <f t="shared" si="26"/>
        <v>0</v>
      </c>
      <c r="EL39" s="240">
        <f t="shared" si="27"/>
        <v>0</v>
      </c>
      <c r="EM39" s="240">
        <f t="shared" si="28"/>
        <v>0</v>
      </c>
      <c r="EN39" s="240">
        <f t="shared" si="29"/>
        <v>0</v>
      </c>
      <c r="EO39" s="240">
        <f t="shared" si="30"/>
        <v>0</v>
      </c>
      <c r="EP39" s="240">
        <f t="shared" si="31"/>
        <v>0</v>
      </c>
      <c r="EQ39" s="240">
        <f t="shared" si="32"/>
        <v>0</v>
      </c>
      <c r="ER39" s="240">
        <f t="shared" si="33"/>
        <v>0</v>
      </c>
      <c r="ES39" s="240">
        <f t="shared" si="34"/>
        <v>0</v>
      </c>
      <c r="ET39" s="241">
        <f t="shared" si="35"/>
        <v>0</v>
      </c>
      <c r="EU39" s="242">
        <f t="shared" si="36"/>
        <v>3</v>
      </c>
      <c r="EV39" s="234">
        <f t="shared" si="37"/>
        <v>0</v>
      </c>
      <c r="EW39" s="234">
        <f t="shared" si="38"/>
        <v>3</v>
      </c>
      <c r="EX39" s="234">
        <f t="shared" si="39"/>
        <v>0</v>
      </c>
      <c r="EY39" s="234">
        <f t="shared" si="40"/>
        <v>0</v>
      </c>
      <c r="EZ39" s="235">
        <f t="shared" si="41"/>
        <v>0</v>
      </c>
      <c r="FA39" s="236">
        <f t="shared" si="42"/>
        <v>0</v>
      </c>
      <c r="FB39" s="236">
        <f t="shared" si="43"/>
        <v>0</v>
      </c>
      <c r="FC39" s="236">
        <f t="shared" si="44"/>
        <v>0</v>
      </c>
      <c r="FD39" s="236">
        <f t="shared" si="45"/>
        <v>0</v>
      </c>
      <c r="FE39" s="236">
        <f t="shared" si="46"/>
        <v>0</v>
      </c>
      <c r="FF39" s="236">
        <f t="shared" si="47"/>
        <v>0</v>
      </c>
      <c r="FG39" s="237">
        <f t="shared" si="48"/>
        <v>0</v>
      </c>
      <c r="FH39" s="238">
        <f t="shared" si="49"/>
        <v>0</v>
      </c>
      <c r="FI39" s="238">
        <f t="shared" si="50"/>
        <v>0</v>
      </c>
      <c r="FJ39" s="238">
        <f t="shared" si="51"/>
        <v>0</v>
      </c>
      <c r="FK39" s="238">
        <f t="shared" si="52"/>
        <v>3</v>
      </c>
      <c r="FL39" s="238">
        <f t="shared" si="53"/>
        <v>5</v>
      </c>
      <c r="FM39" s="238">
        <f t="shared" si="54"/>
        <v>4</v>
      </c>
      <c r="FN39" s="238">
        <f t="shared" si="55"/>
        <v>0</v>
      </c>
      <c r="FO39" s="239">
        <f t="shared" si="56"/>
        <v>0</v>
      </c>
      <c r="FP39" s="240">
        <f t="shared" si="57"/>
        <v>0</v>
      </c>
      <c r="FQ39" s="240">
        <f t="shared" si="58"/>
        <v>0</v>
      </c>
      <c r="FR39" s="240">
        <f t="shared" si="59"/>
        <v>0</v>
      </c>
      <c r="FS39" s="240">
        <f t="shared" si="60"/>
        <v>0</v>
      </c>
      <c r="FT39" s="240">
        <f t="shared" si="61"/>
        <v>0</v>
      </c>
      <c r="FU39" s="240">
        <f t="shared" si="62"/>
        <v>0</v>
      </c>
      <c r="FV39" s="240">
        <f t="shared" si="63"/>
        <v>0</v>
      </c>
      <c r="FW39" s="240">
        <f t="shared" si="64"/>
        <v>0</v>
      </c>
      <c r="FX39" s="240">
        <f t="shared" si="65"/>
        <v>0</v>
      </c>
      <c r="FY39" s="240">
        <f t="shared" si="66"/>
        <v>0</v>
      </c>
      <c r="FZ39" s="240">
        <f t="shared" si="67"/>
        <v>0</v>
      </c>
      <c r="GA39" s="241">
        <f t="shared" si="68"/>
        <v>18</v>
      </c>
      <c r="GB39" s="242">
        <f t="shared" si="69"/>
        <v>0</v>
      </c>
      <c r="GC39" s="234">
        <f t="shared" si="70"/>
        <v>3</v>
      </c>
      <c r="GD39" s="234">
        <f t="shared" si="71"/>
        <v>0</v>
      </c>
      <c r="GE39" s="234">
        <f t="shared" si="72"/>
        <v>0</v>
      </c>
      <c r="GF39" s="234">
        <f t="shared" si="73"/>
        <v>0</v>
      </c>
      <c r="GG39" s="235">
        <f t="shared" si="74"/>
        <v>0</v>
      </c>
      <c r="GH39" s="236">
        <f t="shared" si="75"/>
        <v>0</v>
      </c>
      <c r="GI39" s="236">
        <f t="shared" si="76"/>
        <v>0</v>
      </c>
      <c r="GJ39" s="236">
        <f t="shared" si="77"/>
        <v>0</v>
      </c>
      <c r="GK39" s="236">
        <f t="shared" si="78"/>
        <v>0</v>
      </c>
      <c r="GL39" s="236">
        <f t="shared" si="79"/>
        <v>0</v>
      </c>
      <c r="GM39" s="236">
        <f t="shared" si="80"/>
        <v>0</v>
      </c>
      <c r="GN39" s="237">
        <f t="shared" si="81"/>
        <v>5</v>
      </c>
      <c r="GO39" s="238">
        <f t="shared" si="82"/>
        <v>0</v>
      </c>
      <c r="GP39" s="238">
        <f t="shared" si="83"/>
        <v>0</v>
      </c>
      <c r="GQ39" s="238">
        <f t="shared" si="84"/>
        <v>0</v>
      </c>
      <c r="GR39" s="238">
        <f t="shared" si="85"/>
        <v>0</v>
      </c>
      <c r="GS39" s="238">
        <f t="shared" si="86"/>
        <v>0</v>
      </c>
      <c r="GT39" s="238">
        <f t="shared" si="87"/>
        <v>0</v>
      </c>
      <c r="GU39" s="238">
        <f t="shared" si="88"/>
        <v>0</v>
      </c>
      <c r="GV39" s="239">
        <f t="shared" si="89"/>
        <v>0</v>
      </c>
      <c r="GW39" s="240">
        <f t="shared" si="90"/>
        <v>0</v>
      </c>
      <c r="GX39" s="240">
        <f t="shared" si="91"/>
        <v>0</v>
      </c>
      <c r="GY39" s="240">
        <f t="shared" si="92"/>
        <v>0</v>
      </c>
      <c r="GZ39" s="240">
        <f t="shared" si="93"/>
        <v>0</v>
      </c>
      <c r="HA39" s="240">
        <f t="shared" si="94"/>
        <v>0</v>
      </c>
      <c r="HB39" s="240">
        <f t="shared" si="95"/>
        <v>0</v>
      </c>
      <c r="HC39" s="240">
        <f t="shared" si="96"/>
        <v>0</v>
      </c>
      <c r="HD39" s="240">
        <f t="shared" si="97"/>
        <v>0</v>
      </c>
      <c r="HE39" s="240">
        <f t="shared" si="98"/>
        <v>0</v>
      </c>
      <c r="HF39" s="240">
        <f t="shared" si="99"/>
        <v>0</v>
      </c>
      <c r="HG39" s="240">
        <f t="shared" si="100"/>
        <v>0</v>
      </c>
      <c r="HH39" s="241">
        <f t="shared" si="101"/>
        <v>8</v>
      </c>
      <c r="HI39" s="243"/>
      <c r="HJ39" s="242">
        <f t="shared" si="102"/>
        <v>0</v>
      </c>
      <c r="HK39" s="234">
        <f t="shared" si="103"/>
        <v>0</v>
      </c>
      <c r="HL39" s="234">
        <f t="shared" si="104"/>
        <v>0</v>
      </c>
      <c r="HM39" s="234">
        <f t="shared" si="105"/>
        <v>3</v>
      </c>
      <c r="HN39" s="234">
        <f t="shared" si="106"/>
        <v>0</v>
      </c>
      <c r="HO39" s="235">
        <f t="shared" si="107"/>
        <v>20</v>
      </c>
      <c r="HP39" s="236">
        <f t="shared" si="108"/>
        <v>20</v>
      </c>
      <c r="HQ39" s="236">
        <f t="shared" si="109"/>
        <v>20</v>
      </c>
      <c r="HR39" s="236">
        <f t="shared" si="110"/>
        <v>20</v>
      </c>
      <c r="HS39" s="236">
        <f t="shared" si="111"/>
        <v>10</v>
      </c>
      <c r="HT39" s="236">
        <f t="shared" si="112"/>
        <v>20</v>
      </c>
      <c r="HU39" s="236">
        <f t="shared" si="113"/>
        <v>10</v>
      </c>
      <c r="HV39" s="237">
        <f t="shared" si="114"/>
        <v>0</v>
      </c>
      <c r="HW39" s="238">
        <f t="shared" si="115"/>
        <v>20</v>
      </c>
      <c r="HX39" s="238">
        <f t="shared" si="116"/>
        <v>20</v>
      </c>
      <c r="HY39" s="238">
        <f t="shared" si="117"/>
        <v>20</v>
      </c>
      <c r="HZ39" s="238">
        <f t="shared" si="118"/>
        <v>0</v>
      </c>
      <c r="IA39" s="238">
        <f t="shared" si="119"/>
        <v>0</v>
      </c>
      <c r="IB39" s="238">
        <f t="shared" si="120"/>
        <v>0</v>
      </c>
      <c r="IC39" s="238">
        <f t="shared" si="121"/>
        <v>0</v>
      </c>
      <c r="ID39" s="239">
        <f t="shared" si="122"/>
        <v>0</v>
      </c>
      <c r="IE39" s="240">
        <f t="shared" si="123"/>
        <v>0</v>
      </c>
      <c r="IF39" s="240">
        <f t="shared" si="124"/>
        <v>0</v>
      </c>
      <c r="IG39" s="240">
        <f t="shared" si="125"/>
        <v>0</v>
      </c>
      <c r="IH39" s="240">
        <f t="shared" si="126"/>
        <v>0</v>
      </c>
      <c r="II39" s="240">
        <f t="shared" si="127"/>
        <v>0</v>
      </c>
      <c r="IJ39" s="240">
        <f t="shared" si="128"/>
        <v>0</v>
      </c>
      <c r="IK39" s="240">
        <f t="shared" si="129"/>
        <v>0</v>
      </c>
      <c r="IL39" s="240">
        <f t="shared" si="130"/>
        <v>0</v>
      </c>
      <c r="IM39" s="240">
        <f t="shared" si="131"/>
        <v>0</v>
      </c>
      <c r="IN39" s="240">
        <f t="shared" si="132"/>
        <v>0</v>
      </c>
      <c r="IO39" s="240">
        <f t="shared" si="133"/>
        <v>0</v>
      </c>
      <c r="IP39" s="416">
        <f t="shared" si="134"/>
        <v>180</v>
      </c>
      <c r="IQ39" s="416">
        <f t="shared" si="135"/>
        <v>3</v>
      </c>
    </row>
    <row r="40" spans="1:251" ht="15" customHeight="1" x14ac:dyDescent="0.25">
      <c r="A40" s="14" t="s">
        <v>1777</v>
      </c>
      <c r="B40" s="392">
        <v>19</v>
      </c>
      <c r="C40" s="13" t="s">
        <v>1648</v>
      </c>
      <c r="D40" s="423">
        <v>44287</v>
      </c>
      <c r="E40" s="20">
        <v>4</v>
      </c>
      <c r="F40" s="6">
        <v>11606961</v>
      </c>
      <c r="G40" s="20" t="s">
        <v>1649</v>
      </c>
      <c r="H40" s="20" t="s">
        <v>1650</v>
      </c>
      <c r="I40" s="23" t="s">
        <v>1651</v>
      </c>
      <c r="J40" s="6"/>
      <c r="K40" s="6"/>
      <c r="L40" s="424"/>
      <c r="M40" s="425" t="s">
        <v>1652</v>
      </c>
      <c r="N40" s="24" t="s">
        <v>1390</v>
      </c>
      <c r="O40" s="107"/>
      <c r="P40" s="105"/>
      <c r="Q40" s="106"/>
      <c r="R40" s="24" t="s">
        <v>1387</v>
      </c>
      <c r="S40" s="107"/>
      <c r="T40" s="105"/>
      <c r="U40" s="106"/>
      <c r="V40" s="24" t="s">
        <v>1390</v>
      </c>
      <c r="W40" s="107"/>
      <c r="X40" s="105"/>
      <c r="Y40" s="106"/>
      <c r="Z40" s="722">
        <v>73.150001525878906</v>
      </c>
      <c r="AA40" s="273"/>
      <c r="AB40" s="24" t="s">
        <v>1398</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t="s">
        <v>1387</v>
      </c>
      <c r="AZ40" s="107"/>
      <c r="BA40" s="273"/>
      <c r="BB40" s="722">
        <v>68</v>
      </c>
      <c r="BC40" s="107"/>
      <c r="BD40" s="273"/>
      <c r="BE40" s="722">
        <v>77.400001525878906</v>
      </c>
      <c r="BF40" s="107"/>
      <c r="BG40" s="273"/>
      <c r="BH40" s="722">
        <v>76</v>
      </c>
      <c r="BI40" s="107"/>
      <c r="BJ40" s="273"/>
      <c r="BK40" s="24" t="s">
        <v>1390</v>
      </c>
      <c r="BL40" s="107"/>
      <c r="BM40" s="273"/>
      <c r="BN40" s="24" t="s">
        <v>1390</v>
      </c>
      <c r="BO40" s="107"/>
      <c r="BP40" s="273"/>
      <c r="BQ40" s="24" t="s">
        <v>1390</v>
      </c>
      <c r="BR40" s="107"/>
      <c r="BS40" s="273"/>
      <c r="BT40" s="24" t="s">
        <v>1744</v>
      </c>
      <c r="BU40" s="291"/>
      <c r="BV40" s="273"/>
      <c r="BW40" s="24"/>
      <c r="BX40" s="107"/>
      <c r="BY40" s="273"/>
      <c r="BZ40" s="24"/>
      <c r="CA40" s="107"/>
      <c r="CB40" s="273"/>
      <c r="CC40" s="24"/>
      <c r="CD40" s="107"/>
      <c r="CE40" s="107"/>
      <c r="CF40" s="107"/>
      <c r="CG40" s="107"/>
      <c r="CH40" s="273"/>
      <c r="CI40" s="24"/>
      <c r="CJ40" s="107"/>
      <c r="CK40" s="273"/>
      <c r="CL40" s="24"/>
      <c r="CM40" s="107"/>
      <c r="CN40" s="273"/>
      <c r="CO40" s="24"/>
      <c r="CP40" s="107"/>
      <c r="CQ40" s="273"/>
      <c r="CR40" s="24"/>
      <c r="CS40" s="107"/>
      <c r="CT40" s="273"/>
      <c r="CU40" s="24"/>
      <c r="CV40" s="107"/>
      <c r="CW40" s="273"/>
      <c r="CX40" s="24"/>
      <c r="CY40" s="107"/>
      <c r="CZ40" s="273"/>
      <c r="DA40" s="24"/>
      <c r="DB40" s="107"/>
      <c r="DC40" s="273"/>
      <c r="DD40" s="24"/>
      <c r="DE40" s="107"/>
      <c r="DF40" s="273"/>
      <c r="DG40" s="218"/>
      <c r="DH40" s="217"/>
      <c r="DI40" s="217"/>
      <c r="DJ40" s="286">
        <f t="shared" si="0"/>
        <v>73.800000508626297</v>
      </c>
      <c r="DK40" s="219"/>
      <c r="DL40" s="220">
        <f t="shared" si="1"/>
        <v>3.6900000254313148</v>
      </c>
      <c r="DM40" s="650">
        <f t="shared" si="2"/>
        <v>0</v>
      </c>
      <c r="DN40" s="233">
        <f t="shared" si="3"/>
        <v>0</v>
      </c>
      <c r="DO40" s="234">
        <f t="shared" si="4"/>
        <v>0</v>
      </c>
      <c r="DP40" s="234">
        <f t="shared" si="5"/>
        <v>0</v>
      </c>
      <c r="DQ40" s="234">
        <f t="shared" si="6"/>
        <v>0</v>
      </c>
      <c r="DR40" s="234">
        <f t="shared" si="7"/>
        <v>0</v>
      </c>
      <c r="DS40" s="235">
        <f t="shared" si="8"/>
        <v>0</v>
      </c>
      <c r="DT40" s="236">
        <f t="shared" si="9"/>
        <v>0</v>
      </c>
      <c r="DU40" s="236">
        <f t="shared" si="10"/>
        <v>0</v>
      </c>
      <c r="DV40" s="236">
        <f t="shared" si="11"/>
        <v>0</v>
      </c>
      <c r="DW40" s="236">
        <f t="shared" si="12"/>
        <v>0</v>
      </c>
      <c r="DX40" s="236">
        <f t="shared" si="13"/>
        <v>0</v>
      </c>
      <c r="DY40" s="236">
        <f t="shared" si="14"/>
        <v>0</v>
      </c>
      <c r="DZ40" s="237">
        <f t="shared" si="15"/>
        <v>0</v>
      </c>
      <c r="EA40" s="238">
        <f t="shared" si="16"/>
        <v>0</v>
      </c>
      <c r="EB40" s="238">
        <f t="shared" si="17"/>
        <v>0</v>
      </c>
      <c r="EC40" s="238">
        <f t="shared" si="18"/>
        <v>0</v>
      </c>
      <c r="ED40" s="238">
        <f t="shared" si="19"/>
        <v>0</v>
      </c>
      <c r="EE40" s="238">
        <f t="shared" si="20"/>
        <v>0</v>
      </c>
      <c r="EF40" s="238">
        <f t="shared" si="21"/>
        <v>0</v>
      </c>
      <c r="EG40" s="238">
        <f t="shared" si="22"/>
        <v>0</v>
      </c>
      <c r="EH40" s="239">
        <f t="shared" si="23"/>
        <v>0</v>
      </c>
      <c r="EI40" s="240">
        <f t="shared" si="24"/>
        <v>0</v>
      </c>
      <c r="EJ40" s="240">
        <f t="shared" si="25"/>
        <v>0</v>
      </c>
      <c r="EK40" s="240">
        <f t="shared" si="26"/>
        <v>0</v>
      </c>
      <c r="EL40" s="240">
        <f t="shared" si="27"/>
        <v>0</v>
      </c>
      <c r="EM40" s="240">
        <f t="shared" si="28"/>
        <v>0</v>
      </c>
      <c r="EN40" s="240">
        <f t="shared" si="29"/>
        <v>0</v>
      </c>
      <c r="EO40" s="240">
        <f t="shared" si="30"/>
        <v>0</v>
      </c>
      <c r="EP40" s="240">
        <f t="shared" si="31"/>
        <v>0</v>
      </c>
      <c r="EQ40" s="240">
        <f t="shared" si="32"/>
        <v>0</v>
      </c>
      <c r="ER40" s="240">
        <f t="shared" si="33"/>
        <v>0</v>
      </c>
      <c r="ES40" s="240">
        <f t="shared" si="34"/>
        <v>0</v>
      </c>
      <c r="ET40" s="241">
        <f t="shared" si="35"/>
        <v>0</v>
      </c>
      <c r="EU40" s="242">
        <f t="shared" si="36"/>
        <v>3</v>
      </c>
      <c r="EV40" s="234">
        <f t="shared" si="37"/>
        <v>0</v>
      </c>
      <c r="EW40" s="234">
        <f t="shared" si="38"/>
        <v>3</v>
      </c>
      <c r="EX40" s="234">
        <f t="shared" si="39"/>
        <v>0</v>
      </c>
      <c r="EY40" s="234">
        <f t="shared" si="40"/>
        <v>0</v>
      </c>
      <c r="EZ40" s="235">
        <f t="shared" si="41"/>
        <v>0</v>
      </c>
      <c r="FA40" s="236">
        <f t="shared" si="42"/>
        <v>0</v>
      </c>
      <c r="FB40" s="236">
        <f t="shared" si="43"/>
        <v>0</v>
      </c>
      <c r="FC40" s="236">
        <f t="shared" si="44"/>
        <v>0</v>
      </c>
      <c r="FD40" s="236">
        <f t="shared" si="45"/>
        <v>0</v>
      </c>
      <c r="FE40" s="236">
        <f t="shared" si="46"/>
        <v>0</v>
      </c>
      <c r="FF40" s="236">
        <f t="shared" si="47"/>
        <v>0</v>
      </c>
      <c r="FG40" s="237">
        <f t="shared" si="48"/>
        <v>0</v>
      </c>
      <c r="FH40" s="238">
        <f t="shared" si="49"/>
        <v>0</v>
      </c>
      <c r="FI40" s="238">
        <f t="shared" si="50"/>
        <v>0</v>
      </c>
      <c r="FJ40" s="238">
        <f t="shared" si="51"/>
        <v>0</v>
      </c>
      <c r="FK40" s="238">
        <f t="shared" si="52"/>
        <v>3</v>
      </c>
      <c r="FL40" s="238">
        <f t="shared" si="53"/>
        <v>5</v>
      </c>
      <c r="FM40" s="238">
        <f t="shared" si="54"/>
        <v>4</v>
      </c>
      <c r="FN40" s="238">
        <f t="shared" si="55"/>
        <v>0</v>
      </c>
      <c r="FO40" s="239">
        <f t="shared" si="56"/>
        <v>0</v>
      </c>
      <c r="FP40" s="240">
        <f t="shared" si="57"/>
        <v>0</v>
      </c>
      <c r="FQ40" s="240">
        <f t="shared" si="58"/>
        <v>0</v>
      </c>
      <c r="FR40" s="240">
        <f t="shared" si="59"/>
        <v>0</v>
      </c>
      <c r="FS40" s="240">
        <f t="shared" si="60"/>
        <v>0</v>
      </c>
      <c r="FT40" s="240">
        <f t="shared" si="61"/>
        <v>0</v>
      </c>
      <c r="FU40" s="240">
        <f t="shared" si="62"/>
        <v>0</v>
      </c>
      <c r="FV40" s="240">
        <f t="shared" si="63"/>
        <v>0</v>
      </c>
      <c r="FW40" s="240">
        <f t="shared" si="64"/>
        <v>0</v>
      </c>
      <c r="FX40" s="240">
        <f t="shared" si="65"/>
        <v>0</v>
      </c>
      <c r="FY40" s="240">
        <f t="shared" si="66"/>
        <v>0</v>
      </c>
      <c r="FZ40" s="240">
        <f t="shared" si="67"/>
        <v>0</v>
      </c>
      <c r="GA40" s="241">
        <f t="shared" si="68"/>
        <v>18</v>
      </c>
      <c r="GB40" s="242">
        <f t="shared" si="69"/>
        <v>0</v>
      </c>
      <c r="GC40" s="234">
        <f t="shared" si="70"/>
        <v>3</v>
      </c>
      <c r="GD40" s="234">
        <f t="shared" si="71"/>
        <v>0</v>
      </c>
      <c r="GE40" s="234">
        <f t="shared" si="72"/>
        <v>0</v>
      </c>
      <c r="GF40" s="234">
        <f t="shared" si="73"/>
        <v>0</v>
      </c>
      <c r="GG40" s="235">
        <f t="shared" si="74"/>
        <v>0</v>
      </c>
      <c r="GH40" s="236">
        <f t="shared" si="75"/>
        <v>0</v>
      </c>
      <c r="GI40" s="236">
        <f t="shared" si="76"/>
        <v>0</v>
      </c>
      <c r="GJ40" s="236">
        <f t="shared" si="77"/>
        <v>0</v>
      </c>
      <c r="GK40" s="236">
        <f t="shared" si="78"/>
        <v>0</v>
      </c>
      <c r="GL40" s="236">
        <f t="shared" si="79"/>
        <v>0</v>
      </c>
      <c r="GM40" s="236">
        <f t="shared" si="80"/>
        <v>0</v>
      </c>
      <c r="GN40" s="237">
        <f t="shared" si="81"/>
        <v>5</v>
      </c>
      <c r="GO40" s="238">
        <f t="shared" si="82"/>
        <v>0</v>
      </c>
      <c r="GP40" s="238">
        <f t="shared" si="83"/>
        <v>0</v>
      </c>
      <c r="GQ40" s="238">
        <f t="shared" si="84"/>
        <v>0</v>
      </c>
      <c r="GR40" s="238">
        <f t="shared" si="85"/>
        <v>0</v>
      </c>
      <c r="GS40" s="238">
        <f t="shared" si="86"/>
        <v>0</v>
      </c>
      <c r="GT40" s="238">
        <f t="shared" si="87"/>
        <v>0</v>
      </c>
      <c r="GU40" s="238">
        <f t="shared" si="88"/>
        <v>0</v>
      </c>
      <c r="GV40" s="239">
        <f t="shared" si="89"/>
        <v>0</v>
      </c>
      <c r="GW40" s="240">
        <f t="shared" si="90"/>
        <v>0</v>
      </c>
      <c r="GX40" s="240">
        <f t="shared" si="91"/>
        <v>0</v>
      </c>
      <c r="GY40" s="240">
        <f t="shared" si="92"/>
        <v>0</v>
      </c>
      <c r="GZ40" s="240">
        <f t="shared" si="93"/>
        <v>0</v>
      </c>
      <c r="HA40" s="240">
        <f t="shared" si="94"/>
        <v>0</v>
      </c>
      <c r="HB40" s="240">
        <f t="shared" si="95"/>
        <v>0</v>
      </c>
      <c r="HC40" s="240">
        <f t="shared" si="96"/>
        <v>0</v>
      </c>
      <c r="HD40" s="240">
        <f t="shared" si="97"/>
        <v>0</v>
      </c>
      <c r="HE40" s="240">
        <f t="shared" si="98"/>
        <v>0</v>
      </c>
      <c r="HF40" s="240">
        <f t="shared" si="99"/>
        <v>0</v>
      </c>
      <c r="HG40" s="240">
        <f t="shared" si="100"/>
        <v>0</v>
      </c>
      <c r="HH40" s="241">
        <f t="shared" si="101"/>
        <v>8</v>
      </c>
      <c r="HI40" s="243"/>
      <c r="HJ40" s="242">
        <f t="shared" si="102"/>
        <v>0</v>
      </c>
      <c r="HK40" s="234">
        <f t="shared" si="103"/>
        <v>0</v>
      </c>
      <c r="HL40" s="234">
        <f t="shared" si="104"/>
        <v>0</v>
      </c>
      <c r="HM40" s="234">
        <f t="shared" si="105"/>
        <v>3</v>
      </c>
      <c r="HN40" s="234">
        <f t="shared" si="106"/>
        <v>0</v>
      </c>
      <c r="HO40" s="235">
        <f t="shared" si="107"/>
        <v>20</v>
      </c>
      <c r="HP40" s="236">
        <f t="shared" si="108"/>
        <v>20</v>
      </c>
      <c r="HQ40" s="236">
        <f t="shared" si="109"/>
        <v>20</v>
      </c>
      <c r="HR40" s="236">
        <f t="shared" si="110"/>
        <v>20</v>
      </c>
      <c r="HS40" s="236">
        <f t="shared" si="111"/>
        <v>10</v>
      </c>
      <c r="HT40" s="236">
        <f t="shared" si="112"/>
        <v>20</v>
      </c>
      <c r="HU40" s="236">
        <f t="shared" si="113"/>
        <v>10</v>
      </c>
      <c r="HV40" s="237">
        <f t="shared" si="114"/>
        <v>0</v>
      </c>
      <c r="HW40" s="238">
        <f t="shared" si="115"/>
        <v>20</v>
      </c>
      <c r="HX40" s="238">
        <f t="shared" si="116"/>
        <v>20</v>
      </c>
      <c r="HY40" s="238">
        <f t="shared" si="117"/>
        <v>20</v>
      </c>
      <c r="HZ40" s="238">
        <f t="shared" si="118"/>
        <v>0</v>
      </c>
      <c r="IA40" s="238">
        <f t="shared" si="119"/>
        <v>0</v>
      </c>
      <c r="IB40" s="238">
        <f t="shared" si="120"/>
        <v>0</v>
      </c>
      <c r="IC40" s="238">
        <f t="shared" si="121"/>
        <v>0</v>
      </c>
      <c r="ID40" s="239">
        <f t="shared" si="122"/>
        <v>0</v>
      </c>
      <c r="IE40" s="240">
        <f t="shared" si="123"/>
        <v>0</v>
      </c>
      <c r="IF40" s="240">
        <f t="shared" si="124"/>
        <v>0</v>
      </c>
      <c r="IG40" s="240">
        <f t="shared" si="125"/>
        <v>0</v>
      </c>
      <c r="IH40" s="240">
        <f t="shared" si="126"/>
        <v>0</v>
      </c>
      <c r="II40" s="240">
        <f t="shared" si="127"/>
        <v>0</v>
      </c>
      <c r="IJ40" s="240">
        <f t="shared" si="128"/>
        <v>0</v>
      </c>
      <c r="IK40" s="240">
        <f t="shared" si="129"/>
        <v>0</v>
      </c>
      <c r="IL40" s="240">
        <f t="shared" si="130"/>
        <v>0</v>
      </c>
      <c r="IM40" s="240">
        <f t="shared" si="131"/>
        <v>0</v>
      </c>
      <c r="IN40" s="240">
        <f t="shared" si="132"/>
        <v>0</v>
      </c>
      <c r="IO40" s="240">
        <f t="shared" si="133"/>
        <v>0</v>
      </c>
      <c r="IP40" s="416">
        <f t="shared" si="134"/>
        <v>180</v>
      </c>
      <c r="IQ40" s="416">
        <f t="shared" si="135"/>
        <v>3</v>
      </c>
    </row>
    <row r="41" spans="1:251" ht="15" customHeight="1" x14ac:dyDescent="0.25">
      <c r="A41" s="14" t="s">
        <v>1777</v>
      </c>
      <c r="B41" s="392">
        <v>20</v>
      </c>
      <c r="C41" s="13" t="s">
        <v>1653</v>
      </c>
      <c r="D41" s="423">
        <v>44287</v>
      </c>
      <c r="E41" s="20">
        <v>4</v>
      </c>
      <c r="F41" s="6">
        <v>11606972</v>
      </c>
      <c r="G41" s="20" t="s">
        <v>1654</v>
      </c>
      <c r="H41" s="20" t="s">
        <v>1655</v>
      </c>
      <c r="I41" s="23" t="s">
        <v>1656</v>
      </c>
      <c r="J41" s="6"/>
      <c r="K41" s="6"/>
      <c r="L41" s="424"/>
      <c r="M41" s="425" t="s">
        <v>1657</v>
      </c>
      <c r="N41" s="24" t="s">
        <v>1390</v>
      </c>
      <c r="O41" s="107"/>
      <c r="P41" s="105"/>
      <c r="Q41" s="106"/>
      <c r="R41" s="24" t="s">
        <v>1387</v>
      </c>
      <c r="S41" s="107"/>
      <c r="T41" s="105"/>
      <c r="U41" s="106"/>
      <c r="V41" s="24" t="s">
        <v>1390</v>
      </c>
      <c r="W41" s="107"/>
      <c r="X41" s="105"/>
      <c r="Y41" s="106"/>
      <c r="Z41" s="722">
        <v>83.199996948242188</v>
      </c>
      <c r="AA41" s="273"/>
      <c r="AB41" s="24" t="s">
        <v>1398</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t="s">
        <v>1387</v>
      </c>
      <c r="AZ41" s="107"/>
      <c r="BA41" s="273"/>
      <c r="BB41" s="722">
        <v>65</v>
      </c>
      <c r="BC41" s="107"/>
      <c r="BD41" s="273"/>
      <c r="BE41" s="722">
        <v>81.550003051757813</v>
      </c>
      <c r="BF41" s="107"/>
      <c r="BG41" s="273"/>
      <c r="BH41" s="722">
        <v>78.25</v>
      </c>
      <c r="BI41" s="107"/>
      <c r="BJ41" s="273"/>
      <c r="BK41" s="24" t="s">
        <v>1390</v>
      </c>
      <c r="BL41" s="107"/>
      <c r="BM41" s="273"/>
      <c r="BN41" s="24" t="s">
        <v>1390</v>
      </c>
      <c r="BO41" s="107"/>
      <c r="BP41" s="273"/>
      <c r="BQ41" s="24" t="s">
        <v>1390</v>
      </c>
      <c r="BR41" s="107"/>
      <c r="BS41" s="273"/>
      <c r="BT41" s="24" t="s">
        <v>1744</v>
      </c>
      <c r="BU41" s="291"/>
      <c r="BV41" s="273"/>
      <c r="BW41" s="24"/>
      <c r="BX41" s="107"/>
      <c r="BY41" s="273"/>
      <c r="BZ41" s="24"/>
      <c r="CA41" s="107"/>
      <c r="CB41" s="273"/>
      <c r="CC41" s="24"/>
      <c r="CD41" s="107"/>
      <c r="CE41" s="107"/>
      <c r="CF41" s="107"/>
      <c r="CG41" s="107"/>
      <c r="CH41" s="273"/>
      <c r="CI41" s="24"/>
      <c r="CJ41" s="107"/>
      <c r="CK41" s="273"/>
      <c r="CL41" s="24"/>
      <c r="CM41" s="107"/>
      <c r="CN41" s="273"/>
      <c r="CO41" s="24"/>
      <c r="CP41" s="107"/>
      <c r="CQ41" s="273"/>
      <c r="CR41" s="24"/>
      <c r="CS41" s="107"/>
      <c r="CT41" s="273"/>
      <c r="CU41" s="24"/>
      <c r="CV41" s="107"/>
      <c r="CW41" s="273"/>
      <c r="CX41" s="24"/>
      <c r="CY41" s="107"/>
      <c r="CZ41" s="273"/>
      <c r="DA41" s="24"/>
      <c r="DB41" s="107"/>
      <c r="DC41" s="273"/>
      <c r="DD41" s="24"/>
      <c r="DE41" s="107"/>
      <c r="DF41" s="273"/>
      <c r="DG41" s="218"/>
      <c r="DH41" s="217"/>
      <c r="DI41" s="217"/>
      <c r="DJ41" s="286">
        <f t="shared" si="0"/>
        <v>74.933334350585938</v>
      </c>
      <c r="DK41" s="219"/>
      <c r="DL41" s="220">
        <f t="shared" si="1"/>
        <v>3.7466667175292967</v>
      </c>
      <c r="DM41" s="650">
        <f t="shared" si="2"/>
        <v>0</v>
      </c>
      <c r="DN41" s="233">
        <f t="shared" si="3"/>
        <v>0</v>
      </c>
      <c r="DO41" s="234">
        <f t="shared" si="4"/>
        <v>0</v>
      </c>
      <c r="DP41" s="234">
        <f t="shared" si="5"/>
        <v>0</v>
      </c>
      <c r="DQ41" s="234">
        <f t="shared" si="6"/>
        <v>0</v>
      </c>
      <c r="DR41" s="234">
        <f t="shared" si="7"/>
        <v>0</v>
      </c>
      <c r="DS41" s="235">
        <f t="shared" si="8"/>
        <v>0</v>
      </c>
      <c r="DT41" s="236">
        <f t="shared" si="9"/>
        <v>0</v>
      </c>
      <c r="DU41" s="236">
        <f t="shared" si="10"/>
        <v>0</v>
      </c>
      <c r="DV41" s="236">
        <f t="shared" si="11"/>
        <v>0</v>
      </c>
      <c r="DW41" s="236">
        <f t="shared" si="12"/>
        <v>0</v>
      </c>
      <c r="DX41" s="236">
        <f t="shared" si="13"/>
        <v>0</v>
      </c>
      <c r="DY41" s="236">
        <f t="shared" si="14"/>
        <v>0</v>
      </c>
      <c r="DZ41" s="237">
        <f t="shared" si="15"/>
        <v>0</v>
      </c>
      <c r="EA41" s="238">
        <f t="shared" si="16"/>
        <v>0</v>
      </c>
      <c r="EB41" s="238">
        <f t="shared" si="17"/>
        <v>0</v>
      </c>
      <c r="EC41" s="238">
        <f t="shared" si="18"/>
        <v>0</v>
      </c>
      <c r="ED41" s="238">
        <f t="shared" si="19"/>
        <v>0</v>
      </c>
      <c r="EE41" s="238">
        <f t="shared" si="20"/>
        <v>0</v>
      </c>
      <c r="EF41" s="238">
        <f t="shared" si="21"/>
        <v>0</v>
      </c>
      <c r="EG41" s="238">
        <f t="shared" si="22"/>
        <v>0</v>
      </c>
      <c r="EH41" s="239">
        <f t="shared" si="23"/>
        <v>0</v>
      </c>
      <c r="EI41" s="240">
        <f t="shared" si="24"/>
        <v>0</v>
      </c>
      <c r="EJ41" s="240">
        <f t="shared" si="25"/>
        <v>0</v>
      </c>
      <c r="EK41" s="240">
        <f t="shared" si="26"/>
        <v>0</v>
      </c>
      <c r="EL41" s="240">
        <f t="shared" si="27"/>
        <v>0</v>
      </c>
      <c r="EM41" s="240">
        <f t="shared" si="28"/>
        <v>0</v>
      </c>
      <c r="EN41" s="240">
        <f t="shared" si="29"/>
        <v>0</v>
      </c>
      <c r="EO41" s="240">
        <f t="shared" si="30"/>
        <v>0</v>
      </c>
      <c r="EP41" s="240">
        <f t="shared" si="31"/>
        <v>0</v>
      </c>
      <c r="EQ41" s="240">
        <f t="shared" si="32"/>
        <v>0</v>
      </c>
      <c r="ER41" s="240">
        <f t="shared" si="33"/>
        <v>0</v>
      </c>
      <c r="ES41" s="240">
        <f t="shared" si="34"/>
        <v>0</v>
      </c>
      <c r="ET41" s="241">
        <f t="shared" si="35"/>
        <v>0</v>
      </c>
      <c r="EU41" s="242">
        <f t="shared" si="36"/>
        <v>3</v>
      </c>
      <c r="EV41" s="234">
        <f t="shared" si="37"/>
        <v>0</v>
      </c>
      <c r="EW41" s="234">
        <f t="shared" si="38"/>
        <v>3</v>
      </c>
      <c r="EX41" s="234">
        <f t="shared" si="39"/>
        <v>0</v>
      </c>
      <c r="EY41" s="234">
        <f t="shared" si="40"/>
        <v>0</v>
      </c>
      <c r="EZ41" s="235">
        <f t="shared" si="41"/>
        <v>0</v>
      </c>
      <c r="FA41" s="236">
        <f t="shared" si="42"/>
        <v>0</v>
      </c>
      <c r="FB41" s="236">
        <f t="shared" si="43"/>
        <v>0</v>
      </c>
      <c r="FC41" s="236">
        <f t="shared" si="44"/>
        <v>0</v>
      </c>
      <c r="FD41" s="236">
        <f t="shared" si="45"/>
        <v>0</v>
      </c>
      <c r="FE41" s="236">
        <f t="shared" si="46"/>
        <v>0</v>
      </c>
      <c r="FF41" s="236">
        <f t="shared" si="47"/>
        <v>0</v>
      </c>
      <c r="FG41" s="237">
        <f t="shared" si="48"/>
        <v>0</v>
      </c>
      <c r="FH41" s="238">
        <f t="shared" si="49"/>
        <v>0</v>
      </c>
      <c r="FI41" s="238">
        <f t="shared" si="50"/>
        <v>0</v>
      </c>
      <c r="FJ41" s="238">
        <f t="shared" si="51"/>
        <v>0</v>
      </c>
      <c r="FK41" s="238">
        <f t="shared" si="52"/>
        <v>3</v>
      </c>
      <c r="FL41" s="238">
        <f t="shared" si="53"/>
        <v>5</v>
      </c>
      <c r="FM41" s="238">
        <f t="shared" si="54"/>
        <v>4</v>
      </c>
      <c r="FN41" s="238">
        <f t="shared" si="55"/>
        <v>0</v>
      </c>
      <c r="FO41" s="239">
        <f t="shared" si="56"/>
        <v>0</v>
      </c>
      <c r="FP41" s="240">
        <f t="shared" si="57"/>
        <v>0</v>
      </c>
      <c r="FQ41" s="240">
        <f t="shared" si="58"/>
        <v>0</v>
      </c>
      <c r="FR41" s="240">
        <f t="shared" si="59"/>
        <v>0</v>
      </c>
      <c r="FS41" s="240">
        <f t="shared" si="60"/>
        <v>0</v>
      </c>
      <c r="FT41" s="240">
        <f t="shared" si="61"/>
        <v>0</v>
      </c>
      <c r="FU41" s="240">
        <f t="shared" si="62"/>
        <v>0</v>
      </c>
      <c r="FV41" s="240">
        <f t="shared" si="63"/>
        <v>0</v>
      </c>
      <c r="FW41" s="240">
        <f t="shared" si="64"/>
        <v>0</v>
      </c>
      <c r="FX41" s="240">
        <f t="shared" si="65"/>
        <v>0</v>
      </c>
      <c r="FY41" s="240">
        <f t="shared" si="66"/>
        <v>0</v>
      </c>
      <c r="FZ41" s="240">
        <f t="shared" si="67"/>
        <v>0</v>
      </c>
      <c r="GA41" s="241">
        <f t="shared" si="68"/>
        <v>18</v>
      </c>
      <c r="GB41" s="242">
        <f t="shared" si="69"/>
        <v>0</v>
      </c>
      <c r="GC41" s="234">
        <f t="shared" si="70"/>
        <v>3</v>
      </c>
      <c r="GD41" s="234">
        <f t="shared" si="71"/>
        <v>0</v>
      </c>
      <c r="GE41" s="234">
        <f t="shared" si="72"/>
        <v>0</v>
      </c>
      <c r="GF41" s="234">
        <f t="shared" si="73"/>
        <v>0</v>
      </c>
      <c r="GG41" s="235">
        <f t="shared" si="74"/>
        <v>0</v>
      </c>
      <c r="GH41" s="236">
        <f t="shared" si="75"/>
        <v>0</v>
      </c>
      <c r="GI41" s="236">
        <f t="shared" si="76"/>
        <v>0</v>
      </c>
      <c r="GJ41" s="236">
        <f t="shared" si="77"/>
        <v>0</v>
      </c>
      <c r="GK41" s="236">
        <f t="shared" si="78"/>
        <v>0</v>
      </c>
      <c r="GL41" s="236">
        <f t="shared" si="79"/>
        <v>0</v>
      </c>
      <c r="GM41" s="236">
        <f t="shared" si="80"/>
        <v>0</v>
      </c>
      <c r="GN41" s="237">
        <f t="shared" si="81"/>
        <v>5</v>
      </c>
      <c r="GO41" s="238">
        <f t="shared" si="82"/>
        <v>0</v>
      </c>
      <c r="GP41" s="238">
        <f t="shared" si="83"/>
        <v>0</v>
      </c>
      <c r="GQ41" s="238">
        <f t="shared" si="84"/>
        <v>0</v>
      </c>
      <c r="GR41" s="238">
        <f t="shared" si="85"/>
        <v>0</v>
      </c>
      <c r="GS41" s="238">
        <f t="shared" si="86"/>
        <v>0</v>
      </c>
      <c r="GT41" s="238">
        <f t="shared" si="87"/>
        <v>0</v>
      </c>
      <c r="GU41" s="238">
        <f t="shared" si="88"/>
        <v>0</v>
      </c>
      <c r="GV41" s="239">
        <f t="shared" si="89"/>
        <v>0</v>
      </c>
      <c r="GW41" s="240">
        <f t="shared" si="90"/>
        <v>0</v>
      </c>
      <c r="GX41" s="240">
        <f t="shared" si="91"/>
        <v>0</v>
      </c>
      <c r="GY41" s="240">
        <f t="shared" si="92"/>
        <v>0</v>
      </c>
      <c r="GZ41" s="240">
        <f t="shared" si="93"/>
        <v>0</v>
      </c>
      <c r="HA41" s="240">
        <f t="shared" si="94"/>
        <v>0</v>
      </c>
      <c r="HB41" s="240">
        <f t="shared" si="95"/>
        <v>0</v>
      </c>
      <c r="HC41" s="240">
        <f t="shared" si="96"/>
        <v>0</v>
      </c>
      <c r="HD41" s="240">
        <f t="shared" si="97"/>
        <v>0</v>
      </c>
      <c r="HE41" s="240">
        <f t="shared" si="98"/>
        <v>0</v>
      </c>
      <c r="HF41" s="240">
        <f t="shared" si="99"/>
        <v>0</v>
      </c>
      <c r="HG41" s="240">
        <f t="shared" si="100"/>
        <v>0</v>
      </c>
      <c r="HH41" s="241">
        <f t="shared" si="101"/>
        <v>8</v>
      </c>
      <c r="HI41" s="243"/>
      <c r="HJ41" s="242">
        <f t="shared" si="102"/>
        <v>0</v>
      </c>
      <c r="HK41" s="234">
        <f t="shared" si="103"/>
        <v>0</v>
      </c>
      <c r="HL41" s="234">
        <f t="shared" si="104"/>
        <v>0</v>
      </c>
      <c r="HM41" s="234">
        <f t="shared" si="105"/>
        <v>3</v>
      </c>
      <c r="HN41" s="234">
        <f t="shared" si="106"/>
        <v>0</v>
      </c>
      <c r="HO41" s="235">
        <f t="shared" si="107"/>
        <v>20</v>
      </c>
      <c r="HP41" s="236">
        <f t="shared" si="108"/>
        <v>20</v>
      </c>
      <c r="HQ41" s="236">
        <f t="shared" si="109"/>
        <v>20</v>
      </c>
      <c r="HR41" s="236">
        <f t="shared" si="110"/>
        <v>20</v>
      </c>
      <c r="HS41" s="236">
        <f t="shared" si="111"/>
        <v>10</v>
      </c>
      <c r="HT41" s="236">
        <f t="shared" si="112"/>
        <v>20</v>
      </c>
      <c r="HU41" s="236">
        <f t="shared" si="113"/>
        <v>10</v>
      </c>
      <c r="HV41" s="237">
        <f t="shared" si="114"/>
        <v>0</v>
      </c>
      <c r="HW41" s="238">
        <f t="shared" si="115"/>
        <v>20</v>
      </c>
      <c r="HX41" s="238">
        <f t="shared" si="116"/>
        <v>20</v>
      </c>
      <c r="HY41" s="238">
        <f t="shared" si="117"/>
        <v>20</v>
      </c>
      <c r="HZ41" s="238">
        <f t="shared" si="118"/>
        <v>0</v>
      </c>
      <c r="IA41" s="238">
        <f t="shared" si="119"/>
        <v>0</v>
      </c>
      <c r="IB41" s="238">
        <f t="shared" si="120"/>
        <v>0</v>
      </c>
      <c r="IC41" s="238">
        <f t="shared" si="121"/>
        <v>0</v>
      </c>
      <c r="ID41" s="239">
        <f t="shared" si="122"/>
        <v>0</v>
      </c>
      <c r="IE41" s="240">
        <f t="shared" si="123"/>
        <v>0</v>
      </c>
      <c r="IF41" s="240">
        <f t="shared" si="124"/>
        <v>0</v>
      </c>
      <c r="IG41" s="240">
        <f t="shared" si="125"/>
        <v>0</v>
      </c>
      <c r="IH41" s="240">
        <f t="shared" si="126"/>
        <v>0</v>
      </c>
      <c r="II41" s="240">
        <f t="shared" si="127"/>
        <v>0</v>
      </c>
      <c r="IJ41" s="240">
        <f t="shared" si="128"/>
        <v>0</v>
      </c>
      <c r="IK41" s="240">
        <f t="shared" si="129"/>
        <v>0</v>
      </c>
      <c r="IL41" s="240">
        <f t="shared" si="130"/>
        <v>0</v>
      </c>
      <c r="IM41" s="240">
        <f t="shared" si="131"/>
        <v>0</v>
      </c>
      <c r="IN41" s="240">
        <f t="shared" si="132"/>
        <v>0</v>
      </c>
      <c r="IO41" s="240">
        <f t="shared" si="133"/>
        <v>0</v>
      </c>
      <c r="IP41" s="416">
        <f t="shared" si="134"/>
        <v>180</v>
      </c>
      <c r="IQ41" s="416">
        <f t="shared" si="135"/>
        <v>3</v>
      </c>
    </row>
    <row r="42" spans="1:251" ht="15" customHeight="1" x14ac:dyDescent="0.25">
      <c r="A42" s="14" t="s">
        <v>1777</v>
      </c>
      <c r="B42" s="392">
        <v>21</v>
      </c>
      <c r="C42" s="13" t="s">
        <v>1658</v>
      </c>
      <c r="D42" s="423">
        <v>44287</v>
      </c>
      <c r="E42" s="20">
        <v>4</v>
      </c>
      <c r="F42" s="6">
        <v>11606983</v>
      </c>
      <c r="G42" s="20" t="s">
        <v>1659</v>
      </c>
      <c r="H42" s="20" t="s">
        <v>1660</v>
      </c>
      <c r="I42" s="23" t="s">
        <v>1661</v>
      </c>
      <c r="J42" s="6"/>
      <c r="K42" s="6"/>
      <c r="L42" s="424"/>
      <c r="M42" s="425" t="s">
        <v>1662</v>
      </c>
      <c r="N42" s="24" t="s">
        <v>1390</v>
      </c>
      <c r="O42" s="107"/>
      <c r="P42" s="105"/>
      <c r="Q42" s="106"/>
      <c r="R42" s="24" t="s">
        <v>1387</v>
      </c>
      <c r="S42" s="107"/>
      <c r="T42" s="105"/>
      <c r="U42" s="106"/>
      <c r="V42" s="24" t="s">
        <v>1390</v>
      </c>
      <c r="W42" s="107"/>
      <c r="X42" s="105"/>
      <c r="Y42" s="106"/>
      <c r="Z42" s="722">
        <v>79.699996948242188</v>
      </c>
      <c r="AA42" s="273"/>
      <c r="AB42" s="24" t="s">
        <v>1398</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t="s">
        <v>1387</v>
      </c>
      <c r="AZ42" s="107"/>
      <c r="BA42" s="273"/>
      <c r="BB42" s="722">
        <v>58</v>
      </c>
      <c r="BC42" s="107"/>
      <c r="BD42" s="273"/>
      <c r="BE42" s="722">
        <v>77.849998474121094</v>
      </c>
      <c r="BF42" s="107"/>
      <c r="BG42" s="273"/>
      <c r="BH42" s="722">
        <v>70.5</v>
      </c>
      <c r="BI42" s="107"/>
      <c r="BJ42" s="273"/>
      <c r="BK42" s="24" t="s">
        <v>1390</v>
      </c>
      <c r="BL42" s="107"/>
      <c r="BM42" s="273"/>
      <c r="BN42" s="24" t="s">
        <v>1390</v>
      </c>
      <c r="BO42" s="107"/>
      <c r="BP42" s="273"/>
      <c r="BQ42" s="24" t="s">
        <v>1390</v>
      </c>
      <c r="BR42" s="107"/>
      <c r="BS42" s="273"/>
      <c r="BT42" s="24" t="s">
        <v>1744</v>
      </c>
      <c r="BU42" s="291"/>
      <c r="BV42" s="273"/>
      <c r="BW42" s="24"/>
      <c r="BX42" s="107"/>
      <c r="BY42" s="273"/>
      <c r="BZ42" s="24"/>
      <c r="CA42" s="107"/>
      <c r="CB42" s="273"/>
      <c r="CC42" s="24"/>
      <c r="CD42" s="107"/>
      <c r="CE42" s="107"/>
      <c r="CF42" s="107"/>
      <c r="CG42" s="107"/>
      <c r="CH42" s="273"/>
      <c r="CI42" s="24"/>
      <c r="CJ42" s="107"/>
      <c r="CK42" s="273"/>
      <c r="CL42" s="24"/>
      <c r="CM42" s="107"/>
      <c r="CN42" s="273"/>
      <c r="CO42" s="24"/>
      <c r="CP42" s="107"/>
      <c r="CQ42" s="273"/>
      <c r="CR42" s="24"/>
      <c r="CS42" s="107"/>
      <c r="CT42" s="273"/>
      <c r="CU42" s="24"/>
      <c r="CV42" s="107"/>
      <c r="CW42" s="273"/>
      <c r="CX42" s="24"/>
      <c r="CY42" s="107"/>
      <c r="CZ42" s="273"/>
      <c r="DA42" s="24"/>
      <c r="DB42" s="107"/>
      <c r="DC42" s="273"/>
      <c r="DD42" s="24"/>
      <c r="DE42" s="107"/>
      <c r="DF42" s="273"/>
      <c r="DG42" s="218"/>
      <c r="DH42" s="217"/>
      <c r="DI42" s="217"/>
      <c r="DJ42" s="286">
        <f t="shared" si="0"/>
        <v>68.783332824707031</v>
      </c>
      <c r="DK42" s="219"/>
      <c r="DL42" s="220">
        <f t="shared" si="1"/>
        <v>3.4391666412353517</v>
      </c>
      <c r="DM42" s="650">
        <f t="shared" si="2"/>
        <v>0</v>
      </c>
      <c r="DN42" s="233">
        <f t="shared" si="3"/>
        <v>0</v>
      </c>
      <c r="DO42" s="234">
        <f t="shared" si="4"/>
        <v>0</v>
      </c>
      <c r="DP42" s="234">
        <f t="shared" si="5"/>
        <v>0</v>
      </c>
      <c r="DQ42" s="234">
        <f t="shared" si="6"/>
        <v>0</v>
      </c>
      <c r="DR42" s="234">
        <f t="shared" si="7"/>
        <v>0</v>
      </c>
      <c r="DS42" s="235">
        <f t="shared" si="8"/>
        <v>0</v>
      </c>
      <c r="DT42" s="236">
        <f t="shared" si="9"/>
        <v>0</v>
      </c>
      <c r="DU42" s="236">
        <f t="shared" si="10"/>
        <v>0</v>
      </c>
      <c r="DV42" s="236">
        <f t="shared" si="11"/>
        <v>0</v>
      </c>
      <c r="DW42" s="236">
        <f t="shared" si="12"/>
        <v>0</v>
      </c>
      <c r="DX42" s="236">
        <f t="shared" si="13"/>
        <v>0</v>
      </c>
      <c r="DY42" s="236">
        <f t="shared" si="14"/>
        <v>0</v>
      </c>
      <c r="DZ42" s="237">
        <f t="shared" si="15"/>
        <v>0</v>
      </c>
      <c r="EA42" s="238">
        <f t="shared" si="16"/>
        <v>0</v>
      </c>
      <c r="EB42" s="238">
        <f t="shared" si="17"/>
        <v>0</v>
      </c>
      <c r="EC42" s="238">
        <f t="shared" si="18"/>
        <v>0</v>
      </c>
      <c r="ED42" s="238">
        <f t="shared" si="19"/>
        <v>0</v>
      </c>
      <c r="EE42" s="238">
        <f t="shared" si="20"/>
        <v>0</v>
      </c>
      <c r="EF42" s="238">
        <f t="shared" si="21"/>
        <v>0</v>
      </c>
      <c r="EG42" s="238">
        <f t="shared" si="22"/>
        <v>0</v>
      </c>
      <c r="EH42" s="239">
        <f t="shared" si="23"/>
        <v>0</v>
      </c>
      <c r="EI42" s="240">
        <f t="shared" si="24"/>
        <v>0</v>
      </c>
      <c r="EJ42" s="240">
        <f t="shared" si="25"/>
        <v>0</v>
      </c>
      <c r="EK42" s="240">
        <f t="shared" si="26"/>
        <v>0</v>
      </c>
      <c r="EL42" s="240">
        <f t="shared" si="27"/>
        <v>0</v>
      </c>
      <c r="EM42" s="240">
        <f t="shared" si="28"/>
        <v>0</v>
      </c>
      <c r="EN42" s="240">
        <f t="shared" si="29"/>
        <v>0</v>
      </c>
      <c r="EO42" s="240">
        <f t="shared" si="30"/>
        <v>0</v>
      </c>
      <c r="EP42" s="240">
        <f t="shared" si="31"/>
        <v>0</v>
      </c>
      <c r="EQ42" s="240">
        <f t="shared" si="32"/>
        <v>0</v>
      </c>
      <c r="ER42" s="240">
        <f t="shared" si="33"/>
        <v>0</v>
      </c>
      <c r="ES42" s="240">
        <f t="shared" si="34"/>
        <v>0</v>
      </c>
      <c r="ET42" s="241">
        <f t="shared" si="35"/>
        <v>0</v>
      </c>
      <c r="EU42" s="242">
        <f t="shared" si="36"/>
        <v>3</v>
      </c>
      <c r="EV42" s="234">
        <f t="shared" si="37"/>
        <v>0</v>
      </c>
      <c r="EW42" s="234">
        <f t="shared" si="38"/>
        <v>3</v>
      </c>
      <c r="EX42" s="234">
        <f t="shared" si="39"/>
        <v>0</v>
      </c>
      <c r="EY42" s="234">
        <f t="shared" si="40"/>
        <v>0</v>
      </c>
      <c r="EZ42" s="235">
        <f t="shared" si="41"/>
        <v>0</v>
      </c>
      <c r="FA42" s="236">
        <f t="shared" si="42"/>
        <v>0</v>
      </c>
      <c r="FB42" s="236">
        <f t="shared" si="43"/>
        <v>0</v>
      </c>
      <c r="FC42" s="236">
        <f t="shared" si="44"/>
        <v>0</v>
      </c>
      <c r="FD42" s="236">
        <f t="shared" si="45"/>
        <v>0</v>
      </c>
      <c r="FE42" s="236">
        <f t="shared" si="46"/>
        <v>0</v>
      </c>
      <c r="FF42" s="236">
        <f t="shared" si="47"/>
        <v>0</v>
      </c>
      <c r="FG42" s="237">
        <f t="shared" si="48"/>
        <v>0</v>
      </c>
      <c r="FH42" s="238">
        <f t="shared" si="49"/>
        <v>0</v>
      </c>
      <c r="FI42" s="238">
        <f t="shared" si="50"/>
        <v>0</v>
      </c>
      <c r="FJ42" s="238">
        <f t="shared" si="51"/>
        <v>0</v>
      </c>
      <c r="FK42" s="238">
        <f t="shared" si="52"/>
        <v>3</v>
      </c>
      <c r="FL42" s="238">
        <f t="shared" si="53"/>
        <v>5</v>
      </c>
      <c r="FM42" s="238">
        <f t="shared" si="54"/>
        <v>4</v>
      </c>
      <c r="FN42" s="238">
        <f t="shared" si="55"/>
        <v>0</v>
      </c>
      <c r="FO42" s="239">
        <f t="shared" si="56"/>
        <v>0</v>
      </c>
      <c r="FP42" s="240">
        <f t="shared" si="57"/>
        <v>0</v>
      </c>
      <c r="FQ42" s="240">
        <f t="shared" si="58"/>
        <v>0</v>
      </c>
      <c r="FR42" s="240">
        <f t="shared" si="59"/>
        <v>0</v>
      </c>
      <c r="FS42" s="240">
        <f t="shared" si="60"/>
        <v>0</v>
      </c>
      <c r="FT42" s="240">
        <f t="shared" si="61"/>
        <v>0</v>
      </c>
      <c r="FU42" s="240">
        <f t="shared" si="62"/>
        <v>0</v>
      </c>
      <c r="FV42" s="240">
        <f t="shared" si="63"/>
        <v>0</v>
      </c>
      <c r="FW42" s="240">
        <f t="shared" si="64"/>
        <v>0</v>
      </c>
      <c r="FX42" s="240">
        <f t="shared" si="65"/>
        <v>0</v>
      </c>
      <c r="FY42" s="240">
        <f t="shared" si="66"/>
        <v>0</v>
      </c>
      <c r="FZ42" s="240">
        <f t="shared" si="67"/>
        <v>0</v>
      </c>
      <c r="GA42" s="241">
        <f t="shared" si="68"/>
        <v>18</v>
      </c>
      <c r="GB42" s="242">
        <f t="shared" si="69"/>
        <v>0</v>
      </c>
      <c r="GC42" s="234">
        <f t="shared" si="70"/>
        <v>3</v>
      </c>
      <c r="GD42" s="234">
        <f t="shared" si="71"/>
        <v>0</v>
      </c>
      <c r="GE42" s="234">
        <f t="shared" si="72"/>
        <v>0</v>
      </c>
      <c r="GF42" s="234">
        <f t="shared" si="73"/>
        <v>0</v>
      </c>
      <c r="GG42" s="235">
        <f t="shared" si="74"/>
        <v>0</v>
      </c>
      <c r="GH42" s="236">
        <f t="shared" si="75"/>
        <v>0</v>
      </c>
      <c r="GI42" s="236">
        <f t="shared" si="76"/>
        <v>0</v>
      </c>
      <c r="GJ42" s="236">
        <f t="shared" si="77"/>
        <v>0</v>
      </c>
      <c r="GK42" s="236">
        <f t="shared" si="78"/>
        <v>0</v>
      </c>
      <c r="GL42" s="236">
        <f t="shared" si="79"/>
        <v>0</v>
      </c>
      <c r="GM42" s="236">
        <f t="shared" si="80"/>
        <v>0</v>
      </c>
      <c r="GN42" s="237">
        <f t="shared" si="81"/>
        <v>5</v>
      </c>
      <c r="GO42" s="238">
        <f t="shared" si="82"/>
        <v>0</v>
      </c>
      <c r="GP42" s="238">
        <f t="shared" si="83"/>
        <v>0</v>
      </c>
      <c r="GQ42" s="238">
        <f t="shared" si="84"/>
        <v>0</v>
      </c>
      <c r="GR42" s="238">
        <f t="shared" si="85"/>
        <v>0</v>
      </c>
      <c r="GS42" s="238">
        <f t="shared" si="86"/>
        <v>0</v>
      </c>
      <c r="GT42" s="238">
        <f t="shared" si="87"/>
        <v>0</v>
      </c>
      <c r="GU42" s="238">
        <f t="shared" si="88"/>
        <v>0</v>
      </c>
      <c r="GV42" s="239">
        <f t="shared" si="89"/>
        <v>0</v>
      </c>
      <c r="GW42" s="240">
        <f t="shared" si="90"/>
        <v>0</v>
      </c>
      <c r="GX42" s="240">
        <f t="shared" si="91"/>
        <v>0</v>
      </c>
      <c r="GY42" s="240">
        <f t="shared" si="92"/>
        <v>0</v>
      </c>
      <c r="GZ42" s="240">
        <f t="shared" si="93"/>
        <v>0</v>
      </c>
      <c r="HA42" s="240">
        <f t="shared" si="94"/>
        <v>0</v>
      </c>
      <c r="HB42" s="240">
        <f t="shared" si="95"/>
        <v>0</v>
      </c>
      <c r="HC42" s="240">
        <f t="shared" si="96"/>
        <v>0</v>
      </c>
      <c r="HD42" s="240">
        <f t="shared" si="97"/>
        <v>0</v>
      </c>
      <c r="HE42" s="240">
        <f t="shared" si="98"/>
        <v>0</v>
      </c>
      <c r="HF42" s="240">
        <f t="shared" si="99"/>
        <v>0</v>
      </c>
      <c r="HG42" s="240">
        <f t="shared" si="100"/>
        <v>0</v>
      </c>
      <c r="HH42" s="241">
        <f t="shared" si="101"/>
        <v>8</v>
      </c>
      <c r="HI42" s="243"/>
      <c r="HJ42" s="242">
        <f t="shared" si="102"/>
        <v>0</v>
      </c>
      <c r="HK42" s="234">
        <f t="shared" si="103"/>
        <v>0</v>
      </c>
      <c r="HL42" s="234">
        <f t="shared" si="104"/>
        <v>0</v>
      </c>
      <c r="HM42" s="234">
        <f t="shared" si="105"/>
        <v>3</v>
      </c>
      <c r="HN42" s="234">
        <f t="shared" si="106"/>
        <v>0</v>
      </c>
      <c r="HO42" s="235">
        <f t="shared" si="107"/>
        <v>20</v>
      </c>
      <c r="HP42" s="236">
        <f t="shared" si="108"/>
        <v>20</v>
      </c>
      <c r="HQ42" s="236">
        <f t="shared" si="109"/>
        <v>20</v>
      </c>
      <c r="HR42" s="236">
        <f t="shared" si="110"/>
        <v>20</v>
      </c>
      <c r="HS42" s="236">
        <f t="shared" si="111"/>
        <v>10</v>
      </c>
      <c r="HT42" s="236">
        <f t="shared" si="112"/>
        <v>20</v>
      </c>
      <c r="HU42" s="236">
        <f t="shared" si="113"/>
        <v>10</v>
      </c>
      <c r="HV42" s="237">
        <f t="shared" si="114"/>
        <v>0</v>
      </c>
      <c r="HW42" s="238">
        <f t="shared" si="115"/>
        <v>20</v>
      </c>
      <c r="HX42" s="238">
        <f t="shared" si="116"/>
        <v>20</v>
      </c>
      <c r="HY42" s="238">
        <f t="shared" si="117"/>
        <v>20</v>
      </c>
      <c r="HZ42" s="238">
        <f t="shared" si="118"/>
        <v>0</v>
      </c>
      <c r="IA42" s="238">
        <f t="shared" si="119"/>
        <v>0</v>
      </c>
      <c r="IB42" s="238">
        <f t="shared" si="120"/>
        <v>0</v>
      </c>
      <c r="IC42" s="238">
        <f t="shared" si="121"/>
        <v>0</v>
      </c>
      <c r="ID42" s="239">
        <f t="shared" si="122"/>
        <v>0</v>
      </c>
      <c r="IE42" s="240">
        <f t="shared" si="123"/>
        <v>0</v>
      </c>
      <c r="IF42" s="240">
        <f t="shared" si="124"/>
        <v>0</v>
      </c>
      <c r="IG42" s="240">
        <f t="shared" si="125"/>
        <v>0</v>
      </c>
      <c r="IH42" s="240">
        <f t="shared" si="126"/>
        <v>0</v>
      </c>
      <c r="II42" s="240">
        <f t="shared" si="127"/>
        <v>0</v>
      </c>
      <c r="IJ42" s="240">
        <f t="shared" si="128"/>
        <v>0</v>
      </c>
      <c r="IK42" s="240">
        <f t="shared" si="129"/>
        <v>0</v>
      </c>
      <c r="IL42" s="240">
        <f t="shared" si="130"/>
        <v>0</v>
      </c>
      <c r="IM42" s="240">
        <f t="shared" si="131"/>
        <v>0</v>
      </c>
      <c r="IN42" s="240">
        <f t="shared" si="132"/>
        <v>0</v>
      </c>
      <c r="IO42" s="240">
        <f t="shared" si="133"/>
        <v>0</v>
      </c>
      <c r="IP42" s="416">
        <f t="shared" si="134"/>
        <v>180</v>
      </c>
      <c r="IQ42" s="416">
        <f t="shared" si="135"/>
        <v>3</v>
      </c>
    </row>
    <row r="43" spans="1:251" ht="15" customHeight="1" x14ac:dyDescent="0.25">
      <c r="A43" s="14" t="s">
        <v>1777</v>
      </c>
      <c r="B43" s="392">
        <v>22</v>
      </c>
      <c r="C43" s="13" t="s">
        <v>1663</v>
      </c>
      <c r="D43" s="423">
        <v>44287</v>
      </c>
      <c r="E43" s="20">
        <v>4</v>
      </c>
      <c r="F43" s="6">
        <v>11606994</v>
      </c>
      <c r="G43" s="20" t="s">
        <v>1664</v>
      </c>
      <c r="H43" s="20" t="s">
        <v>1665</v>
      </c>
      <c r="I43" s="23" t="s">
        <v>1666</v>
      </c>
      <c r="J43" s="6"/>
      <c r="K43" s="6"/>
      <c r="L43" s="424"/>
      <c r="M43" s="425" t="s">
        <v>1667</v>
      </c>
      <c r="N43" s="24" t="s">
        <v>1390</v>
      </c>
      <c r="O43" s="107"/>
      <c r="P43" s="105"/>
      <c r="Q43" s="106"/>
      <c r="R43" s="24" t="s">
        <v>1387</v>
      </c>
      <c r="S43" s="107"/>
      <c r="T43" s="105"/>
      <c r="U43" s="106"/>
      <c r="V43" s="24" t="s">
        <v>1390</v>
      </c>
      <c r="W43" s="107"/>
      <c r="X43" s="105"/>
      <c r="Y43" s="106"/>
      <c r="Z43" s="722">
        <v>72.099998474121094</v>
      </c>
      <c r="AA43" s="273"/>
      <c r="AB43" s="24" t="s">
        <v>1398</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t="s">
        <v>1387</v>
      </c>
      <c r="AZ43" s="107"/>
      <c r="BA43" s="273"/>
      <c r="BB43" s="722">
        <v>56.5</v>
      </c>
      <c r="BC43" s="107"/>
      <c r="BD43" s="273"/>
      <c r="BE43" s="722">
        <v>55.5</v>
      </c>
      <c r="BF43" s="107"/>
      <c r="BG43" s="273"/>
      <c r="BH43" s="722">
        <v>56.849998474121094</v>
      </c>
      <c r="BI43" s="107"/>
      <c r="BJ43" s="273"/>
      <c r="BK43" s="24" t="s">
        <v>1390</v>
      </c>
      <c r="BL43" s="107"/>
      <c r="BM43" s="273"/>
      <c r="BN43" s="24" t="s">
        <v>1390</v>
      </c>
      <c r="BO43" s="107"/>
      <c r="BP43" s="273"/>
      <c r="BQ43" s="24" t="s">
        <v>1390</v>
      </c>
      <c r="BR43" s="107"/>
      <c r="BS43" s="273"/>
      <c r="BT43" s="24" t="s">
        <v>1744</v>
      </c>
      <c r="BU43" s="291"/>
      <c r="BV43" s="273"/>
      <c r="BW43" s="24"/>
      <c r="BX43" s="107"/>
      <c r="BY43" s="273"/>
      <c r="BZ43" s="24"/>
      <c r="CA43" s="107"/>
      <c r="CB43" s="273"/>
      <c r="CC43" s="24"/>
      <c r="CD43" s="107"/>
      <c r="CE43" s="107"/>
      <c r="CF43" s="107"/>
      <c r="CG43" s="107"/>
      <c r="CH43" s="273"/>
      <c r="CI43" s="24"/>
      <c r="CJ43" s="107"/>
      <c r="CK43" s="273"/>
      <c r="CL43" s="24"/>
      <c r="CM43" s="107"/>
      <c r="CN43" s="273"/>
      <c r="CO43" s="24"/>
      <c r="CP43" s="107"/>
      <c r="CQ43" s="273"/>
      <c r="CR43" s="24"/>
      <c r="CS43" s="107"/>
      <c r="CT43" s="273"/>
      <c r="CU43" s="24"/>
      <c r="CV43" s="107"/>
      <c r="CW43" s="273"/>
      <c r="CX43" s="24"/>
      <c r="CY43" s="107"/>
      <c r="CZ43" s="273"/>
      <c r="DA43" s="24"/>
      <c r="DB43" s="107"/>
      <c r="DC43" s="273"/>
      <c r="DD43" s="24"/>
      <c r="DE43" s="107"/>
      <c r="DF43" s="273"/>
      <c r="DG43" s="218"/>
      <c r="DH43" s="217"/>
      <c r="DI43" s="217"/>
      <c r="DJ43" s="286">
        <f t="shared" si="0"/>
        <v>56.283332824707031</v>
      </c>
      <c r="DK43" s="219"/>
      <c r="DL43" s="220">
        <f t="shared" si="1"/>
        <v>2.8141666412353517</v>
      </c>
      <c r="DM43" s="650">
        <f t="shared" si="2"/>
        <v>0</v>
      </c>
      <c r="DN43" s="233">
        <f t="shared" si="3"/>
        <v>0</v>
      </c>
      <c r="DO43" s="234">
        <f t="shared" si="4"/>
        <v>0</v>
      </c>
      <c r="DP43" s="234">
        <f t="shared" si="5"/>
        <v>0</v>
      </c>
      <c r="DQ43" s="234">
        <f t="shared" si="6"/>
        <v>0</v>
      </c>
      <c r="DR43" s="234">
        <f t="shared" si="7"/>
        <v>0</v>
      </c>
      <c r="DS43" s="235">
        <f t="shared" si="8"/>
        <v>0</v>
      </c>
      <c r="DT43" s="236">
        <f t="shared" si="9"/>
        <v>0</v>
      </c>
      <c r="DU43" s="236">
        <f t="shared" si="10"/>
        <v>0</v>
      </c>
      <c r="DV43" s="236">
        <f t="shared" si="11"/>
        <v>0</v>
      </c>
      <c r="DW43" s="236">
        <f t="shared" si="12"/>
        <v>0</v>
      </c>
      <c r="DX43" s="236">
        <f t="shared" si="13"/>
        <v>0</v>
      </c>
      <c r="DY43" s="236">
        <f t="shared" si="14"/>
        <v>0</v>
      </c>
      <c r="DZ43" s="237">
        <f t="shared" si="15"/>
        <v>0</v>
      </c>
      <c r="EA43" s="238">
        <f t="shared" si="16"/>
        <v>0</v>
      </c>
      <c r="EB43" s="238">
        <f t="shared" si="17"/>
        <v>0</v>
      </c>
      <c r="EC43" s="238">
        <f t="shared" si="18"/>
        <v>0</v>
      </c>
      <c r="ED43" s="238">
        <f t="shared" si="19"/>
        <v>0</v>
      </c>
      <c r="EE43" s="238">
        <f t="shared" si="20"/>
        <v>0</v>
      </c>
      <c r="EF43" s="238">
        <f t="shared" si="21"/>
        <v>0</v>
      </c>
      <c r="EG43" s="238">
        <f t="shared" si="22"/>
        <v>0</v>
      </c>
      <c r="EH43" s="239">
        <f t="shared" si="23"/>
        <v>0</v>
      </c>
      <c r="EI43" s="240">
        <f t="shared" si="24"/>
        <v>0</v>
      </c>
      <c r="EJ43" s="240">
        <f t="shared" si="25"/>
        <v>0</v>
      </c>
      <c r="EK43" s="240">
        <f t="shared" si="26"/>
        <v>0</v>
      </c>
      <c r="EL43" s="240">
        <f t="shared" si="27"/>
        <v>0</v>
      </c>
      <c r="EM43" s="240">
        <f t="shared" si="28"/>
        <v>0</v>
      </c>
      <c r="EN43" s="240">
        <f t="shared" si="29"/>
        <v>0</v>
      </c>
      <c r="EO43" s="240">
        <f t="shared" si="30"/>
        <v>0</v>
      </c>
      <c r="EP43" s="240">
        <f t="shared" si="31"/>
        <v>0</v>
      </c>
      <c r="EQ43" s="240">
        <f t="shared" si="32"/>
        <v>0</v>
      </c>
      <c r="ER43" s="240">
        <f t="shared" si="33"/>
        <v>0</v>
      </c>
      <c r="ES43" s="240">
        <f t="shared" si="34"/>
        <v>0</v>
      </c>
      <c r="ET43" s="241">
        <f t="shared" si="35"/>
        <v>0</v>
      </c>
      <c r="EU43" s="242">
        <f t="shared" si="36"/>
        <v>3</v>
      </c>
      <c r="EV43" s="234">
        <f t="shared" si="37"/>
        <v>0</v>
      </c>
      <c r="EW43" s="234">
        <f t="shared" si="38"/>
        <v>3</v>
      </c>
      <c r="EX43" s="234">
        <f t="shared" si="39"/>
        <v>0</v>
      </c>
      <c r="EY43" s="234">
        <f t="shared" si="40"/>
        <v>0</v>
      </c>
      <c r="EZ43" s="235">
        <f t="shared" si="41"/>
        <v>0</v>
      </c>
      <c r="FA43" s="236">
        <f t="shared" si="42"/>
        <v>0</v>
      </c>
      <c r="FB43" s="236">
        <f t="shared" si="43"/>
        <v>0</v>
      </c>
      <c r="FC43" s="236">
        <f t="shared" si="44"/>
        <v>0</v>
      </c>
      <c r="FD43" s="236">
        <f t="shared" si="45"/>
        <v>0</v>
      </c>
      <c r="FE43" s="236">
        <f t="shared" si="46"/>
        <v>0</v>
      </c>
      <c r="FF43" s="236">
        <f t="shared" si="47"/>
        <v>0</v>
      </c>
      <c r="FG43" s="237">
        <f t="shared" si="48"/>
        <v>0</v>
      </c>
      <c r="FH43" s="238">
        <f t="shared" si="49"/>
        <v>0</v>
      </c>
      <c r="FI43" s="238">
        <f t="shared" si="50"/>
        <v>0</v>
      </c>
      <c r="FJ43" s="238">
        <f t="shared" si="51"/>
        <v>0</v>
      </c>
      <c r="FK43" s="238">
        <f t="shared" si="52"/>
        <v>3</v>
      </c>
      <c r="FL43" s="238">
        <f t="shared" si="53"/>
        <v>5</v>
      </c>
      <c r="FM43" s="238">
        <f t="shared" si="54"/>
        <v>4</v>
      </c>
      <c r="FN43" s="238">
        <f t="shared" si="55"/>
        <v>0</v>
      </c>
      <c r="FO43" s="239">
        <f t="shared" si="56"/>
        <v>0</v>
      </c>
      <c r="FP43" s="240">
        <f t="shared" si="57"/>
        <v>0</v>
      </c>
      <c r="FQ43" s="240">
        <f t="shared" si="58"/>
        <v>0</v>
      </c>
      <c r="FR43" s="240">
        <f t="shared" si="59"/>
        <v>0</v>
      </c>
      <c r="FS43" s="240">
        <f t="shared" si="60"/>
        <v>0</v>
      </c>
      <c r="FT43" s="240">
        <f t="shared" si="61"/>
        <v>0</v>
      </c>
      <c r="FU43" s="240">
        <f t="shared" si="62"/>
        <v>0</v>
      </c>
      <c r="FV43" s="240">
        <f t="shared" si="63"/>
        <v>0</v>
      </c>
      <c r="FW43" s="240">
        <f t="shared" si="64"/>
        <v>0</v>
      </c>
      <c r="FX43" s="240">
        <f t="shared" si="65"/>
        <v>0</v>
      </c>
      <c r="FY43" s="240">
        <f t="shared" si="66"/>
        <v>0</v>
      </c>
      <c r="FZ43" s="240">
        <f t="shared" si="67"/>
        <v>0</v>
      </c>
      <c r="GA43" s="241">
        <f t="shared" si="68"/>
        <v>18</v>
      </c>
      <c r="GB43" s="242">
        <f t="shared" si="69"/>
        <v>0</v>
      </c>
      <c r="GC43" s="234">
        <f t="shared" si="70"/>
        <v>3</v>
      </c>
      <c r="GD43" s="234">
        <f t="shared" si="71"/>
        <v>0</v>
      </c>
      <c r="GE43" s="234">
        <f t="shared" si="72"/>
        <v>0</v>
      </c>
      <c r="GF43" s="234">
        <f t="shared" si="73"/>
        <v>0</v>
      </c>
      <c r="GG43" s="235">
        <f t="shared" si="74"/>
        <v>0</v>
      </c>
      <c r="GH43" s="236">
        <f t="shared" si="75"/>
        <v>0</v>
      </c>
      <c r="GI43" s="236">
        <f t="shared" si="76"/>
        <v>0</v>
      </c>
      <c r="GJ43" s="236">
        <f t="shared" si="77"/>
        <v>0</v>
      </c>
      <c r="GK43" s="236">
        <f t="shared" si="78"/>
        <v>0</v>
      </c>
      <c r="GL43" s="236">
        <f t="shared" si="79"/>
        <v>0</v>
      </c>
      <c r="GM43" s="236">
        <f t="shared" si="80"/>
        <v>0</v>
      </c>
      <c r="GN43" s="237">
        <f t="shared" si="81"/>
        <v>5</v>
      </c>
      <c r="GO43" s="238">
        <f t="shared" si="82"/>
        <v>0</v>
      </c>
      <c r="GP43" s="238">
        <f t="shared" si="83"/>
        <v>0</v>
      </c>
      <c r="GQ43" s="238">
        <f t="shared" si="84"/>
        <v>0</v>
      </c>
      <c r="GR43" s="238">
        <f t="shared" si="85"/>
        <v>0</v>
      </c>
      <c r="GS43" s="238">
        <f t="shared" si="86"/>
        <v>0</v>
      </c>
      <c r="GT43" s="238">
        <f t="shared" si="87"/>
        <v>0</v>
      </c>
      <c r="GU43" s="238">
        <f t="shared" si="88"/>
        <v>0</v>
      </c>
      <c r="GV43" s="239">
        <f t="shared" si="89"/>
        <v>0</v>
      </c>
      <c r="GW43" s="240">
        <f t="shared" si="90"/>
        <v>0</v>
      </c>
      <c r="GX43" s="240">
        <f t="shared" si="91"/>
        <v>0</v>
      </c>
      <c r="GY43" s="240">
        <f t="shared" si="92"/>
        <v>0</v>
      </c>
      <c r="GZ43" s="240">
        <f t="shared" si="93"/>
        <v>0</v>
      </c>
      <c r="HA43" s="240">
        <f t="shared" si="94"/>
        <v>0</v>
      </c>
      <c r="HB43" s="240">
        <f t="shared" si="95"/>
        <v>0</v>
      </c>
      <c r="HC43" s="240">
        <f t="shared" si="96"/>
        <v>0</v>
      </c>
      <c r="HD43" s="240">
        <f t="shared" si="97"/>
        <v>0</v>
      </c>
      <c r="HE43" s="240">
        <f t="shared" si="98"/>
        <v>0</v>
      </c>
      <c r="HF43" s="240">
        <f t="shared" si="99"/>
        <v>0</v>
      </c>
      <c r="HG43" s="240">
        <f t="shared" si="100"/>
        <v>0</v>
      </c>
      <c r="HH43" s="241">
        <f t="shared" si="101"/>
        <v>8</v>
      </c>
      <c r="HI43" s="243"/>
      <c r="HJ43" s="242">
        <f t="shared" si="102"/>
        <v>0</v>
      </c>
      <c r="HK43" s="234">
        <f t="shared" si="103"/>
        <v>0</v>
      </c>
      <c r="HL43" s="234">
        <f t="shared" si="104"/>
        <v>0</v>
      </c>
      <c r="HM43" s="234">
        <f t="shared" si="105"/>
        <v>3</v>
      </c>
      <c r="HN43" s="234">
        <f t="shared" si="106"/>
        <v>0</v>
      </c>
      <c r="HO43" s="235">
        <f t="shared" si="107"/>
        <v>20</v>
      </c>
      <c r="HP43" s="236">
        <f t="shared" si="108"/>
        <v>20</v>
      </c>
      <c r="HQ43" s="236">
        <f t="shared" si="109"/>
        <v>20</v>
      </c>
      <c r="HR43" s="236">
        <f t="shared" si="110"/>
        <v>20</v>
      </c>
      <c r="HS43" s="236">
        <f t="shared" si="111"/>
        <v>10</v>
      </c>
      <c r="HT43" s="236">
        <f t="shared" si="112"/>
        <v>20</v>
      </c>
      <c r="HU43" s="236">
        <f t="shared" si="113"/>
        <v>10</v>
      </c>
      <c r="HV43" s="237">
        <f t="shared" si="114"/>
        <v>0</v>
      </c>
      <c r="HW43" s="238">
        <f t="shared" si="115"/>
        <v>20</v>
      </c>
      <c r="HX43" s="238">
        <f t="shared" si="116"/>
        <v>20</v>
      </c>
      <c r="HY43" s="238">
        <f t="shared" si="117"/>
        <v>20</v>
      </c>
      <c r="HZ43" s="238">
        <f t="shared" si="118"/>
        <v>0</v>
      </c>
      <c r="IA43" s="238">
        <f t="shared" si="119"/>
        <v>0</v>
      </c>
      <c r="IB43" s="238">
        <f t="shared" si="120"/>
        <v>0</v>
      </c>
      <c r="IC43" s="238">
        <f t="shared" si="121"/>
        <v>0</v>
      </c>
      <c r="ID43" s="239">
        <f t="shared" si="122"/>
        <v>0</v>
      </c>
      <c r="IE43" s="240">
        <f t="shared" si="123"/>
        <v>0</v>
      </c>
      <c r="IF43" s="240">
        <f t="shared" si="124"/>
        <v>0</v>
      </c>
      <c r="IG43" s="240">
        <f t="shared" si="125"/>
        <v>0</v>
      </c>
      <c r="IH43" s="240">
        <f t="shared" si="126"/>
        <v>0</v>
      </c>
      <c r="II43" s="240">
        <f t="shared" si="127"/>
        <v>0</v>
      </c>
      <c r="IJ43" s="240">
        <f t="shared" si="128"/>
        <v>0</v>
      </c>
      <c r="IK43" s="240">
        <f t="shared" si="129"/>
        <v>0</v>
      </c>
      <c r="IL43" s="240">
        <f t="shared" si="130"/>
        <v>0</v>
      </c>
      <c r="IM43" s="240">
        <f t="shared" si="131"/>
        <v>0</v>
      </c>
      <c r="IN43" s="240">
        <f t="shared" si="132"/>
        <v>0</v>
      </c>
      <c r="IO43" s="240">
        <f t="shared" si="133"/>
        <v>0</v>
      </c>
      <c r="IP43" s="416">
        <f t="shared" si="134"/>
        <v>180</v>
      </c>
      <c r="IQ43" s="416">
        <f t="shared" si="135"/>
        <v>3</v>
      </c>
    </row>
    <row r="44" spans="1:251" ht="15" customHeight="1" x14ac:dyDescent="0.25">
      <c r="A44" s="14" t="s">
        <v>1777</v>
      </c>
      <c r="B44" s="392">
        <v>23</v>
      </c>
      <c r="C44" s="13" t="s">
        <v>1668</v>
      </c>
      <c r="D44" s="423">
        <v>44287</v>
      </c>
      <c r="E44" s="20">
        <v>4</v>
      </c>
      <c r="F44" s="6">
        <v>11607005</v>
      </c>
      <c r="G44" s="20" t="s">
        <v>1669</v>
      </c>
      <c r="H44" s="20" t="s">
        <v>1670</v>
      </c>
      <c r="I44" s="23" t="s">
        <v>1671</v>
      </c>
      <c r="J44" s="6"/>
      <c r="K44" s="6"/>
      <c r="L44" s="424"/>
      <c r="M44" s="425" t="s">
        <v>1672</v>
      </c>
      <c r="N44" s="24" t="s">
        <v>1390</v>
      </c>
      <c r="O44" s="107"/>
      <c r="P44" s="105"/>
      <c r="Q44" s="106"/>
      <c r="R44" s="24" t="s">
        <v>1387</v>
      </c>
      <c r="S44" s="107"/>
      <c r="T44" s="105"/>
      <c r="U44" s="106"/>
      <c r="V44" s="24" t="s">
        <v>1390</v>
      </c>
      <c r="W44" s="107"/>
      <c r="X44" s="105"/>
      <c r="Y44" s="106"/>
      <c r="Z44" s="722">
        <v>79.900001525878906</v>
      </c>
      <c r="AA44" s="273"/>
      <c r="AB44" s="24" t="s">
        <v>1398</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t="s">
        <v>1387</v>
      </c>
      <c r="AZ44" s="107"/>
      <c r="BA44" s="273"/>
      <c r="BB44" s="722">
        <v>54.5</v>
      </c>
      <c r="BC44" s="107"/>
      <c r="BD44" s="273"/>
      <c r="BE44" s="722">
        <v>60.650001525878906</v>
      </c>
      <c r="BF44" s="107"/>
      <c r="BG44" s="273"/>
      <c r="BH44" s="722">
        <v>68.25</v>
      </c>
      <c r="BI44" s="107"/>
      <c r="BJ44" s="273"/>
      <c r="BK44" s="24" t="s">
        <v>1390</v>
      </c>
      <c r="BL44" s="107"/>
      <c r="BM44" s="273"/>
      <c r="BN44" s="24" t="s">
        <v>1390</v>
      </c>
      <c r="BO44" s="107"/>
      <c r="BP44" s="273"/>
      <c r="BQ44" s="24" t="s">
        <v>1390</v>
      </c>
      <c r="BR44" s="107"/>
      <c r="BS44" s="273"/>
      <c r="BT44" s="24" t="s">
        <v>1744</v>
      </c>
      <c r="BU44" s="291"/>
      <c r="BV44" s="273"/>
      <c r="BW44" s="24"/>
      <c r="BX44" s="107"/>
      <c r="BY44" s="273"/>
      <c r="BZ44" s="24"/>
      <c r="CA44" s="107"/>
      <c r="CB44" s="273"/>
      <c r="CC44" s="24"/>
      <c r="CD44" s="107"/>
      <c r="CE44" s="107"/>
      <c r="CF44" s="107"/>
      <c r="CG44" s="107"/>
      <c r="CH44" s="273"/>
      <c r="CI44" s="24"/>
      <c r="CJ44" s="107"/>
      <c r="CK44" s="273"/>
      <c r="CL44" s="24"/>
      <c r="CM44" s="107"/>
      <c r="CN44" s="273"/>
      <c r="CO44" s="24"/>
      <c r="CP44" s="107"/>
      <c r="CQ44" s="273"/>
      <c r="CR44" s="24"/>
      <c r="CS44" s="107"/>
      <c r="CT44" s="273"/>
      <c r="CU44" s="24"/>
      <c r="CV44" s="107"/>
      <c r="CW44" s="273"/>
      <c r="CX44" s="24"/>
      <c r="CY44" s="107"/>
      <c r="CZ44" s="273"/>
      <c r="DA44" s="24"/>
      <c r="DB44" s="107"/>
      <c r="DC44" s="273"/>
      <c r="DD44" s="24"/>
      <c r="DE44" s="107"/>
      <c r="DF44" s="273"/>
      <c r="DG44" s="218"/>
      <c r="DH44" s="217"/>
      <c r="DI44" s="217"/>
      <c r="DJ44" s="286">
        <f t="shared" si="0"/>
        <v>61.133333841959633</v>
      </c>
      <c r="DK44" s="219"/>
      <c r="DL44" s="220">
        <f t="shared" si="1"/>
        <v>3.0566666920979815</v>
      </c>
      <c r="DM44" s="650">
        <f t="shared" si="2"/>
        <v>0</v>
      </c>
      <c r="DN44" s="233">
        <f t="shared" si="3"/>
        <v>0</v>
      </c>
      <c r="DO44" s="234">
        <f t="shared" si="4"/>
        <v>0</v>
      </c>
      <c r="DP44" s="234">
        <f t="shared" si="5"/>
        <v>0</v>
      </c>
      <c r="DQ44" s="234">
        <f t="shared" si="6"/>
        <v>0</v>
      </c>
      <c r="DR44" s="234">
        <f t="shared" si="7"/>
        <v>0</v>
      </c>
      <c r="DS44" s="235">
        <f t="shared" si="8"/>
        <v>0</v>
      </c>
      <c r="DT44" s="236">
        <f t="shared" si="9"/>
        <v>0</v>
      </c>
      <c r="DU44" s="236">
        <f t="shared" si="10"/>
        <v>0</v>
      </c>
      <c r="DV44" s="236">
        <f t="shared" si="11"/>
        <v>0</v>
      </c>
      <c r="DW44" s="236">
        <f t="shared" si="12"/>
        <v>0</v>
      </c>
      <c r="DX44" s="236">
        <f t="shared" si="13"/>
        <v>0</v>
      </c>
      <c r="DY44" s="236">
        <f t="shared" si="14"/>
        <v>0</v>
      </c>
      <c r="DZ44" s="237">
        <f t="shared" si="15"/>
        <v>0</v>
      </c>
      <c r="EA44" s="238">
        <f t="shared" si="16"/>
        <v>0</v>
      </c>
      <c r="EB44" s="238">
        <f t="shared" si="17"/>
        <v>0</v>
      </c>
      <c r="EC44" s="238">
        <f t="shared" si="18"/>
        <v>0</v>
      </c>
      <c r="ED44" s="238">
        <f t="shared" si="19"/>
        <v>0</v>
      </c>
      <c r="EE44" s="238">
        <f t="shared" si="20"/>
        <v>0</v>
      </c>
      <c r="EF44" s="238">
        <f t="shared" si="21"/>
        <v>0</v>
      </c>
      <c r="EG44" s="238">
        <f t="shared" si="22"/>
        <v>0</v>
      </c>
      <c r="EH44" s="239">
        <f t="shared" si="23"/>
        <v>0</v>
      </c>
      <c r="EI44" s="240">
        <f t="shared" si="24"/>
        <v>0</v>
      </c>
      <c r="EJ44" s="240">
        <f t="shared" si="25"/>
        <v>0</v>
      </c>
      <c r="EK44" s="240">
        <f t="shared" si="26"/>
        <v>0</v>
      </c>
      <c r="EL44" s="240">
        <f t="shared" si="27"/>
        <v>0</v>
      </c>
      <c r="EM44" s="240">
        <f t="shared" si="28"/>
        <v>0</v>
      </c>
      <c r="EN44" s="240">
        <f t="shared" si="29"/>
        <v>0</v>
      </c>
      <c r="EO44" s="240">
        <f t="shared" si="30"/>
        <v>0</v>
      </c>
      <c r="EP44" s="240">
        <f t="shared" si="31"/>
        <v>0</v>
      </c>
      <c r="EQ44" s="240">
        <f t="shared" si="32"/>
        <v>0</v>
      </c>
      <c r="ER44" s="240">
        <f t="shared" si="33"/>
        <v>0</v>
      </c>
      <c r="ES44" s="240">
        <f t="shared" si="34"/>
        <v>0</v>
      </c>
      <c r="ET44" s="241">
        <f t="shared" si="35"/>
        <v>0</v>
      </c>
      <c r="EU44" s="242">
        <f t="shared" si="36"/>
        <v>3</v>
      </c>
      <c r="EV44" s="234">
        <f t="shared" si="37"/>
        <v>0</v>
      </c>
      <c r="EW44" s="234">
        <f t="shared" si="38"/>
        <v>3</v>
      </c>
      <c r="EX44" s="234">
        <f t="shared" si="39"/>
        <v>0</v>
      </c>
      <c r="EY44" s="234">
        <f t="shared" si="40"/>
        <v>0</v>
      </c>
      <c r="EZ44" s="235">
        <f t="shared" si="41"/>
        <v>0</v>
      </c>
      <c r="FA44" s="236">
        <f t="shared" si="42"/>
        <v>0</v>
      </c>
      <c r="FB44" s="236">
        <f t="shared" si="43"/>
        <v>0</v>
      </c>
      <c r="FC44" s="236">
        <f t="shared" si="44"/>
        <v>0</v>
      </c>
      <c r="FD44" s="236">
        <f t="shared" si="45"/>
        <v>0</v>
      </c>
      <c r="FE44" s="236">
        <f t="shared" si="46"/>
        <v>0</v>
      </c>
      <c r="FF44" s="236">
        <f t="shared" si="47"/>
        <v>0</v>
      </c>
      <c r="FG44" s="237">
        <f t="shared" si="48"/>
        <v>0</v>
      </c>
      <c r="FH44" s="238">
        <f t="shared" si="49"/>
        <v>0</v>
      </c>
      <c r="FI44" s="238">
        <f t="shared" si="50"/>
        <v>0</v>
      </c>
      <c r="FJ44" s="238">
        <f t="shared" si="51"/>
        <v>0</v>
      </c>
      <c r="FK44" s="238">
        <f t="shared" si="52"/>
        <v>3</v>
      </c>
      <c r="FL44" s="238">
        <f t="shared" si="53"/>
        <v>5</v>
      </c>
      <c r="FM44" s="238">
        <f t="shared" si="54"/>
        <v>4</v>
      </c>
      <c r="FN44" s="238">
        <f t="shared" si="55"/>
        <v>0</v>
      </c>
      <c r="FO44" s="239">
        <f t="shared" si="56"/>
        <v>0</v>
      </c>
      <c r="FP44" s="240">
        <f t="shared" si="57"/>
        <v>0</v>
      </c>
      <c r="FQ44" s="240">
        <f t="shared" si="58"/>
        <v>0</v>
      </c>
      <c r="FR44" s="240">
        <f t="shared" si="59"/>
        <v>0</v>
      </c>
      <c r="FS44" s="240">
        <f t="shared" si="60"/>
        <v>0</v>
      </c>
      <c r="FT44" s="240">
        <f t="shared" si="61"/>
        <v>0</v>
      </c>
      <c r="FU44" s="240">
        <f t="shared" si="62"/>
        <v>0</v>
      </c>
      <c r="FV44" s="240">
        <f t="shared" si="63"/>
        <v>0</v>
      </c>
      <c r="FW44" s="240">
        <f t="shared" si="64"/>
        <v>0</v>
      </c>
      <c r="FX44" s="240">
        <f t="shared" si="65"/>
        <v>0</v>
      </c>
      <c r="FY44" s="240">
        <f t="shared" si="66"/>
        <v>0</v>
      </c>
      <c r="FZ44" s="240">
        <f t="shared" si="67"/>
        <v>0</v>
      </c>
      <c r="GA44" s="241">
        <f t="shared" si="68"/>
        <v>18</v>
      </c>
      <c r="GB44" s="242">
        <f t="shared" si="69"/>
        <v>0</v>
      </c>
      <c r="GC44" s="234">
        <f t="shared" si="70"/>
        <v>3</v>
      </c>
      <c r="GD44" s="234">
        <f t="shared" si="71"/>
        <v>0</v>
      </c>
      <c r="GE44" s="234">
        <f t="shared" si="72"/>
        <v>0</v>
      </c>
      <c r="GF44" s="234">
        <f t="shared" si="73"/>
        <v>0</v>
      </c>
      <c r="GG44" s="235">
        <f t="shared" si="74"/>
        <v>0</v>
      </c>
      <c r="GH44" s="236">
        <f t="shared" si="75"/>
        <v>0</v>
      </c>
      <c r="GI44" s="236">
        <f t="shared" si="76"/>
        <v>0</v>
      </c>
      <c r="GJ44" s="236">
        <f t="shared" si="77"/>
        <v>0</v>
      </c>
      <c r="GK44" s="236">
        <f t="shared" si="78"/>
        <v>0</v>
      </c>
      <c r="GL44" s="236">
        <f t="shared" si="79"/>
        <v>0</v>
      </c>
      <c r="GM44" s="236">
        <f t="shared" si="80"/>
        <v>0</v>
      </c>
      <c r="GN44" s="237">
        <f t="shared" si="81"/>
        <v>5</v>
      </c>
      <c r="GO44" s="238">
        <f t="shared" si="82"/>
        <v>0</v>
      </c>
      <c r="GP44" s="238">
        <f t="shared" si="83"/>
        <v>0</v>
      </c>
      <c r="GQ44" s="238">
        <f t="shared" si="84"/>
        <v>0</v>
      </c>
      <c r="GR44" s="238">
        <f t="shared" si="85"/>
        <v>0</v>
      </c>
      <c r="GS44" s="238">
        <f t="shared" si="86"/>
        <v>0</v>
      </c>
      <c r="GT44" s="238">
        <f t="shared" si="87"/>
        <v>0</v>
      </c>
      <c r="GU44" s="238">
        <f t="shared" si="88"/>
        <v>0</v>
      </c>
      <c r="GV44" s="239">
        <f t="shared" si="89"/>
        <v>0</v>
      </c>
      <c r="GW44" s="240">
        <f t="shared" si="90"/>
        <v>0</v>
      </c>
      <c r="GX44" s="240">
        <f t="shared" si="91"/>
        <v>0</v>
      </c>
      <c r="GY44" s="240">
        <f t="shared" si="92"/>
        <v>0</v>
      </c>
      <c r="GZ44" s="240">
        <f t="shared" si="93"/>
        <v>0</v>
      </c>
      <c r="HA44" s="240">
        <f t="shared" si="94"/>
        <v>0</v>
      </c>
      <c r="HB44" s="240">
        <f t="shared" si="95"/>
        <v>0</v>
      </c>
      <c r="HC44" s="240">
        <f t="shared" si="96"/>
        <v>0</v>
      </c>
      <c r="HD44" s="240">
        <f t="shared" si="97"/>
        <v>0</v>
      </c>
      <c r="HE44" s="240">
        <f t="shared" si="98"/>
        <v>0</v>
      </c>
      <c r="HF44" s="240">
        <f t="shared" si="99"/>
        <v>0</v>
      </c>
      <c r="HG44" s="240">
        <f t="shared" si="100"/>
        <v>0</v>
      </c>
      <c r="HH44" s="241">
        <f t="shared" si="101"/>
        <v>8</v>
      </c>
      <c r="HI44" s="243"/>
      <c r="HJ44" s="242">
        <f t="shared" si="102"/>
        <v>0</v>
      </c>
      <c r="HK44" s="234">
        <f t="shared" si="103"/>
        <v>0</v>
      </c>
      <c r="HL44" s="234">
        <f t="shared" si="104"/>
        <v>0</v>
      </c>
      <c r="HM44" s="234">
        <f t="shared" si="105"/>
        <v>3</v>
      </c>
      <c r="HN44" s="234">
        <f t="shared" si="106"/>
        <v>0</v>
      </c>
      <c r="HO44" s="235">
        <f t="shared" si="107"/>
        <v>20</v>
      </c>
      <c r="HP44" s="236">
        <f t="shared" si="108"/>
        <v>20</v>
      </c>
      <c r="HQ44" s="236">
        <f t="shared" si="109"/>
        <v>20</v>
      </c>
      <c r="HR44" s="236">
        <f t="shared" si="110"/>
        <v>20</v>
      </c>
      <c r="HS44" s="236">
        <f t="shared" si="111"/>
        <v>10</v>
      </c>
      <c r="HT44" s="236">
        <f t="shared" si="112"/>
        <v>20</v>
      </c>
      <c r="HU44" s="236">
        <f t="shared" si="113"/>
        <v>10</v>
      </c>
      <c r="HV44" s="237">
        <f t="shared" si="114"/>
        <v>0</v>
      </c>
      <c r="HW44" s="238">
        <f t="shared" si="115"/>
        <v>20</v>
      </c>
      <c r="HX44" s="238">
        <f t="shared" si="116"/>
        <v>20</v>
      </c>
      <c r="HY44" s="238">
        <f t="shared" si="117"/>
        <v>20</v>
      </c>
      <c r="HZ44" s="238">
        <f t="shared" si="118"/>
        <v>0</v>
      </c>
      <c r="IA44" s="238">
        <f t="shared" si="119"/>
        <v>0</v>
      </c>
      <c r="IB44" s="238">
        <f t="shared" si="120"/>
        <v>0</v>
      </c>
      <c r="IC44" s="238">
        <f t="shared" si="121"/>
        <v>0</v>
      </c>
      <c r="ID44" s="239">
        <f t="shared" si="122"/>
        <v>0</v>
      </c>
      <c r="IE44" s="240">
        <f t="shared" si="123"/>
        <v>0</v>
      </c>
      <c r="IF44" s="240">
        <f t="shared" si="124"/>
        <v>0</v>
      </c>
      <c r="IG44" s="240">
        <f t="shared" si="125"/>
        <v>0</v>
      </c>
      <c r="IH44" s="240">
        <f t="shared" si="126"/>
        <v>0</v>
      </c>
      <c r="II44" s="240">
        <f t="shared" si="127"/>
        <v>0</v>
      </c>
      <c r="IJ44" s="240">
        <f t="shared" si="128"/>
        <v>0</v>
      </c>
      <c r="IK44" s="240">
        <f t="shared" si="129"/>
        <v>0</v>
      </c>
      <c r="IL44" s="240">
        <f t="shared" si="130"/>
        <v>0</v>
      </c>
      <c r="IM44" s="240">
        <f t="shared" si="131"/>
        <v>0</v>
      </c>
      <c r="IN44" s="240">
        <f t="shared" si="132"/>
        <v>0</v>
      </c>
      <c r="IO44" s="240">
        <f t="shared" si="133"/>
        <v>0</v>
      </c>
      <c r="IP44" s="416">
        <f t="shared" si="134"/>
        <v>180</v>
      </c>
      <c r="IQ44" s="416">
        <f t="shared" si="135"/>
        <v>3</v>
      </c>
    </row>
    <row r="45" spans="1:251" ht="15" customHeight="1" x14ac:dyDescent="0.25">
      <c r="A45" s="14" t="s">
        <v>1777</v>
      </c>
      <c r="B45" s="392">
        <v>24</v>
      </c>
      <c r="C45" s="13" t="s">
        <v>1673</v>
      </c>
      <c r="D45" s="423">
        <v>44287</v>
      </c>
      <c r="E45" s="20">
        <v>4</v>
      </c>
      <c r="F45" s="6">
        <v>11607016</v>
      </c>
      <c r="G45" s="20" t="s">
        <v>1674</v>
      </c>
      <c r="H45" s="20" t="s">
        <v>1675</v>
      </c>
      <c r="I45" s="23" t="s">
        <v>1676</v>
      </c>
      <c r="J45" s="6"/>
      <c r="K45" s="6"/>
      <c r="L45" s="424"/>
      <c r="M45" s="425" t="s">
        <v>1677</v>
      </c>
      <c r="N45" s="24" t="s">
        <v>1390</v>
      </c>
      <c r="O45" s="107"/>
      <c r="P45" s="105"/>
      <c r="Q45" s="106"/>
      <c r="R45" s="24" t="s">
        <v>1387</v>
      </c>
      <c r="S45" s="107"/>
      <c r="T45" s="105"/>
      <c r="U45" s="106"/>
      <c r="V45" s="24" t="s">
        <v>1390</v>
      </c>
      <c r="W45" s="107"/>
      <c r="X45" s="105"/>
      <c r="Y45" s="106"/>
      <c r="Z45" s="722">
        <v>78.849998474121094</v>
      </c>
      <c r="AA45" s="273"/>
      <c r="AB45" s="24" t="s">
        <v>1398</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t="s">
        <v>1387</v>
      </c>
      <c r="AZ45" s="107"/>
      <c r="BA45" s="273"/>
      <c r="BB45" s="722">
        <v>62.5</v>
      </c>
      <c r="BC45" s="107"/>
      <c r="BD45" s="273"/>
      <c r="BE45" s="722">
        <v>71.650001525878906</v>
      </c>
      <c r="BF45" s="107"/>
      <c r="BG45" s="273"/>
      <c r="BH45" s="722">
        <v>59.150001525878906</v>
      </c>
      <c r="BI45" s="107"/>
      <c r="BJ45" s="273"/>
      <c r="BK45" s="24" t="s">
        <v>1390</v>
      </c>
      <c r="BL45" s="107"/>
      <c r="BM45" s="273"/>
      <c r="BN45" s="24" t="s">
        <v>1390</v>
      </c>
      <c r="BO45" s="107"/>
      <c r="BP45" s="273"/>
      <c r="BQ45" s="24" t="s">
        <v>1390</v>
      </c>
      <c r="BR45" s="107"/>
      <c r="BS45" s="273"/>
      <c r="BT45" s="24" t="s">
        <v>1744</v>
      </c>
      <c r="BU45" s="291"/>
      <c r="BV45" s="273"/>
      <c r="BW45" s="24"/>
      <c r="BX45" s="107"/>
      <c r="BY45" s="273"/>
      <c r="BZ45" s="24"/>
      <c r="CA45" s="107"/>
      <c r="CB45" s="273"/>
      <c r="CC45" s="24"/>
      <c r="CD45" s="107"/>
      <c r="CE45" s="107"/>
      <c r="CF45" s="107"/>
      <c r="CG45" s="107"/>
      <c r="CH45" s="273"/>
      <c r="CI45" s="24"/>
      <c r="CJ45" s="107"/>
      <c r="CK45" s="273"/>
      <c r="CL45" s="24"/>
      <c r="CM45" s="107"/>
      <c r="CN45" s="273"/>
      <c r="CO45" s="24"/>
      <c r="CP45" s="107"/>
      <c r="CQ45" s="273"/>
      <c r="CR45" s="24"/>
      <c r="CS45" s="107"/>
      <c r="CT45" s="273"/>
      <c r="CU45" s="24"/>
      <c r="CV45" s="107"/>
      <c r="CW45" s="273"/>
      <c r="CX45" s="24"/>
      <c r="CY45" s="107"/>
      <c r="CZ45" s="273"/>
      <c r="DA45" s="24"/>
      <c r="DB45" s="107"/>
      <c r="DC45" s="273"/>
      <c r="DD45" s="24"/>
      <c r="DE45" s="107"/>
      <c r="DF45" s="273"/>
      <c r="DG45" s="218"/>
      <c r="DH45" s="217"/>
      <c r="DI45" s="217"/>
      <c r="DJ45" s="286">
        <f t="shared" si="0"/>
        <v>64.433334350585938</v>
      </c>
      <c r="DK45" s="219"/>
      <c r="DL45" s="220">
        <f t="shared" si="1"/>
        <v>3.2216667175292968</v>
      </c>
      <c r="DM45" s="650">
        <f t="shared" si="2"/>
        <v>0</v>
      </c>
      <c r="DN45" s="233">
        <f t="shared" si="3"/>
        <v>0</v>
      </c>
      <c r="DO45" s="234">
        <f t="shared" si="4"/>
        <v>0</v>
      </c>
      <c r="DP45" s="234">
        <f t="shared" si="5"/>
        <v>0</v>
      </c>
      <c r="DQ45" s="234">
        <f t="shared" si="6"/>
        <v>0</v>
      </c>
      <c r="DR45" s="234">
        <f t="shared" si="7"/>
        <v>0</v>
      </c>
      <c r="DS45" s="235">
        <f t="shared" si="8"/>
        <v>0</v>
      </c>
      <c r="DT45" s="236">
        <f t="shared" si="9"/>
        <v>0</v>
      </c>
      <c r="DU45" s="236">
        <f t="shared" si="10"/>
        <v>0</v>
      </c>
      <c r="DV45" s="236">
        <f t="shared" si="11"/>
        <v>0</v>
      </c>
      <c r="DW45" s="236">
        <f t="shared" si="12"/>
        <v>0</v>
      </c>
      <c r="DX45" s="236">
        <f t="shared" si="13"/>
        <v>0</v>
      </c>
      <c r="DY45" s="236">
        <f t="shared" si="14"/>
        <v>0</v>
      </c>
      <c r="DZ45" s="237">
        <f t="shared" si="15"/>
        <v>0</v>
      </c>
      <c r="EA45" s="238">
        <f t="shared" si="16"/>
        <v>0</v>
      </c>
      <c r="EB45" s="238">
        <f t="shared" si="17"/>
        <v>0</v>
      </c>
      <c r="EC45" s="238">
        <f t="shared" si="18"/>
        <v>0</v>
      </c>
      <c r="ED45" s="238">
        <f t="shared" si="19"/>
        <v>0</v>
      </c>
      <c r="EE45" s="238">
        <f t="shared" si="20"/>
        <v>0</v>
      </c>
      <c r="EF45" s="238">
        <f t="shared" si="21"/>
        <v>0</v>
      </c>
      <c r="EG45" s="238">
        <f t="shared" si="22"/>
        <v>0</v>
      </c>
      <c r="EH45" s="239">
        <f t="shared" si="23"/>
        <v>0</v>
      </c>
      <c r="EI45" s="240">
        <f t="shared" si="24"/>
        <v>0</v>
      </c>
      <c r="EJ45" s="240">
        <f t="shared" si="25"/>
        <v>0</v>
      </c>
      <c r="EK45" s="240">
        <f t="shared" si="26"/>
        <v>0</v>
      </c>
      <c r="EL45" s="240">
        <f t="shared" si="27"/>
        <v>0</v>
      </c>
      <c r="EM45" s="240">
        <f t="shared" si="28"/>
        <v>0</v>
      </c>
      <c r="EN45" s="240">
        <f t="shared" si="29"/>
        <v>0</v>
      </c>
      <c r="EO45" s="240">
        <f t="shared" si="30"/>
        <v>0</v>
      </c>
      <c r="EP45" s="240">
        <f t="shared" si="31"/>
        <v>0</v>
      </c>
      <c r="EQ45" s="240">
        <f t="shared" si="32"/>
        <v>0</v>
      </c>
      <c r="ER45" s="240">
        <f t="shared" si="33"/>
        <v>0</v>
      </c>
      <c r="ES45" s="240">
        <f t="shared" si="34"/>
        <v>0</v>
      </c>
      <c r="ET45" s="241">
        <f t="shared" si="35"/>
        <v>0</v>
      </c>
      <c r="EU45" s="242">
        <f t="shared" si="36"/>
        <v>3</v>
      </c>
      <c r="EV45" s="234">
        <f t="shared" si="37"/>
        <v>0</v>
      </c>
      <c r="EW45" s="234">
        <f t="shared" si="38"/>
        <v>3</v>
      </c>
      <c r="EX45" s="234">
        <f t="shared" si="39"/>
        <v>0</v>
      </c>
      <c r="EY45" s="234">
        <f t="shared" si="40"/>
        <v>0</v>
      </c>
      <c r="EZ45" s="235">
        <f t="shared" si="41"/>
        <v>0</v>
      </c>
      <c r="FA45" s="236">
        <f t="shared" si="42"/>
        <v>0</v>
      </c>
      <c r="FB45" s="236">
        <f t="shared" si="43"/>
        <v>0</v>
      </c>
      <c r="FC45" s="236">
        <f t="shared" si="44"/>
        <v>0</v>
      </c>
      <c r="FD45" s="236">
        <f t="shared" si="45"/>
        <v>0</v>
      </c>
      <c r="FE45" s="236">
        <f t="shared" si="46"/>
        <v>0</v>
      </c>
      <c r="FF45" s="236">
        <f t="shared" si="47"/>
        <v>0</v>
      </c>
      <c r="FG45" s="237">
        <f t="shared" si="48"/>
        <v>0</v>
      </c>
      <c r="FH45" s="238">
        <f t="shared" si="49"/>
        <v>0</v>
      </c>
      <c r="FI45" s="238">
        <f t="shared" si="50"/>
        <v>0</v>
      </c>
      <c r="FJ45" s="238">
        <f t="shared" si="51"/>
        <v>0</v>
      </c>
      <c r="FK45" s="238">
        <f t="shared" si="52"/>
        <v>3</v>
      </c>
      <c r="FL45" s="238">
        <f t="shared" si="53"/>
        <v>5</v>
      </c>
      <c r="FM45" s="238">
        <f t="shared" si="54"/>
        <v>4</v>
      </c>
      <c r="FN45" s="238">
        <f t="shared" si="55"/>
        <v>0</v>
      </c>
      <c r="FO45" s="239">
        <f t="shared" si="56"/>
        <v>0</v>
      </c>
      <c r="FP45" s="240">
        <f t="shared" si="57"/>
        <v>0</v>
      </c>
      <c r="FQ45" s="240">
        <f t="shared" si="58"/>
        <v>0</v>
      </c>
      <c r="FR45" s="240">
        <f t="shared" si="59"/>
        <v>0</v>
      </c>
      <c r="FS45" s="240">
        <f t="shared" si="60"/>
        <v>0</v>
      </c>
      <c r="FT45" s="240">
        <f t="shared" si="61"/>
        <v>0</v>
      </c>
      <c r="FU45" s="240">
        <f t="shared" si="62"/>
        <v>0</v>
      </c>
      <c r="FV45" s="240">
        <f t="shared" si="63"/>
        <v>0</v>
      </c>
      <c r="FW45" s="240">
        <f t="shared" si="64"/>
        <v>0</v>
      </c>
      <c r="FX45" s="240">
        <f t="shared" si="65"/>
        <v>0</v>
      </c>
      <c r="FY45" s="240">
        <f t="shared" si="66"/>
        <v>0</v>
      </c>
      <c r="FZ45" s="240">
        <f t="shared" si="67"/>
        <v>0</v>
      </c>
      <c r="GA45" s="241">
        <f t="shared" si="68"/>
        <v>18</v>
      </c>
      <c r="GB45" s="242">
        <f t="shared" si="69"/>
        <v>0</v>
      </c>
      <c r="GC45" s="234">
        <f t="shared" si="70"/>
        <v>3</v>
      </c>
      <c r="GD45" s="234">
        <f t="shared" si="71"/>
        <v>0</v>
      </c>
      <c r="GE45" s="234">
        <f t="shared" si="72"/>
        <v>0</v>
      </c>
      <c r="GF45" s="234">
        <f t="shared" si="73"/>
        <v>0</v>
      </c>
      <c r="GG45" s="235">
        <f t="shared" si="74"/>
        <v>0</v>
      </c>
      <c r="GH45" s="236">
        <f t="shared" si="75"/>
        <v>0</v>
      </c>
      <c r="GI45" s="236">
        <f t="shared" si="76"/>
        <v>0</v>
      </c>
      <c r="GJ45" s="236">
        <f t="shared" si="77"/>
        <v>0</v>
      </c>
      <c r="GK45" s="236">
        <f t="shared" si="78"/>
        <v>0</v>
      </c>
      <c r="GL45" s="236">
        <f t="shared" si="79"/>
        <v>0</v>
      </c>
      <c r="GM45" s="236">
        <f t="shared" si="80"/>
        <v>0</v>
      </c>
      <c r="GN45" s="237">
        <f t="shared" si="81"/>
        <v>5</v>
      </c>
      <c r="GO45" s="238">
        <f t="shared" si="82"/>
        <v>0</v>
      </c>
      <c r="GP45" s="238">
        <f t="shared" si="83"/>
        <v>0</v>
      </c>
      <c r="GQ45" s="238">
        <f t="shared" si="84"/>
        <v>0</v>
      </c>
      <c r="GR45" s="238">
        <f t="shared" si="85"/>
        <v>0</v>
      </c>
      <c r="GS45" s="238">
        <f t="shared" si="86"/>
        <v>0</v>
      </c>
      <c r="GT45" s="238">
        <f t="shared" si="87"/>
        <v>0</v>
      </c>
      <c r="GU45" s="238">
        <f t="shared" si="88"/>
        <v>0</v>
      </c>
      <c r="GV45" s="239">
        <f t="shared" si="89"/>
        <v>0</v>
      </c>
      <c r="GW45" s="240">
        <f t="shared" si="90"/>
        <v>0</v>
      </c>
      <c r="GX45" s="240">
        <f t="shared" si="91"/>
        <v>0</v>
      </c>
      <c r="GY45" s="240">
        <f t="shared" si="92"/>
        <v>0</v>
      </c>
      <c r="GZ45" s="240">
        <f t="shared" si="93"/>
        <v>0</v>
      </c>
      <c r="HA45" s="240">
        <f t="shared" si="94"/>
        <v>0</v>
      </c>
      <c r="HB45" s="240">
        <f t="shared" si="95"/>
        <v>0</v>
      </c>
      <c r="HC45" s="240">
        <f t="shared" si="96"/>
        <v>0</v>
      </c>
      <c r="HD45" s="240">
        <f t="shared" si="97"/>
        <v>0</v>
      </c>
      <c r="HE45" s="240">
        <f t="shared" si="98"/>
        <v>0</v>
      </c>
      <c r="HF45" s="240">
        <f t="shared" si="99"/>
        <v>0</v>
      </c>
      <c r="HG45" s="240">
        <f t="shared" si="100"/>
        <v>0</v>
      </c>
      <c r="HH45" s="241">
        <f t="shared" si="101"/>
        <v>8</v>
      </c>
      <c r="HI45" s="243"/>
      <c r="HJ45" s="242">
        <f t="shared" si="102"/>
        <v>0</v>
      </c>
      <c r="HK45" s="234">
        <f t="shared" si="103"/>
        <v>0</v>
      </c>
      <c r="HL45" s="234">
        <f t="shared" si="104"/>
        <v>0</v>
      </c>
      <c r="HM45" s="234">
        <f t="shared" si="105"/>
        <v>3</v>
      </c>
      <c r="HN45" s="234">
        <f t="shared" si="106"/>
        <v>0</v>
      </c>
      <c r="HO45" s="235">
        <f t="shared" si="107"/>
        <v>20</v>
      </c>
      <c r="HP45" s="236">
        <f t="shared" si="108"/>
        <v>20</v>
      </c>
      <c r="HQ45" s="236">
        <f t="shared" si="109"/>
        <v>20</v>
      </c>
      <c r="HR45" s="236">
        <f t="shared" si="110"/>
        <v>20</v>
      </c>
      <c r="HS45" s="236">
        <f t="shared" si="111"/>
        <v>10</v>
      </c>
      <c r="HT45" s="236">
        <f t="shared" si="112"/>
        <v>20</v>
      </c>
      <c r="HU45" s="236">
        <f t="shared" si="113"/>
        <v>10</v>
      </c>
      <c r="HV45" s="237">
        <f t="shared" si="114"/>
        <v>0</v>
      </c>
      <c r="HW45" s="238">
        <f t="shared" si="115"/>
        <v>20</v>
      </c>
      <c r="HX45" s="238">
        <f t="shared" si="116"/>
        <v>20</v>
      </c>
      <c r="HY45" s="238">
        <f t="shared" si="117"/>
        <v>20</v>
      </c>
      <c r="HZ45" s="238">
        <f t="shared" si="118"/>
        <v>0</v>
      </c>
      <c r="IA45" s="238">
        <f t="shared" si="119"/>
        <v>0</v>
      </c>
      <c r="IB45" s="238">
        <f t="shared" si="120"/>
        <v>0</v>
      </c>
      <c r="IC45" s="238">
        <f t="shared" si="121"/>
        <v>0</v>
      </c>
      <c r="ID45" s="239">
        <f t="shared" si="122"/>
        <v>0</v>
      </c>
      <c r="IE45" s="240">
        <f t="shared" si="123"/>
        <v>0</v>
      </c>
      <c r="IF45" s="240">
        <f t="shared" si="124"/>
        <v>0</v>
      </c>
      <c r="IG45" s="240">
        <f t="shared" si="125"/>
        <v>0</v>
      </c>
      <c r="IH45" s="240">
        <f t="shared" si="126"/>
        <v>0</v>
      </c>
      <c r="II45" s="240">
        <f t="shared" si="127"/>
        <v>0</v>
      </c>
      <c r="IJ45" s="240">
        <f t="shared" si="128"/>
        <v>0</v>
      </c>
      <c r="IK45" s="240">
        <f t="shared" si="129"/>
        <v>0</v>
      </c>
      <c r="IL45" s="240">
        <f t="shared" si="130"/>
        <v>0</v>
      </c>
      <c r="IM45" s="240">
        <f t="shared" si="131"/>
        <v>0</v>
      </c>
      <c r="IN45" s="240">
        <f t="shared" si="132"/>
        <v>0</v>
      </c>
      <c r="IO45" s="240">
        <f t="shared" si="133"/>
        <v>0</v>
      </c>
      <c r="IP45" s="416">
        <f t="shared" si="134"/>
        <v>180</v>
      </c>
      <c r="IQ45" s="416">
        <f t="shared" si="135"/>
        <v>3</v>
      </c>
    </row>
    <row r="46" spans="1:251" ht="15" customHeight="1" x14ac:dyDescent="0.25">
      <c r="A46" s="14" t="s">
        <v>1777</v>
      </c>
      <c r="B46" s="392">
        <v>25</v>
      </c>
      <c r="C46" s="13" t="s">
        <v>1678</v>
      </c>
      <c r="D46" s="423">
        <v>44287</v>
      </c>
      <c r="E46" s="20">
        <v>4</v>
      </c>
      <c r="F46" s="6">
        <v>11607027</v>
      </c>
      <c r="G46" s="20" t="s">
        <v>1679</v>
      </c>
      <c r="H46" s="20" t="s">
        <v>1680</v>
      </c>
      <c r="I46" s="23" t="s">
        <v>1681</v>
      </c>
      <c r="J46" s="6"/>
      <c r="K46" s="6"/>
      <c r="L46" s="424"/>
      <c r="M46" s="425" t="s">
        <v>1682</v>
      </c>
      <c r="N46" s="24" t="s">
        <v>1390</v>
      </c>
      <c r="O46" s="107"/>
      <c r="P46" s="105"/>
      <c r="Q46" s="106"/>
      <c r="R46" s="24" t="s">
        <v>1387</v>
      </c>
      <c r="S46" s="107"/>
      <c r="T46" s="105"/>
      <c r="U46" s="106"/>
      <c r="V46" s="24" t="s">
        <v>1390</v>
      </c>
      <c r="W46" s="107"/>
      <c r="X46" s="105"/>
      <c r="Y46" s="106"/>
      <c r="Z46" s="722">
        <v>92</v>
      </c>
      <c r="AA46" s="273"/>
      <c r="AB46" s="24" t="s">
        <v>1398</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t="s">
        <v>1387</v>
      </c>
      <c r="AZ46" s="107"/>
      <c r="BA46" s="273"/>
      <c r="BB46" s="722">
        <v>68.5</v>
      </c>
      <c r="BC46" s="107"/>
      <c r="BD46" s="273"/>
      <c r="BE46" s="722">
        <v>95</v>
      </c>
      <c r="BF46" s="107"/>
      <c r="BG46" s="273"/>
      <c r="BH46" s="722">
        <v>81</v>
      </c>
      <c r="BI46" s="107"/>
      <c r="BJ46" s="273"/>
      <c r="BK46" s="24" t="s">
        <v>1390</v>
      </c>
      <c r="BL46" s="107"/>
      <c r="BM46" s="273"/>
      <c r="BN46" s="24" t="s">
        <v>1390</v>
      </c>
      <c r="BO46" s="107"/>
      <c r="BP46" s="273"/>
      <c r="BQ46" s="24" t="s">
        <v>1390</v>
      </c>
      <c r="BR46" s="107"/>
      <c r="BS46" s="273"/>
      <c r="BT46" s="24" t="s">
        <v>1744</v>
      </c>
      <c r="BU46" s="291"/>
      <c r="BV46" s="273"/>
      <c r="BW46" s="24"/>
      <c r="BX46" s="107"/>
      <c r="BY46" s="273"/>
      <c r="BZ46" s="24"/>
      <c r="CA46" s="107"/>
      <c r="CB46" s="273"/>
      <c r="CC46" s="24"/>
      <c r="CD46" s="107"/>
      <c r="CE46" s="107"/>
      <c r="CF46" s="107"/>
      <c r="CG46" s="107"/>
      <c r="CH46" s="273"/>
      <c r="CI46" s="24"/>
      <c r="CJ46" s="107"/>
      <c r="CK46" s="273"/>
      <c r="CL46" s="24"/>
      <c r="CM46" s="107"/>
      <c r="CN46" s="273"/>
      <c r="CO46" s="24"/>
      <c r="CP46" s="107"/>
      <c r="CQ46" s="273"/>
      <c r="CR46" s="24"/>
      <c r="CS46" s="107"/>
      <c r="CT46" s="273"/>
      <c r="CU46" s="24"/>
      <c r="CV46" s="107"/>
      <c r="CW46" s="273"/>
      <c r="CX46" s="24"/>
      <c r="CY46" s="107"/>
      <c r="CZ46" s="273"/>
      <c r="DA46" s="24"/>
      <c r="DB46" s="107"/>
      <c r="DC46" s="273"/>
      <c r="DD46" s="24"/>
      <c r="DE46" s="107"/>
      <c r="DF46" s="273"/>
      <c r="DG46" s="218"/>
      <c r="DH46" s="217"/>
      <c r="DI46" s="217"/>
      <c r="DJ46" s="286">
        <f t="shared" si="0"/>
        <v>81.5</v>
      </c>
      <c r="DK46" s="219"/>
      <c r="DL46" s="220">
        <f t="shared" si="1"/>
        <v>4</v>
      </c>
      <c r="DM46" s="650">
        <f t="shared" si="2"/>
        <v>0</v>
      </c>
      <c r="DN46" s="233">
        <f t="shared" si="3"/>
        <v>0</v>
      </c>
      <c r="DO46" s="234">
        <f t="shared" si="4"/>
        <v>0</v>
      </c>
      <c r="DP46" s="234">
        <f t="shared" si="5"/>
        <v>0</v>
      </c>
      <c r="DQ46" s="234">
        <f t="shared" si="6"/>
        <v>0</v>
      </c>
      <c r="DR46" s="234">
        <f t="shared" si="7"/>
        <v>0</v>
      </c>
      <c r="DS46" s="235">
        <f t="shared" si="8"/>
        <v>0</v>
      </c>
      <c r="DT46" s="236">
        <f t="shared" si="9"/>
        <v>0</v>
      </c>
      <c r="DU46" s="236">
        <f t="shared" si="10"/>
        <v>0</v>
      </c>
      <c r="DV46" s="236">
        <f t="shared" si="11"/>
        <v>0</v>
      </c>
      <c r="DW46" s="236">
        <f t="shared" si="12"/>
        <v>0</v>
      </c>
      <c r="DX46" s="236">
        <f t="shared" si="13"/>
        <v>0</v>
      </c>
      <c r="DY46" s="236">
        <f t="shared" si="14"/>
        <v>0</v>
      </c>
      <c r="DZ46" s="237">
        <f t="shared" si="15"/>
        <v>0</v>
      </c>
      <c r="EA46" s="238">
        <f t="shared" si="16"/>
        <v>0</v>
      </c>
      <c r="EB46" s="238">
        <f t="shared" si="17"/>
        <v>0</v>
      </c>
      <c r="EC46" s="238">
        <f t="shared" si="18"/>
        <v>0</v>
      </c>
      <c r="ED46" s="238">
        <f t="shared" si="19"/>
        <v>0</v>
      </c>
      <c r="EE46" s="238">
        <f t="shared" si="20"/>
        <v>0</v>
      </c>
      <c r="EF46" s="238">
        <f t="shared" si="21"/>
        <v>0</v>
      </c>
      <c r="EG46" s="238">
        <f t="shared" si="22"/>
        <v>0</v>
      </c>
      <c r="EH46" s="239">
        <f t="shared" si="23"/>
        <v>0</v>
      </c>
      <c r="EI46" s="240">
        <f t="shared" si="24"/>
        <v>0</v>
      </c>
      <c r="EJ46" s="240">
        <f t="shared" si="25"/>
        <v>0</v>
      </c>
      <c r="EK46" s="240">
        <f t="shared" si="26"/>
        <v>0</v>
      </c>
      <c r="EL46" s="240">
        <f t="shared" si="27"/>
        <v>0</v>
      </c>
      <c r="EM46" s="240">
        <f t="shared" si="28"/>
        <v>0</v>
      </c>
      <c r="EN46" s="240">
        <f t="shared" si="29"/>
        <v>0</v>
      </c>
      <c r="EO46" s="240">
        <f t="shared" si="30"/>
        <v>0</v>
      </c>
      <c r="EP46" s="240">
        <f t="shared" si="31"/>
        <v>0</v>
      </c>
      <c r="EQ46" s="240">
        <f t="shared" si="32"/>
        <v>0</v>
      </c>
      <c r="ER46" s="240">
        <f t="shared" si="33"/>
        <v>0</v>
      </c>
      <c r="ES46" s="240">
        <f t="shared" si="34"/>
        <v>0</v>
      </c>
      <c r="ET46" s="241">
        <f t="shared" si="35"/>
        <v>0</v>
      </c>
      <c r="EU46" s="242">
        <f t="shared" si="36"/>
        <v>3</v>
      </c>
      <c r="EV46" s="234">
        <f t="shared" si="37"/>
        <v>0</v>
      </c>
      <c r="EW46" s="234">
        <f t="shared" si="38"/>
        <v>3</v>
      </c>
      <c r="EX46" s="234">
        <f t="shared" si="39"/>
        <v>0</v>
      </c>
      <c r="EY46" s="234">
        <f t="shared" si="40"/>
        <v>0</v>
      </c>
      <c r="EZ46" s="235">
        <f t="shared" si="41"/>
        <v>0</v>
      </c>
      <c r="FA46" s="236">
        <f t="shared" si="42"/>
        <v>0</v>
      </c>
      <c r="FB46" s="236">
        <f t="shared" si="43"/>
        <v>0</v>
      </c>
      <c r="FC46" s="236">
        <f t="shared" si="44"/>
        <v>0</v>
      </c>
      <c r="FD46" s="236">
        <f t="shared" si="45"/>
        <v>0</v>
      </c>
      <c r="FE46" s="236">
        <f t="shared" si="46"/>
        <v>0</v>
      </c>
      <c r="FF46" s="236">
        <f t="shared" si="47"/>
        <v>0</v>
      </c>
      <c r="FG46" s="237">
        <f t="shared" si="48"/>
        <v>0</v>
      </c>
      <c r="FH46" s="238">
        <f t="shared" si="49"/>
        <v>0</v>
      </c>
      <c r="FI46" s="238">
        <f t="shared" si="50"/>
        <v>0</v>
      </c>
      <c r="FJ46" s="238">
        <f t="shared" si="51"/>
        <v>0</v>
      </c>
      <c r="FK46" s="238">
        <f t="shared" si="52"/>
        <v>3</v>
      </c>
      <c r="FL46" s="238">
        <f t="shared" si="53"/>
        <v>5</v>
      </c>
      <c r="FM46" s="238">
        <f t="shared" si="54"/>
        <v>4</v>
      </c>
      <c r="FN46" s="238">
        <f t="shared" si="55"/>
        <v>0</v>
      </c>
      <c r="FO46" s="239">
        <f t="shared" si="56"/>
        <v>0</v>
      </c>
      <c r="FP46" s="240">
        <f t="shared" si="57"/>
        <v>0</v>
      </c>
      <c r="FQ46" s="240">
        <f t="shared" si="58"/>
        <v>0</v>
      </c>
      <c r="FR46" s="240">
        <f t="shared" si="59"/>
        <v>0</v>
      </c>
      <c r="FS46" s="240">
        <f t="shared" si="60"/>
        <v>0</v>
      </c>
      <c r="FT46" s="240">
        <f t="shared" si="61"/>
        <v>0</v>
      </c>
      <c r="FU46" s="240">
        <f t="shared" si="62"/>
        <v>0</v>
      </c>
      <c r="FV46" s="240">
        <f t="shared" si="63"/>
        <v>0</v>
      </c>
      <c r="FW46" s="240">
        <f t="shared" si="64"/>
        <v>0</v>
      </c>
      <c r="FX46" s="240">
        <f t="shared" si="65"/>
        <v>0</v>
      </c>
      <c r="FY46" s="240">
        <f t="shared" si="66"/>
        <v>0</v>
      </c>
      <c r="FZ46" s="240">
        <f t="shared" si="67"/>
        <v>0</v>
      </c>
      <c r="GA46" s="241">
        <f t="shared" si="68"/>
        <v>18</v>
      </c>
      <c r="GB46" s="242">
        <f t="shared" si="69"/>
        <v>0</v>
      </c>
      <c r="GC46" s="234">
        <f t="shared" si="70"/>
        <v>3</v>
      </c>
      <c r="GD46" s="234">
        <f t="shared" si="71"/>
        <v>0</v>
      </c>
      <c r="GE46" s="234">
        <f t="shared" si="72"/>
        <v>0</v>
      </c>
      <c r="GF46" s="234">
        <f t="shared" si="73"/>
        <v>0</v>
      </c>
      <c r="GG46" s="235">
        <f t="shared" si="74"/>
        <v>0</v>
      </c>
      <c r="GH46" s="236">
        <f t="shared" si="75"/>
        <v>0</v>
      </c>
      <c r="GI46" s="236">
        <f t="shared" si="76"/>
        <v>0</v>
      </c>
      <c r="GJ46" s="236">
        <f t="shared" si="77"/>
        <v>0</v>
      </c>
      <c r="GK46" s="236">
        <f t="shared" si="78"/>
        <v>0</v>
      </c>
      <c r="GL46" s="236">
        <f t="shared" si="79"/>
        <v>0</v>
      </c>
      <c r="GM46" s="236">
        <f t="shared" si="80"/>
        <v>0</v>
      </c>
      <c r="GN46" s="237">
        <f t="shared" si="81"/>
        <v>5</v>
      </c>
      <c r="GO46" s="238">
        <f t="shared" si="82"/>
        <v>0</v>
      </c>
      <c r="GP46" s="238">
        <f t="shared" si="83"/>
        <v>0</v>
      </c>
      <c r="GQ46" s="238">
        <f t="shared" si="84"/>
        <v>0</v>
      </c>
      <c r="GR46" s="238">
        <f t="shared" si="85"/>
        <v>0</v>
      </c>
      <c r="GS46" s="238">
        <f t="shared" si="86"/>
        <v>0</v>
      </c>
      <c r="GT46" s="238">
        <f t="shared" si="87"/>
        <v>0</v>
      </c>
      <c r="GU46" s="238">
        <f t="shared" si="88"/>
        <v>0</v>
      </c>
      <c r="GV46" s="239">
        <f t="shared" si="89"/>
        <v>0</v>
      </c>
      <c r="GW46" s="240">
        <f t="shared" si="90"/>
        <v>0</v>
      </c>
      <c r="GX46" s="240">
        <f t="shared" si="91"/>
        <v>0</v>
      </c>
      <c r="GY46" s="240">
        <f t="shared" si="92"/>
        <v>0</v>
      </c>
      <c r="GZ46" s="240">
        <f t="shared" si="93"/>
        <v>0</v>
      </c>
      <c r="HA46" s="240">
        <f t="shared" si="94"/>
        <v>0</v>
      </c>
      <c r="HB46" s="240">
        <f t="shared" si="95"/>
        <v>0</v>
      </c>
      <c r="HC46" s="240">
        <f t="shared" si="96"/>
        <v>0</v>
      </c>
      <c r="HD46" s="240">
        <f t="shared" si="97"/>
        <v>0</v>
      </c>
      <c r="HE46" s="240">
        <f t="shared" si="98"/>
        <v>0</v>
      </c>
      <c r="HF46" s="240">
        <f t="shared" si="99"/>
        <v>0</v>
      </c>
      <c r="HG46" s="240">
        <f t="shared" si="100"/>
        <v>0</v>
      </c>
      <c r="HH46" s="241">
        <f t="shared" si="101"/>
        <v>8</v>
      </c>
      <c r="HI46" s="243"/>
      <c r="HJ46" s="242">
        <f t="shared" si="102"/>
        <v>0</v>
      </c>
      <c r="HK46" s="234">
        <f t="shared" si="103"/>
        <v>0</v>
      </c>
      <c r="HL46" s="234">
        <f t="shared" si="104"/>
        <v>0</v>
      </c>
      <c r="HM46" s="234">
        <f t="shared" si="105"/>
        <v>3</v>
      </c>
      <c r="HN46" s="234">
        <f t="shared" si="106"/>
        <v>0</v>
      </c>
      <c r="HO46" s="235">
        <f t="shared" si="107"/>
        <v>20</v>
      </c>
      <c r="HP46" s="236">
        <f t="shared" si="108"/>
        <v>20</v>
      </c>
      <c r="HQ46" s="236">
        <f t="shared" si="109"/>
        <v>20</v>
      </c>
      <c r="HR46" s="236">
        <f t="shared" si="110"/>
        <v>20</v>
      </c>
      <c r="HS46" s="236">
        <f t="shared" si="111"/>
        <v>10</v>
      </c>
      <c r="HT46" s="236">
        <f t="shared" si="112"/>
        <v>20</v>
      </c>
      <c r="HU46" s="236">
        <f t="shared" si="113"/>
        <v>10</v>
      </c>
      <c r="HV46" s="237">
        <f t="shared" si="114"/>
        <v>0</v>
      </c>
      <c r="HW46" s="238">
        <f t="shared" si="115"/>
        <v>20</v>
      </c>
      <c r="HX46" s="238">
        <f t="shared" si="116"/>
        <v>20</v>
      </c>
      <c r="HY46" s="238">
        <f t="shared" si="117"/>
        <v>20</v>
      </c>
      <c r="HZ46" s="238">
        <f t="shared" si="118"/>
        <v>0</v>
      </c>
      <c r="IA46" s="238">
        <f t="shared" si="119"/>
        <v>0</v>
      </c>
      <c r="IB46" s="238">
        <f t="shared" si="120"/>
        <v>0</v>
      </c>
      <c r="IC46" s="238">
        <f t="shared" si="121"/>
        <v>0</v>
      </c>
      <c r="ID46" s="239">
        <f t="shared" si="122"/>
        <v>0</v>
      </c>
      <c r="IE46" s="240">
        <f t="shared" si="123"/>
        <v>0</v>
      </c>
      <c r="IF46" s="240">
        <f t="shared" si="124"/>
        <v>0</v>
      </c>
      <c r="IG46" s="240">
        <f t="shared" si="125"/>
        <v>0</v>
      </c>
      <c r="IH46" s="240">
        <f t="shared" si="126"/>
        <v>0</v>
      </c>
      <c r="II46" s="240">
        <f t="shared" si="127"/>
        <v>0</v>
      </c>
      <c r="IJ46" s="240">
        <f t="shared" si="128"/>
        <v>0</v>
      </c>
      <c r="IK46" s="240">
        <f t="shared" si="129"/>
        <v>0</v>
      </c>
      <c r="IL46" s="240">
        <f t="shared" si="130"/>
        <v>0</v>
      </c>
      <c r="IM46" s="240">
        <f t="shared" si="131"/>
        <v>0</v>
      </c>
      <c r="IN46" s="240">
        <f t="shared" si="132"/>
        <v>0</v>
      </c>
      <c r="IO46" s="240">
        <f t="shared" si="133"/>
        <v>0</v>
      </c>
      <c r="IP46" s="416">
        <f t="shared" si="134"/>
        <v>180</v>
      </c>
      <c r="IQ46" s="416">
        <f t="shared" si="135"/>
        <v>3</v>
      </c>
    </row>
    <row r="47" spans="1:251" ht="15" customHeight="1" x14ac:dyDescent="0.25">
      <c r="A47" s="14" t="s">
        <v>1777</v>
      </c>
      <c r="B47" s="392">
        <v>26</v>
      </c>
      <c r="C47" s="13" t="s">
        <v>1683</v>
      </c>
      <c r="D47" s="423">
        <v>44287</v>
      </c>
      <c r="E47" s="20">
        <v>4</v>
      </c>
      <c r="F47" s="6">
        <v>11607038</v>
      </c>
      <c r="G47" s="20" t="s">
        <v>1684</v>
      </c>
      <c r="H47" s="20" t="s">
        <v>1685</v>
      </c>
      <c r="I47" s="23" t="s">
        <v>1686</v>
      </c>
      <c r="J47" s="6"/>
      <c r="K47" s="6"/>
      <c r="L47" s="424"/>
      <c r="M47" s="425" t="s">
        <v>1687</v>
      </c>
      <c r="N47" s="24" t="s">
        <v>1390</v>
      </c>
      <c r="O47" s="107"/>
      <c r="P47" s="105"/>
      <c r="Q47" s="106"/>
      <c r="R47" s="24" t="s">
        <v>1387</v>
      </c>
      <c r="S47" s="107"/>
      <c r="T47" s="105"/>
      <c r="U47" s="106"/>
      <c r="V47" s="24" t="s">
        <v>1390</v>
      </c>
      <c r="W47" s="107"/>
      <c r="X47" s="105"/>
      <c r="Y47" s="106"/>
      <c r="Z47" s="722">
        <v>82.5</v>
      </c>
      <c r="AA47" s="273"/>
      <c r="AB47" s="24" t="s">
        <v>1398</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t="s">
        <v>1387</v>
      </c>
      <c r="AZ47" s="107"/>
      <c r="BA47" s="273"/>
      <c r="BB47" s="722">
        <v>68.75</v>
      </c>
      <c r="BC47" s="107"/>
      <c r="BD47" s="273"/>
      <c r="BE47" s="722">
        <v>88.050003051757813</v>
      </c>
      <c r="BF47" s="107"/>
      <c r="BG47" s="273"/>
      <c r="BH47" s="722">
        <v>77</v>
      </c>
      <c r="BI47" s="107"/>
      <c r="BJ47" s="273"/>
      <c r="BK47" s="24" t="s">
        <v>1390</v>
      </c>
      <c r="BL47" s="107"/>
      <c r="BM47" s="273"/>
      <c r="BN47" s="24" t="s">
        <v>1390</v>
      </c>
      <c r="BO47" s="107"/>
      <c r="BP47" s="273"/>
      <c r="BQ47" s="24" t="s">
        <v>1390</v>
      </c>
      <c r="BR47" s="107"/>
      <c r="BS47" s="273"/>
      <c r="BT47" s="24" t="s">
        <v>1744</v>
      </c>
      <c r="BU47" s="291"/>
      <c r="BV47" s="273"/>
      <c r="BW47" s="24"/>
      <c r="BX47" s="107"/>
      <c r="BY47" s="273"/>
      <c r="BZ47" s="24"/>
      <c r="CA47" s="107"/>
      <c r="CB47" s="273"/>
      <c r="CC47" s="24"/>
      <c r="CD47" s="107"/>
      <c r="CE47" s="107"/>
      <c r="CF47" s="107"/>
      <c r="CG47" s="107"/>
      <c r="CH47" s="273"/>
      <c r="CI47" s="24"/>
      <c r="CJ47" s="107"/>
      <c r="CK47" s="273"/>
      <c r="CL47" s="24"/>
      <c r="CM47" s="107"/>
      <c r="CN47" s="273"/>
      <c r="CO47" s="24"/>
      <c r="CP47" s="107"/>
      <c r="CQ47" s="273"/>
      <c r="CR47" s="24"/>
      <c r="CS47" s="107"/>
      <c r="CT47" s="273"/>
      <c r="CU47" s="24"/>
      <c r="CV47" s="107"/>
      <c r="CW47" s="273"/>
      <c r="CX47" s="24"/>
      <c r="CY47" s="107"/>
      <c r="CZ47" s="273"/>
      <c r="DA47" s="24"/>
      <c r="DB47" s="107"/>
      <c r="DC47" s="273"/>
      <c r="DD47" s="24"/>
      <c r="DE47" s="107"/>
      <c r="DF47" s="273"/>
      <c r="DG47" s="218"/>
      <c r="DH47" s="217"/>
      <c r="DI47" s="217"/>
      <c r="DJ47" s="286">
        <f t="shared" si="0"/>
        <v>77.933334350585938</v>
      </c>
      <c r="DK47" s="219"/>
      <c r="DL47" s="220">
        <f t="shared" si="1"/>
        <v>3.8966667175292971</v>
      </c>
      <c r="DM47" s="650">
        <f t="shared" si="2"/>
        <v>0</v>
      </c>
      <c r="DN47" s="233">
        <f t="shared" si="3"/>
        <v>0</v>
      </c>
      <c r="DO47" s="234">
        <f t="shared" si="4"/>
        <v>0</v>
      </c>
      <c r="DP47" s="234">
        <f t="shared" si="5"/>
        <v>0</v>
      </c>
      <c r="DQ47" s="234">
        <f t="shared" si="6"/>
        <v>0</v>
      </c>
      <c r="DR47" s="234">
        <f t="shared" si="7"/>
        <v>0</v>
      </c>
      <c r="DS47" s="235">
        <f t="shared" si="8"/>
        <v>0</v>
      </c>
      <c r="DT47" s="236">
        <f t="shared" si="9"/>
        <v>0</v>
      </c>
      <c r="DU47" s="236">
        <f t="shared" si="10"/>
        <v>0</v>
      </c>
      <c r="DV47" s="236">
        <f t="shared" si="11"/>
        <v>0</v>
      </c>
      <c r="DW47" s="236">
        <f t="shared" si="12"/>
        <v>0</v>
      </c>
      <c r="DX47" s="236">
        <f t="shared" si="13"/>
        <v>0</v>
      </c>
      <c r="DY47" s="236">
        <f t="shared" si="14"/>
        <v>0</v>
      </c>
      <c r="DZ47" s="237">
        <f t="shared" si="15"/>
        <v>0</v>
      </c>
      <c r="EA47" s="238">
        <f t="shared" si="16"/>
        <v>0</v>
      </c>
      <c r="EB47" s="238">
        <f t="shared" si="17"/>
        <v>0</v>
      </c>
      <c r="EC47" s="238">
        <f t="shared" si="18"/>
        <v>0</v>
      </c>
      <c r="ED47" s="238">
        <f t="shared" si="19"/>
        <v>0</v>
      </c>
      <c r="EE47" s="238">
        <f t="shared" si="20"/>
        <v>0</v>
      </c>
      <c r="EF47" s="238">
        <f t="shared" si="21"/>
        <v>0</v>
      </c>
      <c r="EG47" s="238">
        <f t="shared" si="22"/>
        <v>0</v>
      </c>
      <c r="EH47" s="239">
        <f t="shared" si="23"/>
        <v>0</v>
      </c>
      <c r="EI47" s="240">
        <f t="shared" si="24"/>
        <v>0</v>
      </c>
      <c r="EJ47" s="240">
        <f t="shared" si="25"/>
        <v>0</v>
      </c>
      <c r="EK47" s="240">
        <f t="shared" si="26"/>
        <v>0</v>
      </c>
      <c r="EL47" s="240">
        <f t="shared" si="27"/>
        <v>0</v>
      </c>
      <c r="EM47" s="240">
        <f t="shared" si="28"/>
        <v>0</v>
      </c>
      <c r="EN47" s="240">
        <f t="shared" si="29"/>
        <v>0</v>
      </c>
      <c r="EO47" s="240">
        <f t="shared" si="30"/>
        <v>0</v>
      </c>
      <c r="EP47" s="240">
        <f t="shared" si="31"/>
        <v>0</v>
      </c>
      <c r="EQ47" s="240">
        <f t="shared" si="32"/>
        <v>0</v>
      </c>
      <c r="ER47" s="240">
        <f t="shared" si="33"/>
        <v>0</v>
      </c>
      <c r="ES47" s="240">
        <f t="shared" si="34"/>
        <v>0</v>
      </c>
      <c r="ET47" s="241">
        <f t="shared" si="35"/>
        <v>0</v>
      </c>
      <c r="EU47" s="242">
        <f t="shared" si="36"/>
        <v>3</v>
      </c>
      <c r="EV47" s="234">
        <f t="shared" si="37"/>
        <v>0</v>
      </c>
      <c r="EW47" s="234">
        <f t="shared" si="38"/>
        <v>3</v>
      </c>
      <c r="EX47" s="234">
        <f t="shared" si="39"/>
        <v>0</v>
      </c>
      <c r="EY47" s="234">
        <f t="shared" si="40"/>
        <v>0</v>
      </c>
      <c r="EZ47" s="235">
        <f t="shared" si="41"/>
        <v>0</v>
      </c>
      <c r="FA47" s="236">
        <f t="shared" si="42"/>
        <v>0</v>
      </c>
      <c r="FB47" s="236">
        <f t="shared" si="43"/>
        <v>0</v>
      </c>
      <c r="FC47" s="236">
        <f t="shared" si="44"/>
        <v>0</v>
      </c>
      <c r="FD47" s="236">
        <f t="shared" si="45"/>
        <v>0</v>
      </c>
      <c r="FE47" s="236">
        <f t="shared" si="46"/>
        <v>0</v>
      </c>
      <c r="FF47" s="236">
        <f t="shared" si="47"/>
        <v>0</v>
      </c>
      <c r="FG47" s="237">
        <f t="shared" si="48"/>
        <v>0</v>
      </c>
      <c r="FH47" s="238">
        <f t="shared" si="49"/>
        <v>0</v>
      </c>
      <c r="FI47" s="238">
        <f t="shared" si="50"/>
        <v>0</v>
      </c>
      <c r="FJ47" s="238">
        <f t="shared" si="51"/>
        <v>0</v>
      </c>
      <c r="FK47" s="238">
        <f t="shared" si="52"/>
        <v>3</v>
      </c>
      <c r="FL47" s="238">
        <f t="shared" si="53"/>
        <v>5</v>
      </c>
      <c r="FM47" s="238">
        <f t="shared" si="54"/>
        <v>4</v>
      </c>
      <c r="FN47" s="238">
        <f t="shared" si="55"/>
        <v>0</v>
      </c>
      <c r="FO47" s="239">
        <f t="shared" si="56"/>
        <v>0</v>
      </c>
      <c r="FP47" s="240">
        <f t="shared" si="57"/>
        <v>0</v>
      </c>
      <c r="FQ47" s="240">
        <f t="shared" si="58"/>
        <v>0</v>
      </c>
      <c r="FR47" s="240">
        <f t="shared" si="59"/>
        <v>0</v>
      </c>
      <c r="FS47" s="240">
        <f t="shared" si="60"/>
        <v>0</v>
      </c>
      <c r="FT47" s="240">
        <f t="shared" si="61"/>
        <v>0</v>
      </c>
      <c r="FU47" s="240">
        <f t="shared" si="62"/>
        <v>0</v>
      </c>
      <c r="FV47" s="240">
        <f t="shared" si="63"/>
        <v>0</v>
      </c>
      <c r="FW47" s="240">
        <f t="shared" si="64"/>
        <v>0</v>
      </c>
      <c r="FX47" s="240">
        <f t="shared" si="65"/>
        <v>0</v>
      </c>
      <c r="FY47" s="240">
        <f t="shared" si="66"/>
        <v>0</v>
      </c>
      <c r="FZ47" s="240">
        <f t="shared" si="67"/>
        <v>0</v>
      </c>
      <c r="GA47" s="241">
        <f t="shared" si="68"/>
        <v>18</v>
      </c>
      <c r="GB47" s="242">
        <f t="shared" si="69"/>
        <v>0</v>
      </c>
      <c r="GC47" s="234">
        <f t="shared" si="70"/>
        <v>3</v>
      </c>
      <c r="GD47" s="234">
        <f t="shared" si="71"/>
        <v>0</v>
      </c>
      <c r="GE47" s="234">
        <f t="shared" si="72"/>
        <v>0</v>
      </c>
      <c r="GF47" s="234">
        <f t="shared" si="73"/>
        <v>0</v>
      </c>
      <c r="GG47" s="235">
        <f t="shared" si="74"/>
        <v>0</v>
      </c>
      <c r="GH47" s="236">
        <f t="shared" si="75"/>
        <v>0</v>
      </c>
      <c r="GI47" s="236">
        <f t="shared" si="76"/>
        <v>0</v>
      </c>
      <c r="GJ47" s="236">
        <f t="shared" si="77"/>
        <v>0</v>
      </c>
      <c r="GK47" s="236">
        <f t="shared" si="78"/>
        <v>0</v>
      </c>
      <c r="GL47" s="236">
        <f t="shared" si="79"/>
        <v>0</v>
      </c>
      <c r="GM47" s="236">
        <f t="shared" si="80"/>
        <v>0</v>
      </c>
      <c r="GN47" s="237">
        <f t="shared" si="81"/>
        <v>5</v>
      </c>
      <c r="GO47" s="238">
        <f t="shared" si="82"/>
        <v>0</v>
      </c>
      <c r="GP47" s="238">
        <f t="shared" si="83"/>
        <v>0</v>
      </c>
      <c r="GQ47" s="238">
        <f t="shared" si="84"/>
        <v>0</v>
      </c>
      <c r="GR47" s="238">
        <f t="shared" si="85"/>
        <v>0</v>
      </c>
      <c r="GS47" s="238">
        <f t="shared" si="86"/>
        <v>0</v>
      </c>
      <c r="GT47" s="238">
        <f t="shared" si="87"/>
        <v>0</v>
      </c>
      <c r="GU47" s="238">
        <f t="shared" si="88"/>
        <v>0</v>
      </c>
      <c r="GV47" s="239">
        <f t="shared" si="89"/>
        <v>0</v>
      </c>
      <c r="GW47" s="240">
        <f t="shared" si="90"/>
        <v>0</v>
      </c>
      <c r="GX47" s="240">
        <f t="shared" si="91"/>
        <v>0</v>
      </c>
      <c r="GY47" s="240">
        <f t="shared" si="92"/>
        <v>0</v>
      </c>
      <c r="GZ47" s="240">
        <f t="shared" si="93"/>
        <v>0</v>
      </c>
      <c r="HA47" s="240">
        <f t="shared" si="94"/>
        <v>0</v>
      </c>
      <c r="HB47" s="240">
        <f t="shared" si="95"/>
        <v>0</v>
      </c>
      <c r="HC47" s="240">
        <f t="shared" si="96"/>
        <v>0</v>
      </c>
      <c r="HD47" s="240">
        <f t="shared" si="97"/>
        <v>0</v>
      </c>
      <c r="HE47" s="240">
        <f t="shared" si="98"/>
        <v>0</v>
      </c>
      <c r="HF47" s="240">
        <f t="shared" si="99"/>
        <v>0</v>
      </c>
      <c r="HG47" s="240">
        <f t="shared" si="100"/>
        <v>0</v>
      </c>
      <c r="HH47" s="241">
        <f t="shared" si="101"/>
        <v>8</v>
      </c>
      <c r="HI47" s="243"/>
      <c r="HJ47" s="242">
        <f t="shared" si="102"/>
        <v>0</v>
      </c>
      <c r="HK47" s="234">
        <f t="shared" si="103"/>
        <v>0</v>
      </c>
      <c r="HL47" s="234">
        <f t="shared" si="104"/>
        <v>0</v>
      </c>
      <c r="HM47" s="234">
        <f t="shared" si="105"/>
        <v>3</v>
      </c>
      <c r="HN47" s="234">
        <f t="shared" si="106"/>
        <v>0</v>
      </c>
      <c r="HO47" s="235">
        <f t="shared" si="107"/>
        <v>20</v>
      </c>
      <c r="HP47" s="236">
        <f t="shared" si="108"/>
        <v>20</v>
      </c>
      <c r="HQ47" s="236">
        <f t="shared" si="109"/>
        <v>20</v>
      </c>
      <c r="HR47" s="236">
        <f t="shared" si="110"/>
        <v>20</v>
      </c>
      <c r="HS47" s="236">
        <f t="shared" si="111"/>
        <v>10</v>
      </c>
      <c r="HT47" s="236">
        <f t="shared" si="112"/>
        <v>20</v>
      </c>
      <c r="HU47" s="236">
        <f t="shared" si="113"/>
        <v>10</v>
      </c>
      <c r="HV47" s="237">
        <f t="shared" si="114"/>
        <v>0</v>
      </c>
      <c r="HW47" s="238">
        <f t="shared" si="115"/>
        <v>20</v>
      </c>
      <c r="HX47" s="238">
        <f t="shared" si="116"/>
        <v>20</v>
      </c>
      <c r="HY47" s="238">
        <f t="shared" si="117"/>
        <v>20</v>
      </c>
      <c r="HZ47" s="238">
        <f t="shared" si="118"/>
        <v>0</v>
      </c>
      <c r="IA47" s="238">
        <f t="shared" si="119"/>
        <v>0</v>
      </c>
      <c r="IB47" s="238">
        <f t="shared" si="120"/>
        <v>0</v>
      </c>
      <c r="IC47" s="238">
        <f t="shared" si="121"/>
        <v>0</v>
      </c>
      <c r="ID47" s="239">
        <f t="shared" si="122"/>
        <v>0</v>
      </c>
      <c r="IE47" s="240">
        <f t="shared" si="123"/>
        <v>0</v>
      </c>
      <c r="IF47" s="240">
        <f t="shared" si="124"/>
        <v>0</v>
      </c>
      <c r="IG47" s="240">
        <f t="shared" si="125"/>
        <v>0</v>
      </c>
      <c r="IH47" s="240">
        <f t="shared" si="126"/>
        <v>0</v>
      </c>
      <c r="II47" s="240">
        <f t="shared" si="127"/>
        <v>0</v>
      </c>
      <c r="IJ47" s="240">
        <f t="shared" si="128"/>
        <v>0</v>
      </c>
      <c r="IK47" s="240">
        <f t="shared" si="129"/>
        <v>0</v>
      </c>
      <c r="IL47" s="240">
        <f t="shared" si="130"/>
        <v>0</v>
      </c>
      <c r="IM47" s="240">
        <f t="shared" si="131"/>
        <v>0</v>
      </c>
      <c r="IN47" s="240">
        <f t="shared" si="132"/>
        <v>0</v>
      </c>
      <c r="IO47" s="240">
        <f t="shared" si="133"/>
        <v>0</v>
      </c>
      <c r="IP47" s="416">
        <f t="shared" si="134"/>
        <v>180</v>
      </c>
      <c r="IQ47" s="416">
        <f t="shared" si="135"/>
        <v>3</v>
      </c>
    </row>
    <row r="48" spans="1:251" ht="15" customHeight="1" x14ac:dyDescent="0.25">
      <c r="A48" s="14" t="s">
        <v>1777</v>
      </c>
      <c r="B48" s="392">
        <v>27</v>
      </c>
      <c r="C48" s="13" t="s">
        <v>1688</v>
      </c>
      <c r="D48" s="423">
        <v>44287</v>
      </c>
      <c r="E48" s="20">
        <v>4</v>
      </c>
      <c r="F48" s="6">
        <v>11607049</v>
      </c>
      <c r="G48" s="20" t="s">
        <v>1689</v>
      </c>
      <c r="H48" s="20" t="s">
        <v>1690</v>
      </c>
      <c r="I48" s="23" t="s">
        <v>1691</v>
      </c>
      <c r="J48" s="6"/>
      <c r="K48" s="6"/>
      <c r="L48" s="424"/>
      <c r="M48" s="425" t="s">
        <v>1692</v>
      </c>
      <c r="N48" s="24" t="s">
        <v>1390</v>
      </c>
      <c r="O48" s="107"/>
      <c r="P48" s="105"/>
      <c r="Q48" s="106"/>
      <c r="R48" s="24" t="s">
        <v>1387</v>
      </c>
      <c r="S48" s="107"/>
      <c r="T48" s="105"/>
      <c r="U48" s="106"/>
      <c r="V48" s="24" t="s">
        <v>1390</v>
      </c>
      <c r="W48" s="107"/>
      <c r="X48" s="105"/>
      <c r="Y48" s="106"/>
      <c r="Z48" s="722">
        <v>72.550003051757813</v>
      </c>
      <c r="AA48" s="273"/>
      <c r="AB48" s="24" t="s">
        <v>1398</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t="s">
        <v>1387</v>
      </c>
      <c r="AZ48" s="107"/>
      <c r="BA48" s="273"/>
      <c r="BB48" s="722">
        <v>69.75</v>
      </c>
      <c r="BC48" s="107"/>
      <c r="BD48" s="273"/>
      <c r="BE48" s="722">
        <v>82.449996948242188</v>
      </c>
      <c r="BF48" s="107"/>
      <c r="BG48" s="273"/>
      <c r="BH48" s="722">
        <v>79</v>
      </c>
      <c r="BI48" s="107"/>
      <c r="BJ48" s="273"/>
      <c r="BK48" s="24" t="s">
        <v>1390</v>
      </c>
      <c r="BL48" s="107"/>
      <c r="BM48" s="273"/>
      <c r="BN48" s="24" t="s">
        <v>1390</v>
      </c>
      <c r="BO48" s="107"/>
      <c r="BP48" s="273"/>
      <c r="BQ48" s="24" t="s">
        <v>1390</v>
      </c>
      <c r="BR48" s="107"/>
      <c r="BS48" s="273"/>
      <c r="BT48" s="24" t="s">
        <v>1744</v>
      </c>
      <c r="BU48" s="291"/>
      <c r="BV48" s="273"/>
      <c r="BW48" s="24"/>
      <c r="BX48" s="107"/>
      <c r="BY48" s="273"/>
      <c r="BZ48" s="24"/>
      <c r="CA48" s="107"/>
      <c r="CB48" s="273"/>
      <c r="CC48" s="24"/>
      <c r="CD48" s="107"/>
      <c r="CE48" s="107"/>
      <c r="CF48" s="107"/>
      <c r="CG48" s="107"/>
      <c r="CH48" s="273"/>
      <c r="CI48" s="24"/>
      <c r="CJ48" s="107"/>
      <c r="CK48" s="273"/>
      <c r="CL48" s="24"/>
      <c r="CM48" s="107"/>
      <c r="CN48" s="273"/>
      <c r="CO48" s="24"/>
      <c r="CP48" s="107"/>
      <c r="CQ48" s="273"/>
      <c r="CR48" s="24"/>
      <c r="CS48" s="107"/>
      <c r="CT48" s="273"/>
      <c r="CU48" s="24"/>
      <c r="CV48" s="107"/>
      <c r="CW48" s="273"/>
      <c r="CX48" s="24"/>
      <c r="CY48" s="107"/>
      <c r="CZ48" s="273"/>
      <c r="DA48" s="24"/>
      <c r="DB48" s="107"/>
      <c r="DC48" s="273"/>
      <c r="DD48" s="24"/>
      <c r="DE48" s="107"/>
      <c r="DF48" s="273"/>
      <c r="DG48" s="218"/>
      <c r="DH48" s="217"/>
      <c r="DI48" s="217"/>
      <c r="DJ48" s="286">
        <f t="shared" si="0"/>
        <v>77.066665649414063</v>
      </c>
      <c r="DK48" s="219"/>
      <c r="DL48" s="220">
        <f t="shared" si="1"/>
        <v>3.8533332824707029</v>
      </c>
      <c r="DM48" s="650">
        <f t="shared" si="2"/>
        <v>0</v>
      </c>
      <c r="DN48" s="233">
        <f t="shared" si="3"/>
        <v>0</v>
      </c>
      <c r="DO48" s="234">
        <f t="shared" si="4"/>
        <v>0</v>
      </c>
      <c r="DP48" s="234">
        <f t="shared" si="5"/>
        <v>0</v>
      </c>
      <c r="DQ48" s="234">
        <f t="shared" si="6"/>
        <v>0</v>
      </c>
      <c r="DR48" s="234">
        <f t="shared" si="7"/>
        <v>0</v>
      </c>
      <c r="DS48" s="235">
        <f t="shared" si="8"/>
        <v>0</v>
      </c>
      <c r="DT48" s="236">
        <f t="shared" si="9"/>
        <v>0</v>
      </c>
      <c r="DU48" s="236">
        <f t="shared" si="10"/>
        <v>0</v>
      </c>
      <c r="DV48" s="236">
        <f t="shared" si="11"/>
        <v>0</v>
      </c>
      <c r="DW48" s="236">
        <f t="shared" si="12"/>
        <v>0</v>
      </c>
      <c r="DX48" s="236">
        <f t="shared" si="13"/>
        <v>0</v>
      </c>
      <c r="DY48" s="236">
        <f t="shared" si="14"/>
        <v>0</v>
      </c>
      <c r="DZ48" s="237">
        <f t="shared" si="15"/>
        <v>0</v>
      </c>
      <c r="EA48" s="238">
        <f t="shared" si="16"/>
        <v>0</v>
      </c>
      <c r="EB48" s="238">
        <f t="shared" si="17"/>
        <v>0</v>
      </c>
      <c r="EC48" s="238">
        <f t="shared" si="18"/>
        <v>0</v>
      </c>
      <c r="ED48" s="238">
        <f t="shared" si="19"/>
        <v>0</v>
      </c>
      <c r="EE48" s="238">
        <f t="shared" si="20"/>
        <v>0</v>
      </c>
      <c r="EF48" s="238">
        <f t="shared" si="21"/>
        <v>0</v>
      </c>
      <c r="EG48" s="238">
        <f t="shared" si="22"/>
        <v>0</v>
      </c>
      <c r="EH48" s="239">
        <f t="shared" si="23"/>
        <v>0</v>
      </c>
      <c r="EI48" s="240">
        <f t="shared" si="24"/>
        <v>0</v>
      </c>
      <c r="EJ48" s="240">
        <f t="shared" si="25"/>
        <v>0</v>
      </c>
      <c r="EK48" s="240">
        <f t="shared" si="26"/>
        <v>0</v>
      </c>
      <c r="EL48" s="240">
        <f t="shared" si="27"/>
        <v>0</v>
      </c>
      <c r="EM48" s="240">
        <f t="shared" si="28"/>
        <v>0</v>
      </c>
      <c r="EN48" s="240">
        <f t="shared" si="29"/>
        <v>0</v>
      </c>
      <c r="EO48" s="240">
        <f t="shared" si="30"/>
        <v>0</v>
      </c>
      <c r="EP48" s="240">
        <f t="shared" si="31"/>
        <v>0</v>
      </c>
      <c r="EQ48" s="240">
        <f t="shared" si="32"/>
        <v>0</v>
      </c>
      <c r="ER48" s="240">
        <f t="shared" si="33"/>
        <v>0</v>
      </c>
      <c r="ES48" s="240">
        <f t="shared" si="34"/>
        <v>0</v>
      </c>
      <c r="ET48" s="241">
        <f t="shared" si="35"/>
        <v>0</v>
      </c>
      <c r="EU48" s="242">
        <f t="shared" si="36"/>
        <v>3</v>
      </c>
      <c r="EV48" s="234">
        <f t="shared" si="37"/>
        <v>0</v>
      </c>
      <c r="EW48" s="234">
        <f t="shared" si="38"/>
        <v>3</v>
      </c>
      <c r="EX48" s="234">
        <f t="shared" si="39"/>
        <v>0</v>
      </c>
      <c r="EY48" s="234">
        <f t="shared" si="40"/>
        <v>0</v>
      </c>
      <c r="EZ48" s="235">
        <f t="shared" si="41"/>
        <v>0</v>
      </c>
      <c r="FA48" s="236">
        <f t="shared" si="42"/>
        <v>0</v>
      </c>
      <c r="FB48" s="236">
        <f t="shared" si="43"/>
        <v>0</v>
      </c>
      <c r="FC48" s="236">
        <f t="shared" si="44"/>
        <v>0</v>
      </c>
      <c r="FD48" s="236">
        <f t="shared" si="45"/>
        <v>0</v>
      </c>
      <c r="FE48" s="236">
        <f t="shared" si="46"/>
        <v>0</v>
      </c>
      <c r="FF48" s="236">
        <f t="shared" si="47"/>
        <v>0</v>
      </c>
      <c r="FG48" s="237">
        <f t="shared" si="48"/>
        <v>0</v>
      </c>
      <c r="FH48" s="238">
        <f t="shared" si="49"/>
        <v>0</v>
      </c>
      <c r="FI48" s="238">
        <f t="shared" si="50"/>
        <v>0</v>
      </c>
      <c r="FJ48" s="238">
        <f t="shared" si="51"/>
        <v>0</v>
      </c>
      <c r="FK48" s="238">
        <f t="shared" si="52"/>
        <v>3</v>
      </c>
      <c r="FL48" s="238">
        <f t="shared" si="53"/>
        <v>5</v>
      </c>
      <c r="FM48" s="238">
        <f t="shared" si="54"/>
        <v>4</v>
      </c>
      <c r="FN48" s="238">
        <f t="shared" si="55"/>
        <v>0</v>
      </c>
      <c r="FO48" s="239">
        <f t="shared" si="56"/>
        <v>0</v>
      </c>
      <c r="FP48" s="240">
        <f t="shared" si="57"/>
        <v>0</v>
      </c>
      <c r="FQ48" s="240">
        <f t="shared" si="58"/>
        <v>0</v>
      </c>
      <c r="FR48" s="240">
        <f t="shared" si="59"/>
        <v>0</v>
      </c>
      <c r="FS48" s="240">
        <f t="shared" si="60"/>
        <v>0</v>
      </c>
      <c r="FT48" s="240">
        <f t="shared" si="61"/>
        <v>0</v>
      </c>
      <c r="FU48" s="240">
        <f t="shared" si="62"/>
        <v>0</v>
      </c>
      <c r="FV48" s="240">
        <f t="shared" si="63"/>
        <v>0</v>
      </c>
      <c r="FW48" s="240">
        <f t="shared" si="64"/>
        <v>0</v>
      </c>
      <c r="FX48" s="240">
        <f t="shared" si="65"/>
        <v>0</v>
      </c>
      <c r="FY48" s="240">
        <f t="shared" si="66"/>
        <v>0</v>
      </c>
      <c r="FZ48" s="240">
        <f t="shared" si="67"/>
        <v>0</v>
      </c>
      <c r="GA48" s="241">
        <f t="shared" si="68"/>
        <v>18</v>
      </c>
      <c r="GB48" s="242">
        <f t="shared" si="69"/>
        <v>0</v>
      </c>
      <c r="GC48" s="234">
        <f t="shared" si="70"/>
        <v>3</v>
      </c>
      <c r="GD48" s="234">
        <f t="shared" si="71"/>
        <v>0</v>
      </c>
      <c r="GE48" s="234">
        <f t="shared" si="72"/>
        <v>0</v>
      </c>
      <c r="GF48" s="234">
        <f t="shared" si="73"/>
        <v>0</v>
      </c>
      <c r="GG48" s="235">
        <f t="shared" si="74"/>
        <v>0</v>
      </c>
      <c r="GH48" s="236">
        <f t="shared" si="75"/>
        <v>0</v>
      </c>
      <c r="GI48" s="236">
        <f t="shared" si="76"/>
        <v>0</v>
      </c>
      <c r="GJ48" s="236">
        <f t="shared" si="77"/>
        <v>0</v>
      </c>
      <c r="GK48" s="236">
        <f t="shared" si="78"/>
        <v>0</v>
      </c>
      <c r="GL48" s="236">
        <f t="shared" si="79"/>
        <v>0</v>
      </c>
      <c r="GM48" s="236">
        <f t="shared" si="80"/>
        <v>0</v>
      </c>
      <c r="GN48" s="237">
        <f t="shared" si="81"/>
        <v>5</v>
      </c>
      <c r="GO48" s="238">
        <f t="shared" si="82"/>
        <v>0</v>
      </c>
      <c r="GP48" s="238">
        <f t="shared" si="83"/>
        <v>0</v>
      </c>
      <c r="GQ48" s="238">
        <f t="shared" si="84"/>
        <v>0</v>
      </c>
      <c r="GR48" s="238">
        <f t="shared" si="85"/>
        <v>0</v>
      </c>
      <c r="GS48" s="238">
        <f t="shared" si="86"/>
        <v>0</v>
      </c>
      <c r="GT48" s="238">
        <f t="shared" si="87"/>
        <v>0</v>
      </c>
      <c r="GU48" s="238">
        <f t="shared" si="88"/>
        <v>0</v>
      </c>
      <c r="GV48" s="239">
        <f t="shared" si="89"/>
        <v>0</v>
      </c>
      <c r="GW48" s="240">
        <f t="shared" si="90"/>
        <v>0</v>
      </c>
      <c r="GX48" s="240">
        <f t="shared" si="91"/>
        <v>0</v>
      </c>
      <c r="GY48" s="240">
        <f t="shared" si="92"/>
        <v>0</v>
      </c>
      <c r="GZ48" s="240">
        <f t="shared" si="93"/>
        <v>0</v>
      </c>
      <c r="HA48" s="240">
        <f t="shared" si="94"/>
        <v>0</v>
      </c>
      <c r="HB48" s="240">
        <f t="shared" si="95"/>
        <v>0</v>
      </c>
      <c r="HC48" s="240">
        <f t="shared" si="96"/>
        <v>0</v>
      </c>
      <c r="HD48" s="240">
        <f t="shared" si="97"/>
        <v>0</v>
      </c>
      <c r="HE48" s="240">
        <f t="shared" si="98"/>
        <v>0</v>
      </c>
      <c r="HF48" s="240">
        <f t="shared" si="99"/>
        <v>0</v>
      </c>
      <c r="HG48" s="240">
        <f t="shared" si="100"/>
        <v>0</v>
      </c>
      <c r="HH48" s="241">
        <f t="shared" si="101"/>
        <v>8</v>
      </c>
      <c r="HI48" s="243"/>
      <c r="HJ48" s="242">
        <f t="shared" si="102"/>
        <v>0</v>
      </c>
      <c r="HK48" s="234">
        <f t="shared" si="103"/>
        <v>0</v>
      </c>
      <c r="HL48" s="234">
        <f t="shared" si="104"/>
        <v>0</v>
      </c>
      <c r="HM48" s="234">
        <f t="shared" si="105"/>
        <v>3</v>
      </c>
      <c r="HN48" s="234">
        <f t="shared" si="106"/>
        <v>0</v>
      </c>
      <c r="HO48" s="235">
        <f t="shared" si="107"/>
        <v>20</v>
      </c>
      <c r="HP48" s="236">
        <f t="shared" si="108"/>
        <v>20</v>
      </c>
      <c r="HQ48" s="236">
        <f t="shared" si="109"/>
        <v>20</v>
      </c>
      <c r="HR48" s="236">
        <f t="shared" si="110"/>
        <v>20</v>
      </c>
      <c r="HS48" s="236">
        <f t="shared" si="111"/>
        <v>10</v>
      </c>
      <c r="HT48" s="236">
        <f t="shared" si="112"/>
        <v>20</v>
      </c>
      <c r="HU48" s="236">
        <f t="shared" si="113"/>
        <v>10</v>
      </c>
      <c r="HV48" s="237">
        <f t="shared" si="114"/>
        <v>0</v>
      </c>
      <c r="HW48" s="238">
        <f t="shared" si="115"/>
        <v>20</v>
      </c>
      <c r="HX48" s="238">
        <f t="shared" si="116"/>
        <v>20</v>
      </c>
      <c r="HY48" s="238">
        <f t="shared" si="117"/>
        <v>20</v>
      </c>
      <c r="HZ48" s="238">
        <f t="shared" si="118"/>
        <v>0</v>
      </c>
      <c r="IA48" s="238">
        <f t="shared" si="119"/>
        <v>0</v>
      </c>
      <c r="IB48" s="238">
        <f t="shared" si="120"/>
        <v>0</v>
      </c>
      <c r="IC48" s="238">
        <f t="shared" si="121"/>
        <v>0</v>
      </c>
      <c r="ID48" s="239">
        <f t="shared" si="122"/>
        <v>0</v>
      </c>
      <c r="IE48" s="240">
        <f t="shared" si="123"/>
        <v>0</v>
      </c>
      <c r="IF48" s="240">
        <f t="shared" si="124"/>
        <v>0</v>
      </c>
      <c r="IG48" s="240">
        <f t="shared" si="125"/>
        <v>0</v>
      </c>
      <c r="IH48" s="240">
        <f t="shared" si="126"/>
        <v>0</v>
      </c>
      <c r="II48" s="240">
        <f t="shared" si="127"/>
        <v>0</v>
      </c>
      <c r="IJ48" s="240">
        <f t="shared" si="128"/>
        <v>0</v>
      </c>
      <c r="IK48" s="240">
        <f t="shared" si="129"/>
        <v>0</v>
      </c>
      <c r="IL48" s="240">
        <f t="shared" si="130"/>
        <v>0</v>
      </c>
      <c r="IM48" s="240">
        <f t="shared" si="131"/>
        <v>0</v>
      </c>
      <c r="IN48" s="240">
        <f t="shared" si="132"/>
        <v>0</v>
      </c>
      <c r="IO48" s="240">
        <f t="shared" si="133"/>
        <v>0</v>
      </c>
      <c r="IP48" s="416">
        <f t="shared" si="134"/>
        <v>180</v>
      </c>
      <c r="IQ48" s="416">
        <f t="shared" si="135"/>
        <v>3</v>
      </c>
    </row>
    <row r="49" spans="1:251" ht="15" customHeight="1" x14ac:dyDescent="0.25">
      <c r="A49" s="14" t="s">
        <v>1777</v>
      </c>
      <c r="B49" s="392">
        <v>28</v>
      </c>
      <c r="C49" s="13" t="s">
        <v>1693</v>
      </c>
      <c r="D49" s="423">
        <v>44287</v>
      </c>
      <c r="E49" s="20">
        <v>4</v>
      </c>
      <c r="F49" s="6">
        <v>11607050</v>
      </c>
      <c r="G49" s="20" t="s">
        <v>1694</v>
      </c>
      <c r="H49" s="20" t="s">
        <v>1695</v>
      </c>
      <c r="I49" s="23" t="s">
        <v>1696</v>
      </c>
      <c r="J49" s="6"/>
      <c r="K49" s="6"/>
      <c r="L49" s="424"/>
      <c r="M49" s="425" t="s">
        <v>1697</v>
      </c>
      <c r="N49" s="24" t="s">
        <v>1390</v>
      </c>
      <c r="O49" s="107"/>
      <c r="P49" s="105"/>
      <c r="Q49" s="106"/>
      <c r="R49" s="24" t="s">
        <v>1387</v>
      </c>
      <c r="S49" s="107"/>
      <c r="T49" s="105"/>
      <c r="U49" s="106"/>
      <c r="V49" s="24" t="s">
        <v>1390</v>
      </c>
      <c r="W49" s="107"/>
      <c r="X49" s="105"/>
      <c r="Y49" s="106"/>
      <c r="Z49" s="722">
        <v>87.400001525878906</v>
      </c>
      <c r="AA49" s="273"/>
      <c r="AB49" s="24" t="s">
        <v>1398</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t="s">
        <v>1387</v>
      </c>
      <c r="AZ49" s="107"/>
      <c r="BA49" s="273"/>
      <c r="BB49" s="722">
        <v>68</v>
      </c>
      <c r="BC49" s="107"/>
      <c r="BD49" s="273"/>
      <c r="BE49" s="722">
        <v>98.650001525878906</v>
      </c>
      <c r="BF49" s="107"/>
      <c r="BG49" s="273"/>
      <c r="BH49" s="722">
        <v>85.5</v>
      </c>
      <c r="BI49" s="107"/>
      <c r="BJ49" s="273"/>
      <c r="BK49" s="24" t="s">
        <v>1390</v>
      </c>
      <c r="BL49" s="107"/>
      <c r="BM49" s="273"/>
      <c r="BN49" s="24" t="s">
        <v>1390</v>
      </c>
      <c r="BO49" s="107"/>
      <c r="BP49" s="273"/>
      <c r="BQ49" s="24" t="s">
        <v>1390</v>
      </c>
      <c r="BR49" s="107"/>
      <c r="BS49" s="273"/>
      <c r="BT49" s="24" t="s">
        <v>1744</v>
      </c>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f t="shared" si="0"/>
        <v>84.050000508626297</v>
      </c>
      <c r="DK49" s="219"/>
      <c r="DL49" s="220">
        <f t="shared" si="1"/>
        <v>4</v>
      </c>
      <c r="DM49" s="650">
        <f t="shared" si="2"/>
        <v>0</v>
      </c>
      <c r="DN49" s="233">
        <f t="shared" si="3"/>
        <v>0</v>
      </c>
      <c r="DO49" s="234">
        <f t="shared" si="4"/>
        <v>0</v>
      </c>
      <c r="DP49" s="234">
        <f t="shared" si="5"/>
        <v>0</v>
      </c>
      <c r="DQ49" s="234">
        <f t="shared" si="6"/>
        <v>0</v>
      </c>
      <c r="DR49" s="234">
        <f t="shared" si="7"/>
        <v>0</v>
      </c>
      <c r="DS49" s="235">
        <f t="shared" si="8"/>
        <v>0</v>
      </c>
      <c r="DT49" s="236">
        <f t="shared" si="9"/>
        <v>0</v>
      </c>
      <c r="DU49" s="236">
        <f t="shared" si="10"/>
        <v>0</v>
      </c>
      <c r="DV49" s="236">
        <f t="shared" si="11"/>
        <v>0</v>
      </c>
      <c r="DW49" s="236">
        <f t="shared" si="12"/>
        <v>0</v>
      </c>
      <c r="DX49" s="236">
        <f t="shared" si="13"/>
        <v>0</v>
      </c>
      <c r="DY49" s="236">
        <f t="shared" si="14"/>
        <v>0</v>
      </c>
      <c r="DZ49" s="237">
        <f t="shared" si="15"/>
        <v>0</v>
      </c>
      <c r="EA49" s="238">
        <f t="shared" si="16"/>
        <v>0</v>
      </c>
      <c r="EB49" s="238">
        <f t="shared" si="17"/>
        <v>0</v>
      </c>
      <c r="EC49" s="238">
        <f t="shared" si="18"/>
        <v>0</v>
      </c>
      <c r="ED49" s="238">
        <f t="shared" si="19"/>
        <v>0</v>
      </c>
      <c r="EE49" s="238">
        <f t="shared" si="20"/>
        <v>0</v>
      </c>
      <c r="EF49" s="238">
        <f t="shared" si="21"/>
        <v>0</v>
      </c>
      <c r="EG49" s="238">
        <f t="shared" si="22"/>
        <v>0</v>
      </c>
      <c r="EH49" s="239">
        <f t="shared" si="23"/>
        <v>0</v>
      </c>
      <c r="EI49" s="240">
        <f t="shared" si="24"/>
        <v>0</v>
      </c>
      <c r="EJ49" s="240">
        <f t="shared" si="25"/>
        <v>0</v>
      </c>
      <c r="EK49" s="240">
        <f t="shared" si="26"/>
        <v>0</v>
      </c>
      <c r="EL49" s="240">
        <f t="shared" si="27"/>
        <v>0</v>
      </c>
      <c r="EM49" s="240">
        <f t="shared" si="28"/>
        <v>0</v>
      </c>
      <c r="EN49" s="240">
        <f t="shared" si="29"/>
        <v>0</v>
      </c>
      <c r="EO49" s="240">
        <f t="shared" si="30"/>
        <v>0</v>
      </c>
      <c r="EP49" s="240">
        <f t="shared" si="31"/>
        <v>0</v>
      </c>
      <c r="EQ49" s="240">
        <f t="shared" si="32"/>
        <v>0</v>
      </c>
      <c r="ER49" s="240">
        <f t="shared" si="33"/>
        <v>0</v>
      </c>
      <c r="ES49" s="240">
        <f t="shared" si="34"/>
        <v>0</v>
      </c>
      <c r="ET49" s="241">
        <f t="shared" si="35"/>
        <v>0</v>
      </c>
      <c r="EU49" s="242">
        <f t="shared" si="36"/>
        <v>3</v>
      </c>
      <c r="EV49" s="234">
        <f t="shared" si="37"/>
        <v>0</v>
      </c>
      <c r="EW49" s="234">
        <f t="shared" si="38"/>
        <v>3</v>
      </c>
      <c r="EX49" s="234">
        <f t="shared" si="39"/>
        <v>0</v>
      </c>
      <c r="EY49" s="234">
        <f t="shared" si="40"/>
        <v>0</v>
      </c>
      <c r="EZ49" s="235">
        <f t="shared" si="41"/>
        <v>0</v>
      </c>
      <c r="FA49" s="236">
        <f t="shared" si="42"/>
        <v>0</v>
      </c>
      <c r="FB49" s="236">
        <f t="shared" si="43"/>
        <v>0</v>
      </c>
      <c r="FC49" s="236">
        <f t="shared" si="44"/>
        <v>0</v>
      </c>
      <c r="FD49" s="236">
        <f t="shared" si="45"/>
        <v>0</v>
      </c>
      <c r="FE49" s="236">
        <f t="shared" si="46"/>
        <v>0</v>
      </c>
      <c r="FF49" s="236">
        <f t="shared" si="47"/>
        <v>0</v>
      </c>
      <c r="FG49" s="237">
        <f t="shared" si="48"/>
        <v>0</v>
      </c>
      <c r="FH49" s="238">
        <f t="shared" si="49"/>
        <v>0</v>
      </c>
      <c r="FI49" s="238">
        <f t="shared" si="50"/>
        <v>0</v>
      </c>
      <c r="FJ49" s="238">
        <f t="shared" si="51"/>
        <v>0</v>
      </c>
      <c r="FK49" s="238">
        <f t="shared" si="52"/>
        <v>3</v>
      </c>
      <c r="FL49" s="238">
        <f t="shared" si="53"/>
        <v>5</v>
      </c>
      <c r="FM49" s="238">
        <f t="shared" si="54"/>
        <v>4</v>
      </c>
      <c r="FN49" s="238">
        <f t="shared" si="55"/>
        <v>0</v>
      </c>
      <c r="FO49" s="239">
        <f t="shared" si="56"/>
        <v>0</v>
      </c>
      <c r="FP49" s="240">
        <f t="shared" si="57"/>
        <v>0</v>
      </c>
      <c r="FQ49" s="240">
        <f t="shared" si="58"/>
        <v>0</v>
      </c>
      <c r="FR49" s="240">
        <f t="shared" si="59"/>
        <v>0</v>
      </c>
      <c r="FS49" s="240">
        <f t="shared" si="60"/>
        <v>0</v>
      </c>
      <c r="FT49" s="240">
        <f t="shared" si="61"/>
        <v>0</v>
      </c>
      <c r="FU49" s="240">
        <f t="shared" si="62"/>
        <v>0</v>
      </c>
      <c r="FV49" s="240">
        <f t="shared" si="63"/>
        <v>0</v>
      </c>
      <c r="FW49" s="240">
        <f t="shared" si="64"/>
        <v>0</v>
      </c>
      <c r="FX49" s="240">
        <f t="shared" si="65"/>
        <v>0</v>
      </c>
      <c r="FY49" s="240">
        <f t="shared" si="66"/>
        <v>0</v>
      </c>
      <c r="FZ49" s="240">
        <f t="shared" si="67"/>
        <v>0</v>
      </c>
      <c r="GA49" s="241">
        <f t="shared" si="68"/>
        <v>18</v>
      </c>
      <c r="GB49" s="242">
        <f t="shared" si="69"/>
        <v>0</v>
      </c>
      <c r="GC49" s="234">
        <f t="shared" si="70"/>
        <v>3</v>
      </c>
      <c r="GD49" s="234">
        <f t="shared" si="71"/>
        <v>0</v>
      </c>
      <c r="GE49" s="234">
        <f t="shared" si="72"/>
        <v>0</v>
      </c>
      <c r="GF49" s="234">
        <f t="shared" si="73"/>
        <v>0</v>
      </c>
      <c r="GG49" s="235">
        <f t="shared" si="74"/>
        <v>0</v>
      </c>
      <c r="GH49" s="236">
        <f t="shared" si="75"/>
        <v>0</v>
      </c>
      <c r="GI49" s="236">
        <f t="shared" si="76"/>
        <v>0</v>
      </c>
      <c r="GJ49" s="236">
        <f t="shared" si="77"/>
        <v>0</v>
      </c>
      <c r="GK49" s="236">
        <f t="shared" si="78"/>
        <v>0</v>
      </c>
      <c r="GL49" s="236">
        <f t="shared" si="79"/>
        <v>0</v>
      </c>
      <c r="GM49" s="236">
        <f t="shared" si="80"/>
        <v>0</v>
      </c>
      <c r="GN49" s="237">
        <f t="shared" si="81"/>
        <v>5</v>
      </c>
      <c r="GO49" s="238">
        <f t="shared" si="82"/>
        <v>0</v>
      </c>
      <c r="GP49" s="238">
        <f t="shared" si="83"/>
        <v>0</v>
      </c>
      <c r="GQ49" s="238">
        <f t="shared" si="84"/>
        <v>0</v>
      </c>
      <c r="GR49" s="238">
        <f t="shared" si="85"/>
        <v>0</v>
      </c>
      <c r="GS49" s="238">
        <f t="shared" si="86"/>
        <v>0</v>
      </c>
      <c r="GT49" s="238">
        <f t="shared" si="87"/>
        <v>0</v>
      </c>
      <c r="GU49" s="238">
        <f t="shared" si="88"/>
        <v>0</v>
      </c>
      <c r="GV49" s="239">
        <f t="shared" si="89"/>
        <v>0</v>
      </c>
      <c r="GW49" s="240">
        <f t="shared" si="90"/>
        <v>0</v>
      </c>
      <c r="GX49" s="240">
        <f t="shared" si="91"/>
        <v>0</v>
      </c>
      <c r="GY49" s="240">
        <f t="shared" si="92"/>
        <v>0</v>
      </c>
      <c r="GZ49" s="240">
        <f t="shared" si="93"/>
        <v>0</v>
      </c>
      <c r="HA49" s="240">
        <f t="shared" si="94"/>
        <v>0</v>
      </c>
      <c r="HB49" s="240">
        <f t="shared" si="95"/>
        <v>0</v>
      </c>
      <c r="HC49" s="240">
        <f t="shared" si="96"/>
        <v>0</v>
      </c>
      <c r="HD49" s="240">
        <f t="shared" si="97"/>
        <v>0</v>
      </c>
      <c r="HE49" s="240">
        <f t="shared" si="98"/>
        <v>0</v>
      </c>
      <c r="HF49" s="240">
        <f t="shared" si="99"/>
        <v>0</v>
      </c>
      <c r="HG49" s="240">
        <f t="shared" si="100"/>
        <v>0</v>
      </c>
      <c r="HH49" s="241">
        <f t="shared" si="101"/>
        <v>8</v>
      </c>
      <c r="HI49" s="243"/>
      <c r="HJ49" s="242">
        <f t="shared" si="102"/>
        <v>0</v>
      </c>
      <c r="HK49" s="234">
        <f t="shared" si="103"/>
        <v>0</v>
      </c>
      <c r="HL49" s="234">
        <f t="shared" si="104"/>
        <v>0</v>
      </c>
      <c r="HM49" s="234">
        <f t="shared" si="105"/>
        <v>3</v>
      </c>
      <c r="HN49" s="234">
        <f t="shared" si="106"/>
        <v>0</v>
      </c>
      <c r="HO49" s="235">
        <f t="shared" si="107"/>
        <v>20</v>
      </c>
      <c r="HP49" s="236">
        <f t="shared" si="108"/>
        <v>20</v>
      </c>
      <c r="HQ49" s="236">
        <f t="shared" si="109"/>
        <v>20</v>
      </c>
      <c r="HR49" s="236">
        <f t="shared" si="110"/>
        <v>20</v>
      </c>
      <c r="HS49" s="236">
        <f t="shared" si="111"/>
        <v>10</v>
      </c>
      <c r="HT49" s="236">
        <f t="shared" si="112"/>
        <v>20</v>
      </c>
      <c r="HU49" s="236">
        <f t="shared" si="113"/>
        <v>10</v>
      </c>
      <c r="HV49" s="237">
        <f t="shared" si="114"/>
        <v>0</v>
      </c>
      <c r="HW49" s="238">
        <f t="shared" si="115"/>
        <v>20</v>
      </c>
      <c r="HX49" s="238">
        <f t="shared" si="116"/>
        <v>20</v>
      </c>
      <c r="HY49" s="238">
        <f t="shared" si="117"/>
        <v>20</v>
      </c>
      <c r="HZ49" s="238">
        <f t="shared" si="118"/>
        <v>0</v>
      </c>
      <c r="IA49" s="238">
        <f t="shared" si="119"/>
        <v>0</v>
      </c>
      <c r="IB49" s="238">
        <f t="shared" si="120"/>
        <v>0</v>
      </c>
      <c r="IC49" s="238">
        <f t="shared" si="121"/>
        <v>0</v>
      </c>
      <c r="ID49" s="239">
        <f t="shared" si="122"/>
        <v>0</v>
      </c>
      <c r="IE49" s="240">
        <f t="shared" si="123"/>
        <v>0</v>
      </c>
      <c r="IF49" s="240">
        <f t="shared" si="124"/>
        <v>0</v>
      </c>
      <c r="IG49" s="240">
        <f t="shared" si="125"/>
        <v>0</v>
      </c>
      <c r="IH49" s="240">
        <f t="shared" si="126"/>
        <v>0</v>
      </c>
      <c r="II49" s="240">
        <f t="shared" si="127"/>
        <v>0</v>
      </c>
      <c r="IJ49" s="240">
        <f t="shared" si="128"/>
        <v>0</v>
      </c>
      <c r="IK49" s="240">
        <f t="shared" si="129"/>
        <v>0</v>
      </c>
      <c r="IL49" s="240">
        <f t="shared" si="130"/>
        <v>0</v>
      </c>
      <c r="IM49" s="240">
        <f t="shared" si="131"/>
        <v>0</v>
      </c>
      <c r="IN49" s="240">
        <f t="shared" si="132"/>
        <v>0</v>
      </c>
      <c r="IO49" s="240">
        <f t="shared" si="133"/>
        <v>0</v>
      </c>
      <c r="IP49" s="416">
        <f t="shared" si="134"/>
        <v>180</v>
      </c>
      <c r="IQ49" s="416">
        <f t="shared" si="135"/>
        <v>3</v>
      </c>
    </row>
    <row r="50" spans="1:251" ht="15" customHeight="1" x14ac:dyDescent="0.25">
      <c r="A50" s="14" t="s">
        <v>1777</v>
      </c>
      <c r="B50" s="392">
        <v>29</v>
      </c>
      <c r="C50" s="13" t="s">
        <v>1698</v>
      </c>
      <c r="D50" s="423">
        <v>44287</v>
      </c>
      <c r="E50" s="20">
        <v>4</v>
      </c>
      <c r="F50" s="6">
        <v>11607061</v>
      </c>
      <c r="G50" s="20" t="s">
        <v>1699</v>
      </c>
      <c r="H50" s="20" t="s">
        <v>1700</v>
      </c>
      <c r="I50" s="23" t="s">
        <v>1701</v>
      </c>
      <c r="J50" s="6"/>
      <c r="K50" s="6"/>
      <c r="L50" s="424"/>
      <c r="M50" s="425" t="s">
        <v>1702</v>
      </c>
      <c r="N50" s="24" t="s">
        <v>1390</v>
      </c>
      <c r="O50" s="107"/>
      <c r="P50" s="105"/>
      <c r="Q50" s="106"/>
      <c r="R50" s="24" t="s">
        <v>1387</v>
      </c>
      <c r="S50" s="107"/>
      <c r="T50" s="105"/>
      <c r="U50" s="106"/>
      <c r="V50" s="24" t="s">
        <v>1390</v>
      </c>
      <c r="W50" s="107"/>
      <c r="X50" s="105"/>
      <c r="Y50" s="106"/>
      <c r="Z50" s="722">
        <v>72.25</v>
      </c>
      <c r="AA50" s="273"/>
      <c r="AB50" s="24" t="s">
        <v>1398</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t="s">
        <v>1387</v>
      </c>
      <c r="AZ50" s="107"/>
      <c r="BA50" s="273"/>
      <c r="BB50" s="722">
        <v>65.5</v>
      </c>
      <c r="BC50" s="107"/>
      <c r="BD50" s="273"/>
      <c r="BE50" s="722">
        <v>72.050003051757813</v>
      </c>
      <c r="BF50" s="107"/>
      <c r="BG50" s="273"/>
      <c r="BH50" s="722">
        <v>72</v>
      </c>
      <c r="BI50" s="107"/>
      <c r="BJ50" s="273"/>
      <c r="BK50" s="24" t="s">
        <v>1390</v>
      </c>
      <c r="BL50" s="107"/>
      <c r="BM50" s="273"/>
      <c r="BN50" s="24" t="s">
        <v>1390</v>
      </c>
      <c r="BO50" s="107"/>
      <c r="BP50" s="273"/>
      <c r="BQ50" s="24" t="s">
        <v>1390</v>
      </c>
      <c r="BR50" s="107"/>
      <c r="BS50" s="273"/>
      <c r="BT50" s="24" t="s">
        <v>1744</v>
      </c>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f t="shared" si="0"/>
        <v>69.850001017252609</v>
      </c>
      <c r="DK50" s="219"/>
      <c r="DL50" s="220">
        <f t="shared" si="1"/>
        <v>3.4925000508626303</v>
      </c>
      <c r="DM50" s="650">
        <f t="shared" si="2"/>
        <v>0</v>
      </c>
      <c r="DN50" s="233">
        <f t="shared" si="3"/>
        <v>0</v>
      </c>
      <c r="DO50" s="234">
        <f t="shared" si="4"/>
        <v>0</v>
      </c>
      <c r="DP50" s="234">
        <f t="shared" si="5"/>
        <v>0</v>
      </c>
      <c r="DQ50" s="234">
        <f t="shared" si="6"/>
        <v>0</v>
      </c>
      <c r="DR50" s="234">
        <f t="shared" si="7"/>
        <v>0</v>
      </c>
      <c r="DS50" s="235">
        <f t="shared" si="8"/>
        <v>0</v>
      </c>
      <c r="DT50" s="236">
        <f t="shared" si="9"/>
        <v>0</v>
      </c>
      <c r="DU50" s="236">
        <f t="shared" si="10"/>
        <v>0</v>
      </c>
      <c r="DV50" s="236">
        <f t="shared" si="11"/>
        <v>0</v>
      </c>
      <c r="DW50" s="236">
        <f t="shared" si="12"/>
        <v>0</v>
      </c>
      <c r="DX50" s="236">
        <f t="shared" si="13"/>
        <v>0</v>
      </c>
      <c r="DY50" s="236">
        <f t="shared" si="14"/>
        <v>0</v>
      </c>
      <c r="DZ50" s="237">
        <f t="shared" si="15"/>
        <v>0</v>
      </c>
      <c r="EA50" s="238">
        <f t="shared" si="16"/>
        <v>0</v>
      </c>
      <c r="EB50" s="238">
        <f t="shared" si="17"/>
        <v>0</v>
      </c>
      <c r="EC50" s="238">
        <f t="shared" si="18"/>
        <v>0</v>
      </c>
      <c r="ED50" s="238">
        <f t="shared" si="19"/>
        <v>0</v>
      </c>
      <c r="EE50" s="238">
        <f t="shared" si="20"/>
        <v>0</v>
      </c>
      <c r="EF50" s="238">
        <f t="shared" si="21"/>
        <v>0</v>
      </c>
      <c r="EG50" s="238">
        <f t="shared" si="22"/>
        <v>0</v>
      </c>
      <c r="EH50" s="239">
        <f t="shared" si="23"/>
        <v>0</v>
      </c>
      <c r="EI50" s="240">
        <f t="shared" si="24"/>
        <v>0</v>
      </c>
      <c r="EJ50" s="240">
        <f t="shared" si="25"/>
        <v>0</v>
      </c>
      <c r="EK50" s="240">
        <f t="shared" si="26"/>
        <v>0</v>
      </c>
      <c r="EL50" s="240">
        <f t="shared" si="27"/>
        <v>0</v>
      </c>
      <c r="EM50" s="240">
        <f t="shared" si="28"/>
        <v>0</v>
      </c>
      <c r="EN50" s="240">
        <f t="shared" si="29"/>
        <v>0</v>
      </c>
      <c r="EO50" s="240">
        <f t="shared" si="30"/>
        <v>0</v>
      </c>
      <c r="EP50" s="240">
        <f t="shared" si="31"/>
        <v>0</v>
      </c>
      <c r="EQ50" s="240">
        <f t="shared" si="32"/>
        <v>0</v>
      </c>
      <c r="ER50" s="240">
        <f t="shared" si="33"/>
        <v>0</v>
      </c>
      <c r="ES50" s="240">
        <f t="shared" si="34"/>
        <v>0</v>
      </c>
      <c r="ET50" s="241">
        <f t="shared" si="35"/>
        <v>0</v>
      </c>
      <c r="EU50" s="242">
        <f t="shared" si="36"/>
        <v>3</v>
      </c>
      <c r="EV50" s="234">
        <f t="shared" si="37"/>
        <v>0</v>
      </c>
      <c r="EW50" s="234">
        <f t="shared" si="38"/>
        <v>3</v>
      </c>
      <c r="EX50" s="234">
        <f t="shared" si="39"/>
        <v>0</v>
      </c>
      <c r="EY50" s="234">
        <f t="shared" si="40"/>
        <v>0</v>
      </c>
      <c r="EZ50" s="235">
        <f t="shared" si="41"/>
        <v>0</v>
      </c>
      <c r="FA50" s="236">
        <f t="shared" si="42"/>
        <v>0</v>
      </c>
      <c r="FB50" s="236">
        <f t="shared" si="43"/>
        <v>0</v>
      </c>
      <c r="FC50" s="236">
        <f t="shared" si="44"/>
        <v>0</v>
      </c>
      <c r="FD50" s="236">
        <f t="shared" si="45"/>
        <v>0</v>
      </c>
      <c r="FE50" s="236">
        <f t="shared" si="46"/>
        <v>0</v>
      </c>
      <c r="FF50" s="236">
        <f t="shared" si="47"/>
        <v>0</v>
      </c>
      <c r="FG50" s="237">
        <f t="shared" si="48"/>
        <v>0</v>
      </c>
      <c r="FH50" s="238">
        <f t="shared" si="49"/>
        <v>0</v>
      </c>
      <c r="FI50" s="238">
        <f t="shared" si="50"/>
        <v>0</v>
      </c>
      <c r="FJ50" s="238">
        <f t="shared" si="51"/>
        <v>0</v>
      </c>
      <c r="FK50" s="238">
        <f t="shared" si="52"/>
        <v>3</v>
      </c>
      <c r="FL50" s="238">
        <f t="shared" si="53"/>
        <v>5</v>
      </c>
      <c r="FM50" s="238">
        <f t="shared" si="54"/>
        <v>4</v>
      </c>
      <c r="FN50" s="238">
        <f t="shared" si="55"/>
        <v>0</v>
      </c>
      <c r="FO50" s="239">
        <f t="shared" si="56"/>
        <v>0</v>
      </c>
      <c r="FP50" s="240">
        <f t="shared" si="57"/>
        <v>0</v>
      </c>
      <c r="FQ50" s="240">
        <f t="shared" si="58"/>
        <v>0</v>
      </c>
      <c r="FR50" s="240">
        <f t="shared" si="59"/>
        <v>0</v>
      </c>
      <c r="FS50" s="240">
        <f t="shared" si="60"/>
        <v>0</v>
      </c>
      <c r="FT50" s="240">
        <f t="shared" si="61"/>
        <v>0</v>
      </c>
      <c r="FU50" s="240">
        <f t="shared" si="62"/>
        <v>0</v>
      </c>
      <c r="FV50" s="240">
        <f t="shared" si="63"/>
        <v>0</v>
      </c>
      <c r="FW50" s="240">
        <f t="shared" si="64"/>
        <v>0</v>
      </c>
      <c r="FX50" s="240">
        <f t="shared" si="65"/>
        <v>0</v>
      </c>
      <c r="FY50" s="240">
        <f t="shared" si="66"/>
        <v>0</v>
      </c>
      <c r="FZ50" s="240">
        <f t="shared" si="67"/>
        <v>0</v>
      </c>
      <c r="GA50" s="241">
        <f t="shared" si="68"/>
        <v>18</v>
      </c>
      <c r="GB50" s="242">
        <f t="shared" si="69"/>
        <v>0</v>
      </c>
      <c r="GC50" s="234">
        <f t="shared" si="70"/>
        <v>3</v>
      </c>
      <c r="GD50" s="234">
        <f t="shared" si="71"/>
        <v>0</v>
      </c>
      <c r="GE50" s="234">
        <f t="shared" si="72"/>
        <v>0</v>
      </c>
      <c r="GF50" s="234">
        <f t="shared" si="73"/>
        <v>0</v>
      </c>
      <c r="GG50" s="235">
        <f t="shared" si="74"/>
        <v>0</v>
      </c>
      <c r="GH50" s="236">
        <f t="shared" si="75"/>
        <v>0</v>
      </c>
      <c r="GI50" s="236">
        <f t="shared" si="76"/>
        <v>0</v>
      </c>
      <c r="GJ50" s="236">
        <f t="shared" si="77"/>
        <v>0</v>
      </c>
      <c r="GK50" s="236">
        <f t="shared" si="78"/>
        <v>0</v>
      </c>
      <c r="GL50" s="236">
        <f t="shared" si="79"/>
        <v>0</v>
      </c>
      <c r="GM50" s="236">
        <f t="shared" si="80"/>
        <v>0</v>
      </c>
      <c r="GN50" s="237">
        <f t="shared" si="81"/>
        <v>5</v>
      </c>
      <c r="GO50" s="238">
        <f t="shared" si="82"/>
        <v>0</v>
      </c>
      <c r="GP50" s="238">
        <f t="shared" si="83"/>
        <v>0</v>
      </c>
      <c r="GQ50" s="238">
        <f t="shared" si="84"/>
        <v>0</v>
      </c>
      <c r="GR50" s="238">
        <f t="shared" si="85"/>
        <v>0</v>
      </c>
      <c r="GS50" s="238">
        <f t="shared" si="86"/>
        <v>0</v>
      </c>
      <c r="GT50" s="238">
        <f t="shared" si="87"/>
        <v>0</v>
      </c>
      <c r="GU50" s="238">
        <f t="shared" si="88"/>
        <v>0</v>
      </c>
      <c r="GV50" s="239">
        <f t="shared" si="89"/>
        <v>0</v>
      </c>
      <c r="GW50" s="240">
        <f t="shared" si="90"/>
        <v>0</v>
      </c>
      <c r="GX50" s="240">
        <f t="shared" si="91"/>
        <v>0</v>
      </c>
      <c r="GY50" s="240">
        <f t="shared" si="92"/>
        <v>0</v>
      </c>
      <c r="GZ50" s="240">
        <f t="shared" si="93"/>
        <v>0</v>
      </c>
      <c r="HA50" s="240">
        <f t="shared" si="94"/>
        <v>0</v>
      </c>
      <c r="HB50" s="240">
        <f t="shared" si="95"/>
        <v>0</v>
      </c>
      <c r="HC50" s="240">
        <f t="shared" si="96"/>
        <v>0</v>
      </c>
      <c r="HD50" s="240">
        <f t="shared" si="97"/>
        <v>0</v>
      </c>
      <c r="HE50" s="240">
        <f t="shared" si="98"/>
        <v>0</v>
      </c>
      <c r="HF50" s="240">
        <f t="shared" si="99"/>
        <v>0</v>
      </c>
      <c r="HG50" s="240">
        <f t="shared" si="100"/>
        <v>0</v>
      </c>
      <c r="HH50" s="241">
        <f t="shared" si="101"/>
        <v>8</v>
      </c>
      <c r="HI50" s="243"/>
      <c r="HJ50" s="242">
        <f t="shared" si="102"/>
        <v>0</v>
      </c>
      <c r="HK50" s="234">
        <f t="shared" si="103"/>
        <v>0</v>
      </c>
      <c r="HL50" s="234">
        <f t="shared" si="104"/>
        <v>0</v>
      </c>
      <c r="HM50" s="234">
        <f t="shared" si="105"/>
        <v>3</v>
      </c>
      <c r="HN50" s="234">
        <f t="shared" si="106"/>
        <v>0</v>
      </c>
      <c r="HO50" s="235">
        <f t="shared" si="107"/>
        <v>20</v>
      </c>
      <c r="HP50" s="236">
        <f t="shared" si="108"/>
        <v>20</v>
      </c>
      <c r="HQ50" s="236">
        <f t="shared" si="109"/>
        <v>20</v>
      </c>
      <c r="HR50" s="236">
        <f t="shared" si="110"/>
        <v>20</v>
      </c>
      <c r="HS50" s="236">
        <f t="shared" si="111"/>
        <v>10</v>
      </c>
      <c r="HT50" s="236">
        <f t="shared" si="112"/>
        <v>20</v>
      </c>
      <c r="HU50" s="236">
        <f t="shared" si="113"/>
        <v>10</v>
      </c>
      <c r="HV50" s="237">
        <f t="shared" si="114"/>
        <v>0</v>
      </c>
      <c r="HW50" s="238">
        <f t="shared" si="115"/>
        <v>20</v>
      </c>
      <c r="HX50" s="238">
        <f t="shared" si="116"/>
        <v>20</v>
      </c>
      <c r="HY50" s="238">
        <f t="shared" si="117"/>
        <v>20</v>
      </c>
      <c r="HZ50" s="238">
        <f t="shared" si="118"/>
        <v>0</v>
      </c>
      <c r="IA50" s="238">
        <f t="shared" si="119"/>
        <v>0</v>
      </c>
      <c r="IB50" s="238">
        <f t="shared" si="120"/>
        <v>0</v>
      </c>
      <c r="IC50" s="238">
        <f t="shared" si="121"/>
        <v>0</v>
      </c>
      <c r="ID50" s="239">
        <f t="shared" si="122"/>
        <v>0</v>
      </c>
      <c r="IE50" s="240">
        <f t="shared" si="123"/>
        <v>0</v>
      </c>
      <c r="IF50" s="240">
        <f t="shared" si="124"/>
        <v>0</v>
      </c>
      <c r="IG50" s="240">
        <f t="shared" si="125"/>
        <v>0</v>
      </c>
      <c r="IH50" s="240">
        <f t="shared" si="126"/>
        <v>0</v>
      </c>
      <c r="II50" s="240">
        <f t="shared" si="127"/>
        <v>0</v>
      </c>
      <c r="IJ50" s="240">
        <f t="shared" si="128"/>
        <v>0</v>
      </c>
      <c r="IK50" s="240">
        <f t="shared" si="129"/>
        <v>0</v>
      </c>
      <c r="IL50" s="240">
        <f t="shared" si="130"/>
        <v>0</v>
      </c>
      <c r="IM50" s="240">
        <f t="shared" si="131"/>
        <v>0</v>
      </c>
      <c r="IN50" s="240">
        <f t="shared" si="132"/>
        <v>0</v>
      </c>
      <c r="IO50" s="240">
        <f t="shared" si="133"/>
        <v>0</v>
      </c>
      <c r="IP50" s="416">
        <f t="shared" si="134"/>
        <v>180</v>
      </c>
      <c r="IQ50" s="416">
        <f t="shared" si="135"/>
        <v>3</v>
      </c>
    </row>
    <row r="51" spans="1:251" ht="15" customHeight="1" x14ac:dyDescent="0.25">
      <c r="A51" s="14" t="s">
        <v>1777</v>
      </c>
      <c r="B51" s="392">
        <v>30</v>
      </c>
      <c r="C51" s="13" t="s">
        <v>1703</v>
      </c>
      <c r="D51" s="423">
        <v>44287</v>
      </c>
      <c r="E51" s="20">
        <v>4</v>
      </c>
      <c r="F51" s="6">
        <v>11607083</v>
      </c>
      <c r="G51" s="20" t="s">
        <v>1704</v>
      </c>
      <c r="H51" s="20" t="s">
        <v>1705</v>
      </c>
      <c r="I51" s="23" t="s">
        <v>1706</v>
      </c>
      <c r="J51" s="6"/>
      <c r="K51" s="6"/>
      <c r="L51" s="424"/>
      <c r="M51" s="425" t="s">
        <v>1707</v>
      </c>
      <c r="N51" s="24" t="s">
        <v>1390</v>
      </c>
      <c r="O51" s="107"/>
      <c r="P51" s="105"/>
      <c r="Q51" s="106"/>
      <c r="R51" s="24" t="s">
        <v>1387</v>
      </c>
      <c r="S51" s="107"/>
      <c r="T51" s="105"/>
      <c r="U51" s="106"/>
      <c r="V51" s="24" t="s">
        <v>1390</v>
      </c>
      <c r="W51" s="107"/>
      <c r="X51" s="105"/>
      <c r="Y51" s="106"/>
      <c r="Z51" s="722">
        <v>77.349998474121094</v>
      </c>
      <c r="AA51" s="273"/>
      <c r="AB51" s="24" t="s">
        <v>1398</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t="s">
        <v>1387</v>
      </c>
      <c r="AZ51" s="107"/>
      <c r="BA51" s="273"/>
      <c r="BB51" s="722">
        <v>60.25</v>
      </c>
      <c r="BC51" s="107"/>
      <c r="BD51" s="273"/>
      <c r="BE51" s="722">
        <v>80.599998474121094</v>
      </c>
      <c r="BF51" s="107"/>
      <c r="BG51" s="273"/>
      <c r="BH51" s="722">
        <v>62.5</v>
      </c>
      <c r="BI51" s="107"/>
      <c r="BJ51" s="273"/>
      <c r="BK51" s="24" t="s">
        <v>1390</v>
      </c>
      <c r="BL51" s="107"/>
      <c r="BM51" s="273"/>
      <c r="BN51" s="24" t="s">
        <v>1390</v>
      </c>
      <c r="BO51" s="107"/>
      <c r="BP51" s="273"/>
      <c r="BQ51" s="24" t="s">
        <v>1390</v>
      </c>
      <c r="BR51" s="107"/>
      <c r="BS51" s="273"/>
      <c r="BT51" s="24" t="s">
        <v>1744</v>
      </c>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f t="shared" si="0"/>
        <v>67.783332824707031</v>
      </c>
      <c r="DK51" s="219"/>
      <c r="DL51" s="220">
        <f t="shared" si="1"/>
        <v>3.3891666412353514</v>
      </c>
      <c r="DM51" s="650">
        <f t="shared" si="2"/>
        <v>0</v>
      </c>
      <c r="DN51" s="233">
        <f t="shared" si="3"/>
        <v>0</v>
      </c>
      <c r="DO51" s="234">
        <f t="shared" si="4"/>
        <v>0</v>
      </c>
      <c r="DP51" s="234">
        <f t="shared" si="5"/>
        <v>0</v>
      </c>
      <c r="DQ51" s="234">
        <f t="shared" si="6"/>
        <v>0</v>
      </c>
      <c r="DR51" s="234">
        <f t="shared" si="7"/>
        <v>0</v>
      </c>
      <c r="DS51" s="235">
        <f t="shared" si="8"/>
        <v>0</v>
      </c>
      <c r="DT51" s="236">
        <f t="shared" si="9"/>
        <v>0</v>
      </c>
      <c r="DU51" s="236">
        <f t="shared" si="10"/>
        <v>0</v>
      </c>
      <c r="DV51" s="236">
        <f t="shared" si="11"/>
        <v>0</v>
      </c>
      <c r="DW51" s="236">
        <f t="shared" si="12"/>
        <v>0</v>
      </c>
      <c r="DX51" s="236">
        <f t="shared" si="13"/>
        <v>0</v>
      </c>
      <c r="DY51" s="236">
        <f t="shared" si="14"/>
        <v>0</v>
      </c>
      <c r="DZ51" s="237">
        <f t="shared" si="15"/>
        <v>0</v>
      </c>
      <c r="EA51" s="238">
        <f t="shared" si="16"/>
        <v>0</v>
      </c>
      <c r="EB51" s="238">
        <f t="shared" si="17"/>
        <v>0</v>
      </c>
      <c r="EC51" s="238">
        <f t="shared" si="18"/>
        <v>0</v>
      </c>
      <c r="ED51" s="238">
        <f t="shared" si="19"/>
        <v>0</v>
      </c>
      <c r="EE51" s="238">
        <f t="shared" si="20"/>
        <v>0</v>
      </c>
      <c r="EF51" s="238">
        <f t="shared" si="21"/>
        <v>0</v>
      </c>
      <c r="EG51" s="238">
        <f t="shared" si="22"/>
        <v>0</v>
      </c>
      <c r="EH51" s="239">
        <f t="shared" si="23"/>
        <v>0</v>
      </c>
      <c r="EI51" s="240">
        <f t="shared" si="24"/>
        <v>0</v>
      </c>
      <c r="EJ51" s="240">
        <f t="shared" si="25"/>
        <v>0</v>
      </c>
      <c r="EK51" s="240">
        <f t="shared" si="26"/>
        <v>0</v>
      </c>
      <c r="EL51" s="240">
        <f t="shared" si="27"/>
        <v>0</v>
      </c>
      <c r="EM51" s="240">
        <f t="shared" si="28"/>
        <v>0</v>
      </c>
      <c r="EN51" s="240">
        <f t="shared" si="29"/>
        <v>0</v>
      </c>
      <c r="EO51" s="240">
        <f t="shared" si="30"/>
        <v>0</v>
      </c>
      <c r="EP51" s="240">
        <f t="shared" si="31"/>
        <v>0</v>
      </c>
      <c r="EQ51" s="240">
        <f t="shared" si="32"/>
        <v>0</v>
      </c>
      <c r="ER51" s="240">
        <f t="shared" si="33"/>
        <v>0</v>
      </c>
      <c r="ES51" s="240">
        <f t="shared" si="34"/>
        <v>0</v>
      </c>
      <c r="ET51" s="241">
        <f t="shared" si="35"/>
        <v>0</v>
      </c>
      <c r="EU51" s="242">
        <f t="shared" si="36"/>
        <v>3</v>
      </c>
      <c r="EV51" s="234">
        <f t="shared" si="37"/>
        <v>0</v>
      </c>
      <c r="EW51" s="234">
        <f t="shared" si="38"/>
        <v>3</v>
      </c>
      <c r="EX51" s="234">
        <f t="shared" si="39"/>
        <v>0</v>
      </c>
      <c r="EY51" s="234">
        <f t="shared" si="40"/>
        <v>0</v>
      </c>
      <c r="EZ51" s="235">
        <f t="shared" si="41"/>
        <v>0</v>
      </c>
      <c r="FA51" s="236">
        <f t="shared" si="42"/>
        <v>0</v>
      </c>
      <c r="FB51" s="236">
        <f t="shared" si="43"/>
        <v>0</v>
      </c>
      <c r="FC51" s="236">
        <f t="shared" si="44"/>
        <v>0</v>
      </c>
      <c r="FD51" s="236">
        <f t="shared" si="45"/>
        <v>0</v>
      </c>
      <c r="FE51" s="236">
        <f t="shared" si="46"/>
        <v>0</v>
      </c>
      <c r="FF51" s="236">
        <f t="shared" si="47"/>
        <v>0</v>
      </c>
      <c r="FG51" s="237">
        <f t="shared" si="48"/>
        <v>0</v>
      </c>
      <c r="FH51" s="238">
        <f t="shared" si="49"/>
        <v>0</v>
      </c>
      <c r="FI51" s="238">
        <f t="shared" si="50"/>
        <v>0</v>
      </c>
      <c r="FJ51" s="238">
        <f t="shared" si="51"/>
        <v>0</v>
      </c>
      <c r="FK51" s="238">
        <f t="shared" si="52"/>
        <v>3</v>
      </c>
      <c r="FL51" s="238">
        <f t="shared" si="53"/>
        <v>5</v>
      </c>
      <c r="FM51" s="238">
        <f t="shared" si="54"/>
        <v>4</v>
      </c>
      <c r="FN51" s="238">
        <f t="shared" si="55"/>
        <v>0</v>
      </c>
      <c r="FO51" s="239">
        <f t="shared" si="56"/>
        <v>0</v>
      </c>
      <c r="FP51" s="240">
        <f t="shared" si="57"/>
        <v>0</v>
      </c>
      <c r="FQ51" s="240">
        <f t="shared" si="58"/>
        <v>0</v>
      </c>
      <c r="FR51" s="240">
        <f t="shared" si="59"/>
        <v>0</v>
      </c>
      <c r="FS51" s="240">
        <f t="shared" si="60"/>
        <v>0</v>
      </c>
      <c r="FT51" s="240">
        <f t="shared" si="61"/>
        <v>0</v>
      </c>
      <c r="FU51" s="240">
        <f t="shared" si="62"/>
        <v>0</v>
      </c>
      <c r="FV51" s="240">
        <f t="shared" si="63"/>
        <v>0</v>
      </c>
      <c r="FW51" s="240">
        <f t="shared" si="64"/>
        <v>0</v>
      </c>
      <c r="FX51" s="240">
        <f t="shared" si="65"/>
        <v>0</v>
      </c>
      <c r="FY51" s="240">
        <f t="shared" si="66"/>
        <v>0</v>
      </c>
      <c r="FZ51" s="240">
        <f t="shared" si="67"/>
        <v>0</v>
      </c>
      <c r="GA51" s="241">
        <f t="shared" si="68"/>
        <v>18</v>
      </c>
      <c r="GB51" s="242">
        <f t="shared" si="69"/>
        <v>0</v>
      </c>
      <c r="GC51" s="234">
        <f t="shared" si="70"/>
        <v>3</v>
      </c>
      <c r="GD51" s="234">
        <f t="shared" si="71"/>
        <v>0</v>
      </c>
      <c r="GE51" s="234">
        <f t="shared" si="72"/>
        <v>0</v>
      </c>
      <c r="GF51" s="234">
        <f t="shared" si="73"/>
        <v>0</v>
      </c>
      <c r="GG51" s="235">
        <f t="shared" si="74"/>
        <v>0</v>
      </c>
      <c r="GH51" s="236">
        <f t="shared" si="75"/>
        <v>0</v>
      </c>
      <c r="GI51" s="236">
        <f t="shared" si="76"/>
        <v>0</v>
      </c>
      <c r="GJ51" s="236">
        <f t="shared" si="77"/>
        <v>0</v>
      </c>
      <c r="GK51" s="236">
        <f t="shared" si="78"/>
        <v>0</v>
      </c>
      <c r="GL51" s="236">
        <f t="shared" si="79"/>
        <v>0</v>
      </c>
      <c r="GM51" s="236">
        <f t="shared" si="80"/>
        <v>0</v>
      </c>
      <c r="GN51" s="237">
        <f t="shared" si="81"/>
        <v>5</v>
      </c>
      <c r="GO51" s="238">
        <f t="shared" si="82"/>
        <v>0</v>
      </c>
      <c r="GP51" s="238">
        <f t="shared" si="83"/>
        <v>0</v>
      </c>
      <c r="GQ51" s="238">
        <f t="shared" si="84"/>
        <v>0</v>
      </c>
      <c r="GR51" s="238">
        <f t="shared" si="85"/>
        <v>0</v>
      </c>
      <c r="GS51" s="238">
        <f t="shared" si="86"/>
        <v>0</v>
      </c>
      <c r="GT51" s="238">
        <f t="shared" si="87"/>
        <v>0</v>
      </c>
      <c r="GU51" s="238">
        <f t="shared" si="88"/>
        <v>0</v>
      </c>
      <c r="GV51" s="239">
        <f t="shared" si="89"/>
        <v>0</v>
      </c>
      <c r="GW51" s="240">
        <f t="shared" si="90"/>
        <v>0</v>
      </c>
      <c r="GX51" s="240">
        <f t="shared" si="91"/>
        <v>0</v>
      </c>
      <c r="GY51" s="240">
        <f t="shared" si="92"/>
        <v>0</v>
      </c>
      <c r="GZ51" s="240">
        <f t="shared" si="93"/>
        <v>0</v>
      </c>
      <c r="HA51" s="240">
        <f t="shared" si="94"/>
        <v>0</v>
      </c>
      <c r="HB51" s="240">
        <f t="shared" si="95"/>
        <v>0</v>
      </c>
      <c r="HC51" s="240">
        <f t="shared" si="96"/>
        <v>0</v>
      </c>
      <c r="HD51" s="240">
        <f t="shared" si="97"/>
        <v>0</v>
      </c>
      <c r="HE51" s="240">
        <f t="shared" si="98"/>
        <v>0</v>
      </c>
      <c r="HF51" s="240">
        <f t="shared" si="99"/>
        <v>0</v>
      </c>
      <c r="HG51" s="240">
        <f t="shared" si="100"/>
        <v>0</v>
      </c>
      <c r="HH51" s="241">
        <f t="shared" si="101"/>
        <v>8</v>
      </c>
      <c r="HI51" s="243"/>
      <c r="HJ51" s="242">
        <f t="shared" si="102"/>
        <v>0</v>
      </c>
      <c r="HK51" s="234">
        <f t="shared" si="103"/>
        <v>0</v>
      </c>
      <c r="HL51" s="234">
        <f t="shared" si="104"/>
        <v>0</v>
      </c>
      <c r="HM51" s="234">
        <f t="shared" si="105"/>
        <v>3</v>
      </c>
      <c r="HN51" s="234">
        <f t="shared" si="106"/>
        <v>0</v>
      </c>
      <c r="HO51" s="235">
        <f t="shared" si="107"/>
        <v>20</v>
      </c>
      <c r="HP51" s="236">
        <f t="shared" si="108"/>
        <v>20</v>
      </c>
      <c r="HQ51" s="236">
        <f t="shared" si="109"/>
        <v>20</v>
      </c>
      <c r="HR51" s="236">
        <f t="shared" si="110"/>
        <v>20</v>
      </c>
      <c r="HS51" s="236">
        <f t="shared" si="111"/>
        <v>10</v>
      </c>
      <c r="HT51" s="236">
        <f t="shared" si="112"/>
        <v>20</v>
      </c>
      <c r="HU51" s="236">
        <f t="shared" si="113"/>
        <v>10</v>
      </c>
      <c r="HV51" s="237">
        <f t="shared" si="114"/>
        <v>0</v>
      </c>
      <c r="HW51" s="238">
        <f t="shared" si="115"/>
        <v>20</v>
      </c>
      <c r="HX51" s="238">
        <f t="shared" si="116"/>
        <v>20</v>
      </c>
      <c r="HY51" s="238">
        <f t="shared" si="117"/>
        <v>20</v>
      </c>
      <c r="HZ51" s="238">
        <f t="shared" si="118"/>
        <v>0</v>
      </c>
      <c r="IA51" s="238">
        <f t="shared" si="119"/>
        <v>0</v>
      </c>
      <c r="IB51" s="238">
        <f t="shared" si="120"/>
        <v>0</v>
      </c>
      <c r="IC51" s="238">
        <f t="shared" si="121"/>
        <v>0</v>
      </c>
      <c r="ID51" s="239">
        <f t="shared" si="122"/>
        <v>0</v>
      </c>
      <c r="IE51" s="240">
        <f t="shared" si="123"/>
        <v>0</v>
      </c>
      <c r="IF51" s="240">
        <f t="shared" si="124"/>
        <v>0</v>
      </c>
      <c r="IG51" s="240">
        <f t="shared" si="125"/>
        <v>0</v>
      </c>
      <c r="IH51" s="240">
        <f t="shared" si="126"/>
        <v>0</v>
      </c>
      <c r="II51" s="240">
        <f t="shared" si="127"/>
        <v>0</v>
      </c>
      <c r="IJ51" s="240">
        <f t="shared" si="128"/>
        <v>0</v>
      </c>
      <c r="IK51" s="240">
        <f t="shared" si="129"/>
        <v>0</v>
      </c>
      <c r="IL51" s="240">
        <f t="shared" si="130"/>
        <v>0</v>
      </c>
      <c r="IM51" s="240">
        <f t="shared" si="131"/>
        <v>0</v>
      </c>
      <c r="IN51" s="240">
        <f t="shared" si="132"/>
        <v>0</v>
      </c>
      <c r="IO51" s="240">
        <f t="shared" si="133"/>
        <v>0</v>
      </c>
      <c r="IP51" s="416">
        <f t="shared" si="134"/>
        <v>180</v>
      </c>
      <c r="IQ51" s="416">
        <f t="shared" si="135"/>
        <v>3</v>
      </c>
    </row>
    <row r="52" spans="1:251" ht="15" customHeight="1" x14ac:dyDescent="0.25">
      <c r="A52" s="14" t="s">
        <v>1777</v>
      </c>
      <c r="B52" s="392">
        <v>31</v>
      </c>
      <c r="C52" s="13" t="s">
        <v>1708</v>
      </c>
      <c r="D52" s="423">
        <v>44287</v>
      </c>
      <c r="E52" s="20">
        <v>4</v>
      </c>
      <c r="F52" s="6">
        <v>11607108</v>
      </c>
      <c r="G52" s="20" t="s">
        <v>1709</v>
      </c>
      <c r="H52" s="20" t="s">
        <v>1710</v>
      </c>
      <c r="I52" s="23" t="s">
        <v>1711</v>
      </c>
      <c r="J52" s="6"/>
      <c r="K52" s="6"/>
      <c r="L52" s="424"/>
      <c r="M52" s="425" t="s">
        <v>1712</v>
      </c>
      <c r="N52" s="24" t="s">
        <v>1390</v>
      </c>
      <c r="O52" s="107"/>
      <c r="P52" s="105"/>
      <c r="Q52" s="106"/>
      <c r="R52" s="24" t="s">
        <v>1387</v>
      </c>
      <c r="S52" s="107"/>
      <c r="T52" s="105"/>
      <c r="U52" s="106"/>
      <c r="V52" s="24" t="s">
        <v>1390</v>
      </c>
      <c r="W52" s="107"/>
      <c r="X52" s="105"/>
      <c r="Y52" s="106"/>
      <c r="Z52" s="722">
        <v>76.599998474121094</v>
      </c>
      <c r="AA52" s="273"/>
      <c r="AB52" s="24" t="s">
        <v>1398</v>
      </c>
      <c r="AC52" s="273"/>
      <c r="AD52" s="272">
        <v>100</v>
      </c>
      <c r="AE52" s="108"/>
      <c r="AF52" s="444"/>
      <c r="AG52" s="272">
        <v>100</v>
      </c>
      <c r="AH52" s="108"/>
      <c r="AI52" s="444"/>
      <c r="AJ52" s="272">
        <v>100</v>
      </c>
      <c r="AK52" s="108"/>
      <c r="AL52" s="444"/>
      <c r="AM52" s="272">
        <v>100</v>
      </c>
      <c r="AN52" s="108"/>
      <c r="AO52" s="444"/>
      <c r="AP52" s="272">
        <v>100</v>
      </c>
      <c r="AQ52" s="108"/>
      <c r="AR52" s="444"/>
      <c r="AS52" s="272">
        <v>100</v>
      </c>
      <c r="AT52" s="108"/>
      <c r="AU52" s="444"/>
      <c r="AV52" s="272">
        <v>100</v>
      </c>
      <c r="AW52" s="108"/>
      <c r="AX52" s="444"/>
      <c r="AY52" s="24" t="s">
        <v>1387</v>
      </c>
      <c r="AZ52" s="107"/>
      <c r="BA52" s="273"/>
      <c r="BB52" s="722">
        <v>65.5</v>
      </c>
      <c r="BC52" s="107"/>
      <c r="BD52" s="273"/>
      <c r="BE52" s="722">
        <v>68.199996948242188</v>
      </c>
      <c r="BF52" s="107"/>
      <c r="BG52" s="273"/>
      <c r="BH52" s="722">
        <v>68.5</v>
      </c>
      <c r="BI52" s="107"/>
      <c r="BJ52" s="273"/>
      <c r="BK52" s="24" t="s">
        <v>1390</v>
      </c>
      <c r="BL52" s="107"/>
      <c r="BM52" s="273"/>
      <c r="BN52" s="24" t="s">
        <v>1390</v>
      </c>
      <c r="BO52" s="107"/>
      <c r="BP52" s="273"/>
      <c r="BQ52" s="24" t="s">
        <v>1390</v>
      </c>
      <c r="BR52" s="107"/>
      <c r="BS52" s="273"/>
      <c r="BT52" s="24" t="s">
        <v>1744</v>
      </c>
      <c r="BU52" s="291"/>
      <c r="BV52" s="273"/>
      <c r="BW52" s="24"/>
      <c r="BX52" s="107"/>
      <c r="BY52" s="273"/>
      <c r="BZ52" s="24"/>
      <c r="CA52" s="107"/>
      <c r="CB52" s="273"/>
      <c r="CC52" s="24"/>
      <c r="CD52" s="107"/>
      <c r="CE52" s="107"/>
      <c r="CF52" s="107"/>
      <c r="CG52" s="107"/>
      <c r="CH52" s="273"/>
      <c r="CI52" s="24"/>
      <c r="CJ52" s="107"/>
      <c r="CK52" s="273"/>
      <c r="CL52" s="24"/>
      <c r="CM52" s="107"/>
      <c r="CN52" s="273"/>
      <c r="CO52" s="24"/>
      <c r="CP52" s="107"/>
      <c r="CQ52" s="273"/>
      <c r="CR52" s="24"/>
      <c r="CS52" s="107"/>
      <c r="CT52" s="273"/>
      <c r="CU52" s="24"/>
      <c r="CV52" s="107"/>
      <c r="CW52" s="273"/>
      <c r="CX52" s="24"/>
      <c r="CY52" s="107"/>
      <c r="CZ52" s="273"/>
      <c r="DA52" s="24"/>
      <c r="DB52" s="107"/>
      <c r="DC52" s="273"/>
      <c r="DD52" s="24"/>
      <c r="DE52" s="107"/>
      <c r="DF52" s="273"/>
      <c r="DG52" s="218"/>
      <c r="DH52" s="217"/>
      <c r="DI52" s="217"/>
      <c r="DJ52" s="286">
        <f t="shared" si="0"/>
        <v>67.399998982747391</v>
      </c>
      <c r="DK52" s="219"/>
      <c r="DL52" s="220">
        <f t="shared" si="1"/>
        <v>3.3699999491373696</v>
      </c>
      <c r="DM52" s="650">
        <f t="shared" si="2"/>
        <v>0</v>
      </c>
      <c r="DN52" s="233">
        <f t="shared" si="3"/>
        <v>0</v>
      </c>
      <c r="DO52" s="234">
        <f t="shared" si="4"/>
        <v>0</v>
      </c>
      <c r="DP52" s="234">
        <f t="shared" si="5"/>
        <v>0</v>
      </c>
      <c r="DQ52" s="234">
        <f t="shared" si="6"/>
        <v>0</v>
      </c>
      <c r="DR52" s="234">
        <f t="shared" si="7"/>
        <v>0</v>
      </c>
      <c r="DS52" s="235">
        <f t="shared" si="8"/>
        <v>0</v>
      </c>
      <c r="DT52" s="236">
        <f t="shared" si="9"/>
        <v>0</v>
      </c>
      <c r="DU52" s="236">
        <f t="shared" si="10"/>
        <v>0</v>
      </c>
      <c r="DV52" s="236">
        <f t="shared" si="11"/>
        <v>0</v>
      </c>
      <c r="DW52" s="236">
        <f t="shared" si="12"/>
        <v>0</v>
      </c>
      <c r="DX52" s="236">
        <f t="shared" si="13"/>
        <v>0</v>
      </c>
      <c r="DY52" s="236">
        <f t="shared" si="14"/>
        <v>0</v>
      </c>
      <c r="DZ52" s="237">
        <f t="shared" si="15"/>
        <v>0</v>
      </c>
      <c r="EA52" s="238">
        <f t="shared" si="16"/>
        <v>0</v>
      </c>
      <c r="EB52" s="238">
        <f t="shared" si="17"/>
        <v>0</v>
      </c>
      <c r="EC52" s="238">
        <f t="shared" si="18"/>
        <v>0</v>
      </c>
      <c r="ED52" s="238">
        <f t="shared" si="19"/>
        <v>0</v>
      </c>
      <c r="EE52" s="238">
        <f t="shared" si="20"/>
        <v>0</v>
      </c>
      <c r="EF52" s="238">
        <f t="shared" si="21"/>
        <v>0</v>
      </c>
      <c r="EG52" s="238">
        <f t="shared" si="22"/>
        <v>0</v>
      </c>
      <c r="EH52" s="239">
        <f t="shared" si="23"/>
        <v>0</v>
      </c>
      <c r="EI52" s="240">
        <f t="shared" si="24"/>
        <v>0</v>
      </c>
      <c r="EJ52" s="240">
        <f t="shared" si="25"/>
        <v>0</v>
      </c>
      <c r="EK52" s="240">
        <f t="shared" si="26"/>
        <v>0</v>
      </c>
      <c r="EL52" s="240">
        <f t="shared" si="27"/>
        <v>0</v>
      </c>
      <c r="EM52" s="240">
        <f t="shared" si="28"/>
        <v>0</v>
      </c>
      <c r="EN52" s="240">
        <f t="shared" si="29"/>
        <v>0</v>
      </c>
      <c r="EO52" s="240">
        <f t="shared" si="30"/>
        <v>0</v>
      </c>
      <c r="EP52" s="240">
        <f t="shared" si="31"/>
        <v>0</v>
      </c>
      <c r="EQ52" s="240">
        <f t="shared" si="32"/>
        <v>0</v>
      </c>
      <c r="ER52" s="240">
        <f t="shared" si="33"/>
        <v>0</v>
      </c>
      <c r="ES52" s="240">
        <f t="shared" si="34"/>
        <v>0</v>
      </c>
      <c r="ET52" s="241">
        <f t="shared" si="35"/>
        <v>0</v>
      </c>
      <c r="EU52" s="242">
        <f t="shared" si="36"/>
        <v>3</v>
      </c>
      <c r="EV52" s="234">
        <f t="shared" si="37"/>
        <v>0</v>
      </c>
      <c r="EW52" s="234">
        <f t="shared" si="38"/>
        <v>3</v>
      </c>
      <c r="EX52" s="234">
        <f t="shared" si="39"/>
        <v>0</v>
      </c>
      <c r="EY52" s="234">
        <f t="shared" si="40"/>
        <v>0</v>
      </c>
      <c r="EZ52" s="235">
        <f t="shared" si="41"/>
        <v>0</v>
      </c>
      <c r="FA52" s="236">
        <f t="shared" si="42"/>
        <v>0</v>
      </c>
      <c r="FB52" s="236">
        <f t="shared" si="43"/>
        <v>0</v>
      </c>
      <c r="FC52" s="236">
        <f t="shared" si="44"/>
        <v>0</v>
      </c>
      <c r="FD52" s="236">
        <f t="shared" si="45"/>
        <v>0</v>
      </c>
      <c r="FE52" s="236">
        <f t="shared" si="46"/>
        <v>0</v>
      </c>
      <c r="FF52" s="236">
        <f t="shared" si="47"/>
        <v>0</v>
      </c>
      <c r="FG52" s="237">
        <f t="shared" si="48"/>
        <v>0</v>
      </c>
      <c r="FH52" s="238">
        <f t="shared" si="49"/>
        <v>0</v>
      </c>
      <c r="FI52" s="238">
        <f t="shared" si="50"/>
        <v>0</v>
      </c>
      <c r="FJ52" s="238">
        <f t="shared" si="51"/>
        <v>0</v>
      </c>
      <c r="FK52" s="238">
        <f t="shared" si="52"/>
        <v>3</v>
      </c>
      <c r="FL52" s="238">
        <f t="shared" si="53"/>
        <v>5</v>
      </c>
      <c r="FM52" s="238">
        <f t="shared" si="54"/>
        <v>4</v>
      </c>
      <c r="FN52" s="238">
        <f t="shared" si="55"/>
        <v>0</v>
      </c>
      <c r="FO52" s="239">
        <f t="shared" si="56"/>
        <v>0</v>
      </c>
      <c r="FP52" s="240">
        <f t="shared" si="57"/>
        <v>0</v>
      </c>
      <c r="FQ52" s="240">
        <f t="shared" si="58"/>
        <v>0</v>
      </c>
      <c r="FR52" s="240">
        <f t="shared" si="59"/>
        <v>0</v>
      </c>
      <c r="FS52" s="240">
        <f t="shared" si="60"/>
        <v>0</v>
      </c>
      <c r="FT52" s="240">
        <f t="shared" si="61"/>
        <v>0</v>
      </c>
      <c r="FU52" s="240">
        <f t="shared" si="62"/>
        <v>0</v>
      </c>
      <c r="FV52" s="240">
        <f t="shared" si="63"/>
        <v>0</v>
      </c>
      <c r="FW52" s="240">
        <f t="shared" si="64"/>
        <v>0</v>
      </c>
      <c r="FX52" s="240">
        <f t="shared" si="65"/>
        <v>0</v>
      </c>
      <c r="FY52" s="240">
        <f t="shared" si="66"/>
        <v>0</v>
      </c>
      <c r="FZ52" s="240">
        <f t="shared" si="67"/>
        <v>0</v>
      </c>
      <c r="GA52" s="241">
        <f t="shared" si="68"/>
        <v>18</v>
      </c>
      <c r="GB52" s="242">
        <f t="shared" si="69"/>
        <v>0</v>
      </c>
      <c r="GC52" s="234">
        <f t="shared" si="70"/>
        <v>3</v>
      </c>
      <c r="GD52" s="234">
        <f t="shared" si="71"/>
        <v>0</v>
      </c>
      <c r="GE52" s="234">
        <f t="shared" si="72"/>
        <v>0</v>
      </c>
      <c r="GF52" s="234">
        <f t="shared" si="73"/>
        <v>0</v>
      </c>
      <c r="GG52" s="235">
        <f t="shared" si="74"/>
        <v>0</v>
      </c>
      <c r="GH52" s="236">
        <f t="shared" si="75"/>
        <v>0</v>
      </c>
      <c r="GI52" s="236">
        <f t="shared" si="76"/>
        <v>0</v>
      </c>
      <c r="GJ52" s="236">
        <f t="shared" si="77"/>
        <v>0</v>
      </c>
      <c r="GK52" s="236">
        <f t="shared" si="78"/>
        <v>0</v>
      </c>
      <c r="GL52" s="236">
        <f t="shared" si="79"/>
        <v>0</v>
      </c>
      <c r="GM52" s="236">
        <f t="shared" si="80"/>
        <v>0</v>
      </c>
      <c r="GN52" s="237">
        <f t="shared" si="81"/>
        <v>5</v>
      </c>
      <c r="GO52" s="238">
        <f t="shared" si="82"/>
        <v>0</v>
      </c>
      <c r="GP52" s="238">
        <f t="shared" si="83"/>
        <v>0</v>
      </c>
      <c r="GQ52" s="238">
        <f t="shared" si="84"/>
        <v>0</v>
      </c>
      <c r="GR52" s="238">
        <f t="shared" si="85"/>
        <v>0</v>
      </c>
      <c r="GS52" s="238">
        <f t="shared" si="86"/>
        <v>0</v>
      </c>
      <c r="GT52" s="238">
        <f t="shared" si="87"/>
        <v>0</v>
      </c>
      <c r="GU52" s="238">
        <f t="shared" si="88"/>
        <v>0</v>
      </c>
      <c r="GV52" s="239">
        <f t="shared" si="89"/>
        <v>0</v>
      </c>
      <c r="GW52" s="240">
        <f t="shared" si="90"/>
        <v>0</v>
      </c>
      <c r="GX52" s="240">
        <f t="shared" si="91"/>
        <v>0</v>
      </c>
      <c r="GY52" s="240">
        <f t="shared" si="92"/>
        <v>0</v>
      </c>
      <c r="GZ52" s="240">
        <f t="shared" si="93"/>
        <v>0</v>
      </c>
      <c r="HA52" s="240">
        <f t="shared" si="94"/>
        <v>0</v>
      </c>
      <c r="HB52" s="240">
        <f t="shared" si="95"/>
        <v>0</v>
      </c>
      <c r="HC52" s="240">
        <f t="shared" si="96"/>
        <v>0</v>
      </c>
      <c r="HD52" s="240">
        <f t="shared" si="97"/>
        <v>0</v>
      </c>
      <c r="HE52" s="240">
        <f t="shared" si="98"/>
        <v>0</v>
      </c>
      <c r="HF52" s="240">
        <f t="shared" si="99"/>
        <v>0</v>
      </c>
      <c r="HG52" s="240">
        <f t="shared" si="100"/>
        <v>0</v>
      </c>
      <c r="HH52" s="241">
        <f t="shared" si="101"/>
        <v>8</v>
      </c>
      <c r="HI52" s="243"/>
      <c r="HJ52" s="242">
        <f t="shared" si="102"/>
        <v>0</v>
      </c>
      <c r="HK52" s="234">
        <f t="shared" si="103"/>
        <v>0</v>
      </c>
      <c r="HL52" s="234">
        <f t="shared" si="104"/>
        <v>0</v>
      </c>
      <c r="HM52" s="234">
        <f t="shared" si="105"/>
        <v>3</v>
      </c>
      <c r="HN52" s="234">
        <f t="shared" si="106"/>
        <v>0</v>
      </c>
      <c r="HO52" s="235">
        <f t="shared" si="107"/>
        <v>20</v>
      </c>
      <c r="HP52" s="236">
        <f t="shared" si="108"/>
        <v>20</v>
      </c>
      <c r="HQ52" s="236">
        <f t="shared" si="109"/>
        <v>20</v>
      </c>
      <c r="HR52" s="236">
        <f t="shared" si="110"/>
        <v>20</v>
      </c>
      <c r="HS52" s="236">
        <f t="shared" si="111"/>
        <v>10</v>
      </c>
      <c r="HT52" s="236">
        <f t="shared" si="112"/>
        <v>20</v>
      </c>
      <c r="HU52" s="236">
        <f t="shared" si="113"/>
        <v>10</v>
      </c>
      <c r="HV52" s="237">
        <f t="shared" si="114"/>
        <v>0</v>
      </c>
      <c r="HW52" s="238">
        <f t="shared" si="115"/>
        <v>20</v>
      </c>
      <c r="HX52" s="238">
        <f t="shared" si="116"/>
        <v>20</v>
      </c>
      <c r="HY52" s="238">
        <f t="shared" si="117"/>
        <v>20</v>
      </c>
      <c r="HZ52" s="238">
        <f t="shared" si="118"/>
        <v>0</v>
      </c>
      <c r="IA52" s="238">
        <f t="shared" si="119"/>
        <v>0</v>
      </c>
      <c r="IB52" s="238">
        <f t="shared" si="120"/>
        <v>0</v>
      </c>
      <c r="IC52" s="238">
        <f t="shared" si="121"/>
        <v>0</v>
      </c>
      <c r="ID52" s="239">
        <f t="shared" si="122"/>
        <v>0</v>
      </c>
      <c r="IE52" s="240">
        <f t="shared" si="123"/>
        <v>0</v>
      </c>
      <c r="IF52" s="240">
        <f t="shared" si="124"/>
        <v>0</v>
      </c>
      <c r="IG52" s="240">
        <f t="shared" si="125"/>
        <v>0</v>
      </c>
      <c r="IH52" s="240">
        <f t="shared" si="126"/>
        <v>0</v>
      </c>
      <c r="II52" s="240">
        <f t="shared" si="127"/>
        <v>0</v>
      </c>
      <c r="IJ52" s="240">
        <f t="shared" si="128"/>
        <v>0</v>
      </c>
      <c r="IK52" s="240">
        <f t="shared" si="129"/>
        <v>0</v>
      </c>
      <c r="IL52" s="240">
        <f t="shared" si="130"/>
        <v>0</v>
      </c>
      <c r="IM52" s="240">
        <f t="shared" si="131"/>
        <v>0</v>
      </c>
      <c r="IN52" s="240">
        <f t="shared" si="132"/>
        <v>0</v>
      </c>
      <c r="IO52" s="240">
        <f t="shared" si="133"/>
        <v>0</v>
      </c>
      <c r="IP52" s="416">
        <f t="shared" si="134"/>
        <v>180</v>
      </c>
      <c r="IQ52" s="416">
        <f t="shared" si="135"/>
        <v>3</v>
      </c>
    </row>
    <row r="53" spans="1:251" ht="15" customHeight="1" x14ac:dyDescent="0.25">
      <c r="A53" s="14" t="s">
        <v>1777</v>
      </c>
      <c r="B53" s="392">
        <v>32</v>
      </c>
      <c r="C53" s="13" t="s">
        <v>1713</v>
      </c>
      <c r="D53" s="423">
        <v>44287</v>
      </c>
      <c r="E53" s="20">
        <v>4</v>
      </c>
      <c r="F53" s="6">
        <v>11607119</v>
      </c>
      <c r="G53" s="20" t="s">
        <v>1714</v>
      </c>
      <c r="H53" s="20" t="s">
        <v>1715</v>
      </c>
      <c r="I53" s="23" t="s">
        <v>1716</v>
      </c>
      <c r="J53" s="6"/>
      <c r="K53" s="6"/>
      <c r="L53" s="424"/>
      <c r="M53" s="425" t="s">
        <v>1717</v>
      </c>
      <c r="N53" s="24" t="s">
        <v>1390</v>
      </c>
      <c r="O53" s="107"/>
      <c r="P53" s="105"/>
      <c r="Q53" s="106"/>
      <c r="R53" s="24" t="s">
        <v>1387</v>
      </c>
      <c r="S53" s="107"/>
      <c r="T53" s="105"/>
      <c r="U53" s="106"/>
      <c r="V53" s="24" t="s">
        <v>1390</v>
      </c>
      <c r="W53" s="107"/>
      <c r="X53" s="105"/>
      <c r="Y53" s="106"/>
      <c r="Z53" s="722">
        <v>86.800003051757813</v>
      </c>
      <c r="AA53" s="273"/>
      <c r="AB53" s="24" t="s">
        <v>1398</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t="s">
        <v>1387</v>
      </c>
      <c r="AZ53" s="107"/>
      <c r="BA53" s="273"/>
      <c r="BB53" s="722">
        <v>63</v>
      </c>
      <c r="BC53" s="107"/>
      <c r="BD53" s="273"/>
      <c r="BE53" s="722">
        <v>87.550003051757813</v>
      </c>
      <c r="BF53" s="107"/>
      <c r="BG53" s="273"/>
      <c r="BH53" s="722">
        <v>75</v>
      </c>
      <c r="BI53" s="107"/>
      <c r="BJ53" s="273"/>
      <c r="BK53" s="24" t="s">
        <v>1390</v>
      </c>
      <c r="BL53" s="107"/>
      <c r="BM53" s="273"/>
      <c r="BN53" s="24" t="s">
        <v>1390</v>
      </c>
      <c r="BO53" s="107"/>
      <c r="BP53" s="273"/>
      <c r="BQ53" s="24" t="s">
        <v>1390</v>
      </c>
      <c r="BR53" s="107"/>
      <c r="BS53" s="273"/>
      <c r="BT53" s="24" t="s">
        <v>1744</v>
      </c>
      <c r="BU53" s="291"/>
      <c r="BV53" s="273"/>
      <c r="BW53" s="24"/>
      <c r="BX53" s="107"/>
      <c r="BY53" s="273"/>
      <c r="BZ53" s="24"/>
      <c r="CA53" s="107"/>
      <c r="CB53" s="273"/>
      <c r="CC53" s="24"/>
      <c r="CD53" s="107"/>
      <c r="CE53" s="107"/>
      <c r="CF53" s="107"/>
      <c r="CG53" s="107"/>
      <c r="CH53" s="273"/>
      <c r="CI53" s="24"/>
      <c r="CJ53" s="107"/>
      <c r="CK53" s="273"/>
      <c r="CL53" s="24"/>
      <c r="CM53" s="107"/>
      <c r="CN53" s="273"/>
      <c r="CO53" s="24"/>
      <c r="CP53" s="107"/>
      <c r="CQ53" s="273"/>
      <c r="CR53" s="24"/>
      <c r="CS53" s="107"/>
      <c r="CT53" s="273"/>
      <c r="CU53" s="24"/>
      <c r="CV53" s="107"/>
      <c r="CW53" s="273"/>
      <c r="CX53" s="24"/>
      <c r="CY53" s="107"/>
      <c r="CZ53" s="273"/>
      <c r="DA53" s="24"/>
      <c r="DB53" s="107"/>
      <c r="DC53" s="273"/>
      <c r="DD53" s="24"/>
      <c r="DE53" s="107"/>
      <c r="DF53" s="273"/>
      <c r="DG53" s="218"/>
      <c r="DH53" s="217"/>
      <c r="DI53" s="217"/>
      <c r="DJ53" s="286">
        <f t="shared" si="0"/>
        <v>75.183334350585938</v>
      </c>
      <c r="DK53" s="219"/>
      <c r="DL53" s="220">
        <f t="shared" si="1"/>
        <v>3.7591667175292969</v>
      </c>
      <c r="DM53" s="650">
        <f t="shared" si="2"/>
        <v>0</v>
      </c>
      <c r="DN53" s="233">
        <f t="shared" si="3"/>
        <v>0</v>
      </c>
      <c r="DO53" s="234">
        <f t="shared" si="4"/>
        <v>0</v>
      </c>
      <c r="DP53" s="234">
        <f t="shared" si="5"/>
        <v>0</v>
      </c>
      <c r="DQ53" s="234">
        <f t="shared" si="6"/>
        <v>0</v>
      </c>
      <c r="DR53" s="234">
        <f t="shared" si="7"/>
        <v>0</v>
      </c>
      <c r="DS53" s="235">
        <f t="shared" si="8"/>
        <v>0</v>
      </c>
      <c r="DT53" s="236">
        <f t="shared" si="9"/>
        <v>0</v>
      </c>
      <c r="DU53" s="236">
        <f t="shared" si="10"/>
        <v>0</v>
      </c>
      <c r="DV53" s="236">
        <f t="shared" si="11"/>
        <v>0</v>
      </c>
      <c r="DW53" s="236">
        <f t="shared" si="12"/>
        <v>0</v>
      </c>
      <c r="DX53" s="236">
        <f t="shared" si="13"/>
        <v>0</v>
      </c>
      <c r="DY53" s="236">
        <f t="shared" si="14"/>
        <v>0</v>
      </c>
      <c r="DZ53" s="237">
        <f t="shared" si="15"/>
        <v>0</v>
      </c>
      <c r="EA53" s="238">
        <f t="shared" si="16"/>
        <v>0</v>
      </c>
      <c r="EB53" s="238">
        <f t="shared" si="17"/>
        <v>0</v>
      </c>
      <c r="EC53" s="238">
        <f t="shared" si="18"/>
        <v>0</v>
      </c>
      <c r="ED53" s="238">
        <f t="shared" si="19"/>
        <v>0</v>
      </c>
      <c r="EE53" s="238">
        <f t="shared" si="20"/>
        <v>0</v>
      </c>
      <c r="EF53" s="238">
        <f t="shared" si="21"/>
        <v>0</v>
      </c>
      <c r="EG53" s="238">
        <f t="shared" si="22"/>
        <v>0</v>
      </c>
      <c r="EH53" s="239">
        <f t="shared" si="23"/>
        <v>0</v>
      </c>
      <c r="EI53" s="240">
        <f t="shared" si="24"/>
        <v>0</v>
      </c>
      <c r="EJ53" s="240">
        <f t="shared" si="25"/>
        <v>0</v>
      </c>
      <c r="EK53" s="240">
        <f t="shared" si="26"/>
        <v>0</v>
      </c>
      <c r="EL53" s="240">
        <f t="shared" si="27"/>
        <v>0</v>
      </c>
      <c r="EM53" s="240">
        <f t="shared" si="28"/>
        <v>0</v>
      </c>
      <c r="EN53" s="240">
        <f t="shared" si="29"/>
        <v>0</v>
      </c>
      <c r="EO53" s="240">
        <f t="shared" si="30"/>
        <v>0</v>
      </c>
      <c r="EP53" s="240">
        <f t="shared" si="31"/>
        <v>0</v>
      </c>
      <c r="EQ53" s="240">
        <f t="shared" si="32"/>
        <v>0</v>
      </c>
      <c r="ER53" s="240">
        <f t="shared" si="33"/>
        <v>0</v>
      </c>
      <c r="ES53" s="240">
        <f t="shared" si="34"/>
        <v>0</v>
      </c>
      <c r="ET53" s="241">
        <f t="shared" si="35"/>
        <v>0</v>
      </c>
      <c r="EU53" s="242">
        <f t="shared" si="36"/>
        <v>3</v>
      </c>
      <c r="EV53" s="234">
        <f t="shared" si="37"/>
        <v>0</v>
      </c>
      <c r="EW53" s="234">
        <f t="shared" si="38"/>
        <v>3</v>
      </c>
      <c r="EX53" s="234">
        <f t="shared" si="39"/>
        <v>0</v>
      </c>
      <c r="EY53" s="234">
        <f t="shared" si="40"/>
        <v>0</v>
      </c>
      <c r="EZ53" s="235">
        <f t="shared" si="41"/>
        <v>0</v>
      </c>
      <c r="FA53" s="236">
        <f t="shared" si="42"/>
        <v>0</v>
      </c>
      <c r="FB53" s="236">
        <f t="shared" si="43"/>
        <v>0</v>
      </c>
      <c r="FC53" s="236">
        <f t="shared" si="44"/>
        <v>0</v>
      </c>
      <c r="FD53" s="236">
        <f t="shared" si="45"/>
        <v>0</v>
      </c>
      <c r="FE53" s="236">
        <f t="shared" si="46"/>
        <v>0</v>
      </c>
      <c r="FF53" s="236">
        <f t="shared" si="47"/>
        <v>0</v>
      </c>
      <c r="FG53" s="237">
        <f t="shared" si="48"/>
        <v>0</v>
      </c>
      <c r="FH53" s="238">
        <f t="shared" si="49"/>
        <v>0</v>
      </c>
      <c r="FI53" s="238">
        <f t="shared" si="50"/>
        <v>0</v>
      </c>
      <c r="FJ53" s="238">
        <f t="shared" si="51"/>
        <v>0</v>
      </c>
      <c r="FK53" s="238">
        <f t="shared" si="52"/>
        <v>3</v>
      </c>
      <c r="FL53" s="238">
        <f t="shared" si="53"/>
        <v>5</v>
      </c>
      <c r="FM53" s="238">
        <f t="shared" si="54"/>
        <v>4</v>
      </c>
      <c r="FN53" s="238">
        <f t="shared" si="55"/>
        <v>0</v>
      </c>
      <c r="FO53" s="239">
        <f t="shared" si="56"/>
        <v>0</v>
      </c>
      <c r="FP53" s="240">
        <f t="shared" si="57"/>
        <v>0</v>
      </c>
      <c r="FQ53" s="240">
        <f t="shared" si="58"/>
        <v>0</v>
      </c>
      <c r="FR53" s="240">
        <f t="shared" si="59"/>
        <v>0</v>
      </c>
      <c r="FS53" s="240">
        <f t="shared" si="60"/>
        <v>0</v>
      </c>
      <c r="FT53" s="240">
        <f t="shared" si="61"/>
        <v>0</v>
      </c>
      <c r="FU53" s="240">
        <f t="shared" si="62"/>
        <v>0</v>
      </c>
      <c r="FV53" s="240">
        <f t="shared" si="63"/>
        <v>0</v>
      </c>
      <c r="FW53" s="240">
        <f t="shared" si="64"/>
        <v>0</v>
      </c>
      <c r="FX53" s="240">
        <f t="shared" si="65"/>
        <v>0</v>
      </c>
      <c r="FY53" s="240">
        <f t="shared" si="66"/>
        <v>0</v>
      </c>
      <c r="FZ53" s="240">
        <f t="shared" si="67"/>
        <v>0</v>
      </c>
      <c r="GA53" s="241">
        <f t="shared" si="68"/>
        <v>18</v>
      </c>
      <c r="GB53" s="242">
        <f t="shared" si="69"/>
        <v>0</v>
      </c>
      <c r="GC53" s="234">
        <f t="shared" si="70"/>
        <v>3</v>
      </c>
      <c r="GD53" s="234">
        <f t="shared" si="71"/>
        <v>0</v>
      </c>
      <c r="GE53" s="234">
        <f t="shared" si="72"/>
        <v>0</v>
      </c>
      <c r="GF53" s="234">
        <f t="shared" si="73"/>
        <v>0</v>
      </c>
      <c r="GG53" s="235">
        <f t="shared" si="74"/>
        <v>0</v>
      </c>
      <c r="GH53" s="236">
        <f t="shared" si="75"/>
        <v>0</v>
      </c>
      <c r="GI53" s="236">
        <f t="shared" si="76"/>
        <v>0</v>
      </c>
      <c r="GJ53" s="236">
        <f t="shared" si="77"/>
        <v>0</v>
      </c>
      <c r="GK53" s="236">
        <f t="shared" si="78"/>
        <v>0</v>
      </c>
      <c r="GL53" s="236">
        <f t="shared" si="79"/>
        <v>0</v>
      </c>
      <c r="GM53" s="236">
        <f t="shared" si="80"/>
        <v>0</v>
      </c>
      <c r="GN53" s="237">
        <f t="shared" si="81"/>
        <v>5</v>
      </c>
      <c r="GO53" s="238">
        <f t="shared" si="82"/>
        <v>0</v>
      </c>
      <c r="GP53" s="238">
        <f t="shared" si="83"/>
        <v>0</v>
      </c>
      <c r="GQ53" s="238">
        <f t="shared" si="84"/>
        <v>0</v>
      </c>
      <c r="GR53" s="238">
        <f t="shared" si="85"/>
        <v>0</v>
      </c>
      <c r="GS53" s="238">
        <f t="shared" si="86"/>
        <v>0</v>
      </c>
      <c r="GT53" s="238">
        <f t="shared" si="87"/>
        <v>0</v>
      </c>
      <c r="GU53" s="238">
        <f t="shared" si="88"/>
        <v>0</v>
      </c>
      <c r="GV53" s="239">
        <f t="shared" si="89"/>
        <v>0</v>
      </c>
      <c r="GW53" s="240">
        <f t="shared" si="90"/>
        <v>0</v>
      </c>
      <c r="GX53" s="240">
        <f t="shared" si="91"/>
        <v>0</v>
      </c>
      <c r="GY53" s="240">
        <f t="shared" si="92"/>
        <v>0</v>
      </c>
      <c r="GZ53" s="240">
        <f t="shared" si="93"/>
        <v>0</v>
      </c>
      <c r="HA53" s="240">
        <f t="shared" si="94"/>
        <v>0</v>
      </c>
      <c r="HB53" s="240">
        <f t="shared" si="95"/>
        <v>0</v>
      </c>
      <c r="HC53" s="240">
        <f t="shared" si="96"/>
        <v>0</v>
      </c>
      <c r="HD53" s="240">
        <f t="shared" si="97"/>
        <v>0</v>
      </c>
      <c r="HE53" s="240">
        <f t="shared" si="98"/>
        <v>0</v>
      </c>
      <c r="HF53" s="240">
        <f t="shared" si="99"/>
        <v>0</v>
      </c>
      <c r="HG53" s="240">
        <f t="shared" si="100"/>
        <v>0</v>
      </c>
      <c r="HH53" s="241">
        <f t="shared" si="101"/>
        <v>8</v>
      </c>
      <c r="HI53" s="243"/>
      <c r="HJ53" s="242">
        <f t="shared" si="102"/>
        <v>0</v>
      </c>
      <c r="HK53" s="234">
        <f t="shared" si="103"/>
        <v>0</v>
      </c>
      <c r="HL53" s="234">
        <f t="shared" si="104"/>
        <v>0</v>
      </c>
      <c r="HM53" s="234">
        <f t="shared" si="105"/>
        <v>3</v>
      </c>
      <c r="HN53" s="234">
        <f t="shared" si="106"/>
        <v>0</v>
      </c>
      <c r="HO53" s="235">
        <f t="shared" si="107"/>
        <v>20</v>
      </c>
      <c r="HP53" s="236">
        <f t="shared" si="108"/>
        <v>20</v>
      </c>
      <c r="HQ53" s="236">
        <f t="shared" si="109"/>
        <v>20</v>
      </c>
      <c r="HR53" s="236">
        <f t="shared" si="110"/>
        <v>20</v>
      </c>
      <c r="HS53" s="236">
        <f t="shared" si="111"/>
        <v>10</v>
      </c>
      <c r="HT53" s="236">
        <f t="shared" si="112"/>
        <v>20</v>
      </c>
      <c r="HU53" s="236">
        <f t="shared" si="113"/>
        <v>10</v>
      </c>
      <c r="HV53" s="237">
        <f t="shared" si="114"/>
        <v>0</v>
      </c>
      <c r="HW53" s="238">
        <f t="shared" si="115"/>
        <v>20</v>
      </c>
      <c r="HX53" s="238">
        <f t="shared" si="116"/>
        <v>20</v>
      </c>
      <c r="HY53" s="238">
        <f t="shared" si="117"/>
        <v>20</v>
      </c>
      <c r="HZ53" s="238">
        <f t="shared" si="118"/>
        <v>0</v>
      </c>
      <c r="IA53" s="238">
        <f t="shared" si="119"/>
        <v>0</v>
      </c>
      <c r="IB53" s="238">
        <f t="shared" si="120"/>
        <v>0</v>
      </c>
      <c r="IC53" s="238">
        <f t="shared" si="121"/>
        <v>0</v>
      </c>
      <c r="ID53" s="239">
        <f t="shared" si="122"/>
        <v>0</v>
      </c>
      <c r="IE53" s="240">
        <f t="shared" si="123"/>
        <v>0</v>
      </c>
      <c r="IF53" s="240">
        <f t="shared" si="124"/>
        <v>0</v>
      </c>
      <c r="IG53" s="240">
        <f t="shared" si="125"/>
        <v>0</v>
      </c>
      <c r="IH53" s="240">
        <f t="shared" si="126"/>
        <v>0</v>
      </c>
      <c r="II53" s="240">
        <f t="shared" si="127"/>
        <v>0</v>
      </c>
      <c r="IJ53" s="240">
        <f t="shared" si="128"/>
        <v>0</v>
      </c>
      <c r="IK53" s="240">
        <f t="shared" si="129"/>
        <v>0</v>
      </c>
      <c r="IL53" s="240">
        <f t="shared" si="130"/>
        <v>0</v>
      </c>
      <c r="IM53" s="240">
        <f t="shared" si="131"/>
        <v>0</v>
      </c>
      <c r="IN53" s="240">
        <f t="shared" si="132"/>
        <v>0</v>
      </c>
      <c r="IO53" s="240">
        <f t="shared" si="133"/>
        <v>0</v>
      </c>
      <c r="IP53" s="416">
        <f t="shared" si="134"/>
        <v>180</v>
      </c>
      <c r="IQ53" s="416">
        <f t="shared" si="135"/>
        <v>3</v>
      </c>
    </row>
    <row r="54" spans="1:251" ht="15" customHeight="1" x14ac:dyDescent="0.25">
      <c r="A54" s="14" t="s">
        <v>1777</v>
      </c>
      <c r="B54" s="392">
        <v>33</v>
      </c>
      <c r="C54" s="13" t="s">
        <v>1718</v>
      </c>
      <c r="D54" s="423">
        <v>44287</v>
      </c>
      <c r="E54" s="20">
        <v>4</v>
      </c>
      <c r="F54" s="6">
        <v>11607120</v>
      </c>
      <c r="G54" s="20" t="s">
        <v>1719</v>
      </c>
      <c r="H54" s="20" t="s">
        <v>1720</v>
      </c>
      <c r="I54" s="23" t="s">
        <v>1721</v>
      </c>
      <c r="J54" s="6"/>
      <c r="K54" s="6"/>
      <c r="L54" s="424"/>
      <c r="M54" s="425" t="s">
        <v>1722</v>
      </c>
      <c r="N54" s="24" t="s">
        <v>1390</v>
      </c>
      <c r="O54" s="107"/>
      <c r="P54" s="105"/>
      <c r="Q54" s="106"/>
      <c r="R54" s="24" t="s">
        <v>1387</v>
      </c>
      <c r="S54" s="107"/>
      <c r="T54" s="105"/>
      <c r="U54" s="106"/>
      <c r="V54" s="24" t="s">
        <v>1390</v>
      </c>
      <c r="W54" s="107"/>
      <c r="X54" s="105"/>
      <c r="Y54" s="106"/>
      <c r="Z54" s="722">
        <v>71.75</v>
      </c>
      <c r="AA54" s="273"/>
      <c r="AB54" s="24" t="s">
        <v>1398</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t="s">
        <v>1387</v>
      </c>
      <c r="AZ54" s="107"/>
      <c r="BA54" s="273"/>
      <c r="BB54" s="722">
        <v>65.75</v>
      </c>
      <c r="BC54" s="107"/>
      <c r="BD54" s="273"/>
      <c r="BE54" s="722">
        <v>91.5</v>
      </c>
      <c r="BF54" s="107"/>
      <c r="BG54" s="273"/>
      <c r="BH54" s="722">
        <v>67.25</v>
      </c>
      <c r="BI54" s="107"/>
      <c r="BJ54" s="273"/>
      <c r="BK54" s="24" t="s">
        <v>1390</v>
      </c>
      <c r="BL54" s="107"/>
      <c r="BM54" s="273"/>
      <c r="BN54" s="24" t="s">
        <v>1390</v>
      </c>
      <c r="BO54" s="107"/>
      <c r="BP54" s="273"/>
      <c r="BQ54" s="24" t="s">
        <v>1390</v>
      </c>
      <c r="BR54" s="107"/>
      <c r="BS54" s="273"/>
      <c r="BT54" s="24" t="s">
        <v>1744</v>
      </c>
      <c r="BU54" s="291"/>
      <c r="BV54" s="273"/>
      <c r="BW54" s="24"/>
      <c r="BX54" s="107"/>
      <c r="BY54" s="273"/>
      <c r="BZ54" s="24"/>
      <c r="CA54" s="107"/>
      <c r="CB54" s="273"/>
      <c r="CC54" s="24"/>
      <c r="CD54" s="107"/>
      <c r="CE54" s="107"/>
      <c r="CF54" s="107"/>
      <c r="CG54" s="107"/>
      <c r="CH54" s="273"/>
      <c r="CI54" s="24"/>
      <c r="CJ54" s="107"/>
      <c r="CK54" s="273"/>
      <c r="CL54" s="24"/>
      <c r="CM54" s="107"/>
      <c r="CN54" s="273"/>
      <c r="CO54" s="24"/>
      <c r="CP54" s="107"/>
      <c r="CQ54" s="273"/>
      <c r="CR54" s="24"/>
      <c r="CS54" s="107"/>
      <c r="CT54" s="273"/>
      <c r="CU54" s="24"/>
      <c r="CV54" s="107"/>
      <c r="CW54" s="273"/>
      <c r="CX54" s="24"/>
      <c r="CY54" s="107"/>
      <c r="CZ54" s="273"/>
      <c r="DA54" s="24"/>
      <c r="DB54" s="107"/>
      <c r="DC54" s="273"/>
      <c r="DD54" s="24"/>
      <c r="DE54" s="107"/>
      <c r="DF54" s="273"/>
      <c r="DG54" s="218"/>
      <c r="DH54" s="217"/>
      <c r="DI54" s="217"/>
      <c r="DJ54" s="286">
        <f t="shared" si="0"/>
        <v>74.833333333333329</v>
      </c>
      <c r="DK54" s="219"/>
      <c r="DL54" s="220">
        <f t="shared" si="1"/>
        <v>3.7416666666666663</v>
      </c>
      <c r="DM54" s="650">
        <f t="shared" si="2"/>
        <v>0</v>
      </c>
      <c r="DN54" s="233">
        <f t="shared" si="3"/>
        <v>0</v>
      </c>
      <c r="DO54" s="234">
        <f t="shared" si="4"/>
        <v>0</v>
      </c>
      <c r="DP54" s="234">
        <f t="shared" si="5"/>
        <v>0</v>
      </c>
      <c r="DQ54" s="234">
        <f t="shared" si="6"/>
        <v>0</v>
      </c>
      <c r="DR54" s="234">
        <f t="shared" si="7"/>
        <v>0</v>
      </c>
      <c r="DS54" s="235">
        <f t="shared" si="8"/>
        <v>0</v>
      </c>
      <c r="DT54" s="236">
        <f t="shared" si="9"/>
        <v>0</v>
      </c>
      <c r="DU54" s="236">
        <f t="shared" si="10"/>
        <v>0</v>
      </c>
      <c r="DV54" s="236">
        <f t="shared" si="11"/>
        <v>0</v>
      </c>
      <c r="DW54" s="236">
        <f t="shared" si="12"/>
        <v>0</v>
      </c>
      <c r="DX54" s="236">
        <f t="shared" si="13"/>
        <v>0</v>
      </c>
      <c r="DY54" s="236">
        <f t="shared" si="14"/>
        <v>0</v>
      </c>
      <c r="DZ54" s="237">
        <f t="shared" si="15"/>
        <v>0</v>
      </c>
      <c r="EA54" s="238">
        <f t="shared" si="16"/>
        <v>0</v>
      </c>
      <c r="EB54" s="238">
        <f t="shared" si="17"/>
        <v>0</v>
      </c>
      <c r="EC54" s="238">
        <f t="shared" si="18"/>
        <v>0</v>
      </c>
      <c r="ED54" s="238">
        <f t="shared" si="19"/>
        <v>0</v>
      </c>
      <c r="EE54" s="238">
        <f t="shared" si="20"/>
        <v>0</v>
      </c>
      <c r="EF54" s="238">
        <f t="shared" si="21"/>
        <v>0</v>
      </c>
      <c r="EG54" s="238">
        <f t="shared" si="22"/>
        <v>0</v>
      </c>
      <c r="EH54" s="239">
        <f t="shared" si="23"/>
        <v>0</v>
      </c>
      <c r="EI54" s="240">
        <f t="shared" si="24"/>
        <v>0</v>
      </c>
      <c r="EJ54" s="240">
        <f t="shared" si="25"/>
        <v>0</v>
      </c>
      <c r="EK54" s="240">
        <f t="shared" si="26"/>
        <v>0</v>
      </c>
      <c r="EL54" s="240">
        <f t="shared" si="27"/>
        <v>0</v>
      </c>
      <c r="EM54" s="240">
        <f t="shared" si="28"/>
        <v>0</v>
      </c>
      <c r="EN54" s="240">
        <f t="shared" si="29"/>
        <v>0</v>
      </c>
      <c r="EO54" s="240">
        <f t="shared" si="30"/>
        <v>0</v>
      </c>
      <c r="EP54" s="240">
        <f t="shared" si="31"/>
        <v>0</v>
      </c>
      <c r="EQ54" s="240">
        <f t="shared" si="32"/>
        <v>0</v>
      </c>
      <c r="ER54" s="240">
        <f t="shared" si="33"/>
        <v>0</v>
      </c>
      <c r="ES54" s="240">
        <f t="shared" si="34"/>
        <v>0</v>
      </c>
      <c r="ET54" s="241">
        <f t="shared" si="35"/>
        <v>0</v>
      </c>
      <c r="EU54" s="242">
        <f t="shared" si="36"/>
        <v>3</v>
      </c>
      <c r="EV54" s="234">
        <f t="shared" si="37"/>
        <v>0</v>
      </c>
      <c r="EW54" s="234">
        <f t="shared" si="38"/>
        <v>3</v>
      </c>
      <c r="EX54" s="234">
        <f t="shared" si="39"/>
        <v>0</v>
      </c>
      <c r="EY54" s="234">
        <f t="shared" si="40"/>
        <v>0</v>
      </c>
      <c r="EZ54" s="235">
        <f t="shared" si="41"/>
        <v>0</v>
      </c>
      <c r="FA54" s="236">
        <f t="shared" si="42"/>
        <v>0</v>
      </c>
      <c r="FB54" s="236">
        <f t="shared" si="43"/>
        <v>0</v>
      </c>
      <c r="FC54" s="236">
        <f t="shared" si="44"/>
        <v>0</v>
      </c>
      <c r="FD54" s="236">
        <f t="shared" si="45"/>
        <v>0</v>
      </c>
      <c r="FE54" s="236">
        <f t="shared" si="46"/>
        <v>0</v>
      </c>
      <c r="FF54" s="236">
        <f t="shared" si="47"/>
        <v>0</v>
      </c>
      <c r="FG54" s="237">
        <f t="shared" si="48"/>
        <v>0</v>
      </c>
      <c r="FH54" s="238">
        <f t="shared" si="49"/>
        <v>0</v>
      </c>
      <c r="FI54" s="238">
        <f t="shared" si="50"/>
        <v>0</v>
      </c>
      <c r="FJ54" s="238">
        <f t="shared" si="51"/>
        <v>0</v>
      </c>
      <c r="FK54" s="238">
        <f t="shared" si="52"/>
        <v>3</v>
      </c>
      <c r="FL54" s="238">
        <f t="shared" si="53"/>
        <v>5</v>
      </c>
      <c r="FM54" s="238">
        <f t="shared" si="54"/>
        <v>4</v>
      </c>
      <c r="FN54" s="238">
        <f t="shared" si="55"/>
        <v>0</v>
      </c>
      <c r="FO54" s="239">
        <f t="shared" si="56"/>
        <v>0</v>
      </c>
      <c r="FP54" s="240">
        <f t="shared" si="57"/>
        <v>0</v>
      </c>
      <c r="FQ54" s="240">
        <f t="shared" si="58"/>
        <v>0</v>
      </c>
      <c r="FR54" s="240">
        <f t="shared" si="59"/>
        <v>0</v>
      </c>
      <c r="FS54" s="240">
        <f t="shared" si="60"/>
        <v>0</v>
      </c>
      <c r="FT54" s="240">
        <f t="shared" si="61"/>
        <v>0</v>
      </c>
      <c r="FU54" s="240">
        <f t="shared" si="62"/>
        <v>0</v>
      </c>
      <c r="FV54" s="240">
        <f t="shared" si="63"/>
        <v>0</v>
      </c>
      <c r="FW54" s="240">
        <f t="shared" si="64"/>
        <v>0</v>
      </c>
      <c r="FX54" s="240">
        <f t="shared" si="65"/>
        <v>0</v>
      </c>
      <c r="FY54" s="240">
        <f t="shared" si="66"/>
        <v>0</v>
      </c>
      <c r="FZ54" s="240">
        <f t="shared" si="67"/>
        <v>0</v>
      </c>
      <c r="GA54" s="241">
        <f t="shared" si="68"/>
        <v>18</v>
      </c>
      <c r="GB54" s="242">
        <f t="shared" si="69"/>
        <v>0</v>
      </c>
      <c r="GC54" s="234">
        <f t="shared" si="70"/>
        <v>3</v>
      </c>
      <c r="GD54" s="234">
        <f t="shared" si="71"/>
        <v>0</v>
      </c>
      <c r="GE54" s="234">
        <f t="shared" si="72"/>
        <v>0</v>
      </c>
      <c r="GF54" s="234">
        <f t="shared" si="73"/>
        <v>0</v>
      </c>
      <c r="GG54" s="235">
        <f t="shared" si="74"/>
        <v>0</v>
      </c>
      <c r="GH54" s="236">
        <f t="shared" si="75"/>
        <v>0</v>
      </c>
      <c r="GI54" s="236">
        <f t="shared" si="76"/>
        <v>0</v>
      </c>
      <c r="GJ54" s="236">
        <f t="shared" si="77"/>
        <v>0</v>
      </c>
      <c r="GK54" s="236">
        <f t="shared" si="78"/>
        <v>0</v>
      </c>
      <c r="GL54" s="236">
        <f t="shared" si="79"/>
        <v>0</v>
      </c>
      <c r="GM54" s="236">
        <f t="shared" si="80"/>
        <v>0</v>
      </c>
      <c r="GN54" s="237">
        <f t="shared" si="81"/>
        <v>5</v>
      </c>
      <c r="GO54" s="238">
        <f t="shared" si="82"/>
        <v>0</v>
      </c>
      <c r="GP54" s="238">
        <f t="shared" si="83"/>
        <v>0</v>
      </c>
      <c r="GQ54" s="238">
        <f t="shared" si="84"/>
        <v>0</v>
      </c>
      <c r="GR54" s="238">
        <f t="shared" si="85"/>
        <v>0</v>
      </c>
      <c r="GS54" s="238">
        <f t="shared" si="86"/>
        <v>0</v>
      </c>
      <c r="GT54" s="238">
        <f t="shared" si="87"/>
        <v>0</v>
      </c>
      <c r="GU54" s="238">
        <f t="shared" si="88"/>
        <v>0</v>
      </c>
      <c r="GV54" s="239">
        <f t="shared" si="89"/>
        <v>0</v>
      </c>
      <c r="GW54" s="240">
        <f t="shared" si="90"/>
        <v>0</v>
      </c>
      <c r="GX54" s="240">
        <f t="shared" si="91"/>
        <v>0</v>
      </c>
      <c r="GY54" s="240">
        <f t="shared" si="92"/>
        <v>0</v>
      </c>
      <c r="GZ54" s="240">
        <f t="shared" si="93"/>
        <v>0</v>
      </c>
      <c r="HA54" s="240">
        <f t="shared" si="94"/>
        <v>0</v>
      </c>
      <c r="HB54" s="240">
        <f t="shared" si="95"/>
        <v>0</v>
      </c>
      <c r="HC54" s="240">
        <f t="shared" si="96"/>
        <v>0</v>
      </c>
      <c r="HD54" s="240">
        <f t="shared" si="97"/>
        <v>0</v>
      </c>
      <c r="HE54" s="240">
        <f t="shared" si="98"/>
        <v>0</v>
      </c>
      <c r="HF54" s="240">
        <f t="shared" si="99"/>
        <v>0</v>
      </c>
      <c r="HG54" s="240">
        <f t="shared" si="100"/>
        <v>0</v>
      </c>
      <c r="HH54" s="241">
        <f t="shared" si="101"/>
        <v>8</v>
      </c>
      <c r="HI54" s="243"/>
      <c r="HJ54" s="242">
        <f t="shared" si="102"/>
        <v>0</v>
      </c>
      <c r="HK54" s="234">
        <f t="shared" si="103"/>
        <v>0</v>
      </c>
      <c r="HL54" s="234">
        <f t="shared" si="104"/>
        <v>0</v>
      </c>
      <c r="HM54" s="234">
        <f t="shared" si="105"/>
        <v>3</v>
      </c>
      <c r="HN54" s="234">
        <f t="shared" si="106"/>
        <v>0</v>
      </c>
      <c r="HO54" s="235">
        <f t="shared" si="107"/>
        <v>20</v>
      </c>
      <c r="HP54" s="236">
        <f t="shared" si="108"/>
        <v>20</v>
      </c>
      <c r="HQ54" s="236">
        <f t="shared" si="109"/>
        <v>20</v>
      </c>
      <c r="HR54" s="236">
        <f t="shared" si="110"/>
        <v>20</v>
      </c>
      <c r="HS54" s="236">
        <f t="shared" si="111"/>
        <v>10</v>
      </c>
      <c r="HT54" s="236">
        <f t="shared" si="112"/>
        <v>20</v>
      </c>
      <c r="HU54" s="236">
        <f t="shared" si="113"/>
        <v>10</v>
      </c>
      <c r="HV54" s="237">
        <f t="shared" si="114"/>
        <v>0</v>
      </c>
      <c r="HW54" s="238">
        <f t="shared" si="115"/>
        <v>20</v>
      </c>
      <c r="HX54" s="238">
        <f t="shared" si="116"/>
        <v>20</v>
      </c>
      <c r="HY54" s="238">
        <f t="shared" si="117"/>
        <v>20</v>
      </c>
      <c r="HZ54" s="238">
        <f t="shared" si="118"/>
        <v>0</v>
      </c>
      <c r="IA54" s="238">
        <f t="shared" si="119"/>
        <v>0</v>
      </c>
      <c r="IB54" s="238">
        <f t="shared" si="120"/>
        <v>0</v>
      </c>
      <c r="IC54" s="238">
        <f t="shared" si="121"/>
        <v>0</v>
      </c>
      <c r="ID54" s="239">
        <f t="shared" si="122"/>
        <v>0</v>
      </c>
      <c r="IE54" s="240">
        <f t="shared" si="123"/>
        <v>0</v>
      </c>
      <c r="IF54" s="240">
        <f t="shared" si="124"/>
        <v>0</v>
      </c>
      <c r="IG54" s="240">
        <f t="shared" si="125"/>
        <v>0</v>
      </c>
      <c r="IH54" s="240">
        <f t="shared" si="126"/>
        <v>0</v>
      </c>
      <c r="II54" s="240">
        <f t="shared" si="127"/>
        <v>0</v>
      </c>
      <c r="IJ54" s="240">
        <f t="shared" si="128"/>
        <v>0</v>
      </c>
      <c r="IK54" s="240">
        <f t="shared" si="129"/>
        <v>0</v>
      </c>
      <c r="IL54" s="240">
        <f t="shared" si="130"/>
        <v>0</v>
      </c>
      <c r="IM54" s="240">
        <f t="shared" si="131"/>
        <v>0</v>
      </c>
      <c r="IN54" s="240">
        <f t="shared" si="132"/>
        <v>0</v>
      </c>
      <c r="IO54" s="240">
        <f t="shared" si="133"/>
        <v>0</v>
      </c>
      <c r="IP54" s="416">
        <f t="shared" si="134"/>
        <v>180</v>
      </c>
      <c r="IQ54" s="416">
        <f t="shared" si="135"/>
        <v>3</v>
      </c>
    </row>
    <row r="55" spans="1:251" ht="15" customHeight="1" x14ac:dyDescent="0.25">
      <c r="A55" s="14" t="s">
        <v>1777</v>
      </c>
      <c r="B55" s="392">
        <v>34</v>
      </c>
      <c r="C55" s="13" t="s">
        <v>1723</v>
      </c>
      <c r="D55" s="423">
        <v>44287</v>
      </c>
      <c r="E55" s="20">
        <v>4</v>
      </c>
      <c r="F55" s="6">
        <v>11607131</v>
      </c>
      <c r="G55" s="20" t="s">
        <v>1724</v>
      </c>
      <c r="H55" s="20" t="s">
        <v>1725</v>
      </c>
      <c r="I55" s="23" t="s">
        <v>1726</v>
      </c>
      <c r="J55" s="6"/>
      <c r="K55" s="6"/>
      <c r="L55" s="424"/>
      <c r="M55" s="425" t="s">
        <v>1727</v>
      </c>
      <c r="N55" s="24" t="s">
        <v>1390</v>
      </c>
      <c r="O55" s="107"/>
      <c r="P55" s="105"/>
      <c r="Q55" s="106"/>
      <c r="R55" s="24" t="s">
        <v>1387</v>
      </c>
      <c r="S55" s="107"/>
      <c r="T55" s="105"/>
      <c r="U55" s="106"/>
      <c r="V55" s="24" t="s">
        <v>1390</v>
      </c>
      <c r="W55" s="107"/>
      <c r="X55" s="105"/>
      <c r="Y55" s="106"/>
      <c r="Z55" s="722">
        <v>80.139999389648438</v>
      </c>
      <c r="AA55" s="273"/>
      <c r="AB55" s="24" t="s">
        <v>1398</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t="s">
        <v>1387</v>
      </c>
      <c r="AZ55" s="107"/>
      <c r="BA55" s="273"/>
      <c r="BB55" s="722">
        <v>62.5</v>
      </c>
      <c r="BC55" s="107"/>
      <c r="BD55" s="273"/>
      <c r="BE55" s="722">
        <v>70.150001525878906</v>
      </c>
      <c r="BF55" s="107"/>
      <c r="BG55" s="273"/>
      <c r="BH55" s="722">
        <v>61.400001525878906</v>
      </c>
      <c r="BI55" s="107"/>
      <c r="BJ55" s="273"/>
      <c r="BK55" s="24" t="s">
        <v>1390</v>
      </c>
      <c r="BL55" s="107"/>
      <c r="BM55" s="273"/>
      <c r="BN55" s="24" t="s">
        <v>1390</v>
      </c>
      <c r="BO55" s="107"/>
      <c r="BP55" s="273"/>
      <c r="BQ55" s="24" t="s">
        <v>1390</v>
      </c>
      <c r="BR55" s="107"/>
      <c r="BS55" s="273"/>
      <c r="BT55" s="24" t="s">
        <v>1744</v>
      </c>
      <c r="BU55" s="291"/>
      <c r="BV55" s="273"/>
      <c r="BW55" s="24"/>
      <c r="BX55" s="107"/>
      <c r="BY55" s="273"/>
      <c r="BZ55" s="24"/>
      <c r="CA55" s="107"/>
      <c r="CB55" s="273"/>
      <c r="CC55" s="24"/>
      <c r="CD55" s="107"/>
      <c r="CE55" s="107"/>
      <c r="CF55" s="107"/>
      <c r="CG55" s="107"/>
      <c r="CH55" s="273"/>
      <c r="CI55" s="24"/>
      <c r="CJ55" s="107"/>
      <c r="CK55" s="273"/>
      <c r="CL55" s="24"/>
      <c r="CM55" s="107"/>
      <c r="CN55" s="273"/>
      <c r="CO55" s="24"/>
      <c r="CP55" s="107"/>
      <c r="CQ55" s="273"/>
      <c r="CR55" s="24"/>
      <c r="CS55" s="107"/>
      <c r="CT55" s="273"/>
      <c r="CU55" s="24"/>
      <c r="CV55" s="107"/>
      <c r="CW55" s="273"/>
      <c r="CX55" s="24"/>
      <c r="CY55" s="107"/>
      <c r="CZ55" s="273"/>
      <c r="DA55" s="24"/>
      <c r="DB55" s="107"/>
      <c r="DC55" s="273"/>
      <c r="DD55" s="24"/>
      <c r="DE55" s="107"/>
      <c r="DF55" s="273"/>
      <c r="DG55" s="218"/>
      <c r="DH55" s="217"/>
      <c r="DI55" s="217"/>
      <c r="DJ55" s="286">
        <f t="shared" si="0"/>
        <v>64.683334350585938</v>
      </c>
      <c r="DK55" s="219"/>
      <c r="DL55" s="220">
        <f t="shared" si="1"/>
        <v>3.234166717529297</v>
      </c>
      <c r="DM55" s="650">
        <f t="shared" si="2"/>
        <v>0</v>
      </c>
      <c r="DN55" s="233">
        <f t="shared" si="3"/>
        <v>0</v>
      </c>
      <c r="DO55" s="234">
        <f t="shared" si="4"/>
        <v>0</v>
      </c>
      <c r="DP55" s="234">
        <f t="shared" si="5"/>
        <v>0</v>
      </c>
      <c r="DQ55" s="234">
        <f t="shared" si="6"/>
        <v>0</v>
      </c>
      <c r="DR55" s="234">
        <f t="shared" si="7"/>
        <v>0</v>
      </c>
      <c r="DS55" s="235">
        <f t="shared" si="8"/>
        <v>0</v>
      </c>
      <c r="DT55" s="236">
        <f t="shared" si="9"/>
        <v>0</v>
      </c>
      <c r="DU55" s="236">
        <f t="shared" si="10"/>
        <v>0</v>
      </c>
      <c r="DV55" s="236">
        <f t="shared" si="11"/>
        <v>0</v>
      </c>
      <c r="DW55" s="236">
        <f t="shared" si="12"/>
        <v>0</v>
      </c>
      <c r="DX55" s="236">
        <f t="shared" si="13"/>
        <v>0</v>
      </c>
      <c r="DY55" s="236">
        <f t="shared" si="14"/>
        <v>0</v>
      </c>
      <c r="DZ55" s="237">
        <f t="shared" si="15"/>
        <v>0</v>
      </c>
      <c r="EA55" s="238">
        <f t="shared" si="16"/>
        <v>0</v>
      </c>
      <c r="EB55" s="238">
        <f t="shared" si="17"/>
        <v>0</v>
      </c>
      <c r="EC55" s="238">
        <f t="shared" si="18"/>
        <v>0</v>
      </c>
      <c r="ED55" s="238">
        <f t="shared" si="19"/>
        <v>0</v>
      </c>
      <c r="EE55" s="238">
        <f t="shared" si="20"/>
        <v>0</v>
      </c>
      <c r="EF55" s="238">
        <f t="shared" si="21"/>
        <v>0</v>
      </c>
      <c r="EG55" s="238">
        <f t="shared" si="22"/>
        <v>0</v>
      </c>
      <c r="EH55" s="239">
        <f t="shared" si="23"/>
        <v>0</v>
      </c>
      <c r="EI55" s="240">
        <f t="shared" si="24"/>
        <v>0</v>
      </c>
      <c r="EJ55" s="240">
        <f t="shared" si="25"/>
        <v>0</v>
      </c>
      <c r="EK55" s="240">
        <f t="shared" si="26"/>
        <v>0</v>
      </c>
      <c r="EL55" s="240">
        <f t="shared" si="27"/>
        <v>0</v>
      </c>
      <c r="EM55" s="240">
        <f t="shared" si="28"/>
        <v>0</v>
      </c>
      <c r="EN55" s="240">
        <f t="shared" si="29"/>
        <v>0</v>
      </c>
      <c r="EO55" s="240">
        <f t="shared" si="30"/>
        <v>0</v>
      </c>
      <c r="EP55" s="240">
        <f t="shared" si="31"/>
        <v>0</v>
      </c>
      <c r="EQ55" s="240">
        <f t="shared" si="32"/>
        <v>0</v>
      </c>
      <c r="ER55" s="240">
        <f t="shared" si="33"/>
        <v>0</v>
      </c>
      <c r="ES55" s="240">
        <f t="shared" si="34"/>
        <v>0</v>
      </c>
      <c r="ET55" s="241">
        <f t="shared" si="35"/>
        <v>0</v>
      </c>
      <c r="EU55" s="242">
        <f t="shared" si="36"/>
        <v>3</v>
      </c>
      <c r="EV55" s="234">
        <f t="shared" si="37"/>
        <v>0</v>
      </c>
      <c r="EW55" s="234">
        <f t="shared" si="38"/>
        <v>3</v>
      </c>
      <c r="EX55" s="234">
        <f t="shared" si="39"/>
        <v>0</v>
      </c>
      <c r="EY55" s="234">
        <f t="shared" si="40"/>
        <v>0</v>
      </c>
      <c r="EZ55" s="235">
        <f t="shared" si="41"/>
        <v>0</v>
      </c>
      <c r="FA55" s="236">
        <f t="shared" si="42"/>
        <v>0</v>
      </c>
      <c r="FB55" s="236">
        <f t="shared" si="43"/>
        <v>0</v>
      </c>
      <c r="FC55" s="236">
        <f t="shared" si="44"/>
        <v>0</v>
      </c>
      <c r="FD55" s="236">
        <f t="shared" si="45"/>
        <v>0</v>
      </c>
      <c r="FE55" s="236">
        <f t="shared" si="46"/>
        <v>0</v>
      </c>
      <c r="FF55" s="236">
        <f t="shared" si="47"/>
        <v>0</v>
      </c>
      <c r="FG55" s="237">
        <f t="shared" si="48"/>
        <v>0</v>
      </c>
      <c r="FH55" s="238">
        <f t="shared" si="49"/>
        <v>0</v>
      </c>
      <c r="FI55" s="238">
        <f t="shared" si="50"/>
        <v>0</v>
      </c>
      <c r="FJ55" s="238">
        <f t="shared" si="51"/>
        <v>0</v>
      </c>
      <c r="FK55" s="238">
        <f t="shared" si="52"/>
        <v>3</v>
      </c>
      <c r="FL55" s="238">
        <f t="shared" si="53"/>
        <v>5</v>
      </c>
      <c r="FM55" s="238">
        <f t="shared" si="54"/>
        <v>4</v>
      </c>
      <c r="FN55" s="238">
        <f t="shared" si="55"/>
        <v>0</v>
      </c>
      <c r="FO55" s="239">
        <f t="shared" si="56"/>
        <v>0</v>
      </c>
      <c r="FP55" s="240">
        <f t="shared" si="57"/>
        <v>0</v>
      </c>
      <c r="FQ55" s="240">
        <f t="shared" si="58"/>
        <v>0</v>
      </c>
      <c r="FR55" s="240">
        <f t="shared" si="59"/>
        <v>0</v>
      </c>
      <c r="FS55" s="240">
        <f t="shared" si="60"/>
        <v>0</v>
      </c>
      <c r="FT55" s="240">
        <f t="shared" si="61"/>
        <v>0</v>
      </c>
      <c r="FU55" s="240">
        <f t="shared" si="62"/>
        <v>0</v>
      </c>
      <c r="FV55" s="240">
        <f t="shared" si="63"/>
        <v>0</v>
      </c>
      <c r="FW55" s="240">
        <f t="shared" si="64"/>
        <v>0</v>
      </c>
      <c r="FX55" s="240">
        <f t="shared" si="65"/>
        <v>0</v>
      </c>
      <c r="FY55" s="240">
        <f t="shared" si="66"/>
        <v>0</v>
      </c>
      <c r="FZ55" s="240">
        <f t="shared" si="67"/>
        <v>0</v>
      </c>
      <c r="GA55" s="241">
        <f t="shared" si="68"/>
        <v>18</v>
      </c>
      <c r="GB55" s="242">
        <f t="shared" si="69"/>
        <v>0</v>
      </c>
      <c r="GC55" s="234">
        <f t="shared" si="70"/>
        <v>3</v>
      </c>
      <c r="GD55" s="234">
        <f t="shared" si="71"/>
        <v>0</v>
      </c>
      <c r="GE55" s="234">
        <f t="shared" si="72"/>
        <v>0</v>
      </c>
      <c r="GF55" s="234">
        <f t="shared" si="73"/>
        <v>0</v>
      </c>
      <c r="GG55" s="235">
        <f t="shared" si="74"/>
        <v>0</v>
      </c>
      <c r="GH55" s="236">
        <f t="shared" si="75"/>
        <v>0</v>
      </c>
      <c r="GI55" s="236">
        <f t="shared" si="76"/>
        <v>0</v>
      </c>
      <c r="GJ55" s="236">
        <f t="shared" si="77"/>
        <v>0</v>
      </c>
      <c r="GK55" s="236">
        <f t="shared" si="78"/>
        <v>0</v>
      </c>
      <c r="GL55" s="236">
        <f t="shared" si="79"/>
        <v>0</v>
      </c>
      <c r="GM55" s="236">
        <f t="shared" si="80"/>
        <v>0</v>
      </c>
      <c r="GN55" s="237">
        <f t="shared" si="81"/>
        <v>5</v>
      </c>
      <c r="GO55" s="238">
        <f t="shared" si="82"/>
        <v>0</v>
      </c>
      <c r="GP55" s="238">
        <f t="shared" si="83"/>
        <v>0</v>
      </c>
      <c r="GQ55" s="238">
        <f t="shared" si="84"/>
        <v>0</v>
      </c>
      <c r="GR55" s="238">
        <f t="shared" si="85"/>
        <v>0</v>
      </c>
      <c r="GS55" s="238">
        <f t="shared" si="86"/>
        <v>0</v>
      </c>
      <c r="GT55" s="238">
        <f t="shared" si="87"/>
        <v>0</v>
      </c>
      <c r="GU55" s="238">
        <f t="shared" si="88"/>
        <v>0</v>
      </c>
      <c r="GV55" s="239">
        <f t="shared" si="89"/>
        <v>0</v>
      </c>
      <c r="GW55" s="240">
        <f t="shared" si="90"/>
        <v>0</v>
      </c>
      <c r="GX55" s="240">
        <f t="shared" si="91"/>
        <v>0</v>
      </c>
      <c r="GY55" s="240">
        <f t="shared" si="92"/>
        <v>0</v>
      </c>
      <c r="GZ55" s="240">
        <f t="shared" si="93"/>
        <v>0</v>
      </c>
      <c r="HA55" s="240">
        <f t="shared" si="94"/>
        <v>0</v>
      </c>
      <c r="HB55" s="240">
        <f t="shared" si="95"/>
        <v>0</v>
      </c>
      <c r="HC55" s="240">
        <f t="shared" si="96"/>
        <v>0</v>
      </c>
      <c r="HD55" s="240">
        <f t="shared" si="97"/>
        <v>0</v>
      </c>
      <c r="HE55" s="240">
        <f t="shared" si="98"/>
        <v>0</v>
      </c>
      <c r="HF55" s="240">
        <f t="shared" si="99"/>
        <v>0</v>
      </c>
      <c r="HG55" s="240">
        <f t="shared" si="100"/>
        <v>0</v>
      </c>
      <c r="HH55" s="241">
        <f t="shared" si="101"/>
        <v>8</v>
      </c>
      <c r="HI55" s="243"/>
      <c r="HJ55" s="242">
        <f t="shared" si="102"/>
        <v>0</v>
      </c>
      <c r="HK55" s="234">
        <f t="shared" si="103"/>
        <v>0</v>
      </c>
      <c r="HL55" s="234">
        <f t="shared" si="104"/>
        <v>0</v>
      </c>
      <c r="HM55" s="234">
        <f t="shared" si="105"/>
        <v>3</v>
      </c>
      <c r="HN55" s="234">
        <f t="shared" si="106"/>
        <v>0</v>
      </c>
      <c r="HO55" s="235">
        <f t="shared" si="107"/>
        <v>20</v>
      </c>
      <c r="HP55" s="236">
        <f t="shared" si="108"/>
        <v>20</v>
      </c>
      <c r="HQ55" s="236">
        <f t="shared" si="109"/>
        <v>20</v>
      </c>
      <c r="HR55" s="236">
        <f t="shared" si="110"/>
        <v>20</v>
      </c>
      <c r="HS55" s="236">
        <f t="shared" si="111"/>
        <v>10</v>
      </c>
      <c r="HT55" s="236">
        <f t="shared" si="112"/>
        <v>20</v>
      </c>
      <c r="HU55" s="236">
        <f t="shared" si="113"/>
        <v>10</v>
      </c>
      <c r="HV55" s="237">
        <f t="shared" si="114"/>
        <v>0</v>
      </c>
      <c r="HW55" s="238">
        <f t="shared" si="115"/>
        <v>20</v>
      </c>
      <c r="HX55" s="238">
        <f t="shared" si="116"/>
        <v>20</v>
      </c>
      <c r="HY55" s="238">
        <f t="shared" si="117"/>
        <v>20</v>
      </c>
      <c r="HZ55" s="238">
        <f t="shared" si="118"/>
        <v>0</v>
      </c>
      <c r="IA55" s="238">
        <f t="shared" si="119"/>
        <v>0</v>
      </c>
      <c r="IB55" s="238">
        <f t="shared" si="120"/>
        <v>0</v>
      </c>
      <c r="IC55" s="238">
        <f t="shared" si="121"/>
        <v>0</v>
      </c>
      <c r="ID55" s="239">
        <f t="shared" si="122"/>
        <v>0</v>
      </c>
      <c r="IE55" s="240">
        <f t="shared" si="123"/>
        <v>0</v>
      </c>
      <c r="IF55" s="240">
        <f t="shared" si="124"/>
        <v>0</v>
      </c>
      <c r="IG55" s="240">
        <f t="shared" si="125"/>
        <v>0</v>
      </c>
      <c r="IH55" s="240">
        <f t="shared" si="126"/>
        <v>0</v>
      </c>
      <c r="II55" s="240">
        <f t="shared" si="127"/>
        <v>0</v>
      </c>
      <c r="IJ55" s="240">
        <f t="shared" si="128"/>
        <v>0</v>
      </c>
      <c r="IK55" s="240">
        <f t="shared" si="129"/>
        <v>0</v>
      </c>
      <c r="IL55" s="240">
        <f t="shared" si="130"/>
        <v>0</v>
      </c>
      <c r="IM55" s="240">
        <f t="shared" si="131"/>
        <v>0</v>
      </c>
      <c r="IN55" s="240">
        <f t="shared" si="132"/>
        <v>0</v>
      </c>
      <c r="IO55" s="240">
        <f t="shared" si="133"/>
        <v>0</v>
      </c>
      <c r="IP55" s="416">
        <f t="shared" si="134"/>
        <v>180</v>
      </c>
      <c r="IQ55" s="416">
        <f t="shared" si="135"/>
        <v>3</v>
      </c>
    </row>
    <row r="56" spans="1:251" ht="15" customHeight="1" x14ac:dyDescent="0.25">
      <c r="A56" s="14" t="s">
        <v>1777</v>
      </c>
      <c r="B56" s="392">
        <v>35</v>
      </c>
      <c r="C56" s="13" t="s">
        <v>1728</v>
      </c>
      <c r="D56" s="423">
        <v>44287</v>
      </c>
      <c r="E56" s="20">
        <v>4</v>
      </c>
      <c r="F56" s="6">
        <v>11607142</v>
      </c>
      <c r="G56" s="20" t="s">
        <v>1729</v>
      </c>
      <c r="H56" s="20" t="s">
        <v>1730</v>
      </c>
      <c r="I56" s="23" t="s">
        <v>1731</v>
      </c>
      <c r="J56" s="6"/>
      <c r="K56" s="6"/>
      <c r="L56" s="424"/>
      <c r="M56" s="425" t="s">
        <v>1732</v>
      </c>
      <c r="N56" s="24" t="s">
        <v>1390</v>
      </c>
      <c r="O56" s="107"/>
      <c r="P56" s="105"/>
      <c r="Q56" s="106"/>
      <c r="R56" s="24" t="s">
        <v>1387</v>
      </c>
      <c r="S56" s="107"/>
      <c r="T56" s="105"/>
      <c r="U56" s="106"/>
      <c r="V56" s="24" t="s">
        <v>1390</v>
      </c>
      <c r="W56" s="107"/>
      <c r="X56" s="105"/>
      <c r="Y56" s="106"/>
      <c r="Z56" s="722">
        <v>82.5</v>
      </c>
      <c r="AA56" s="273"/>
      <c r="AB56" s="24" t="s">
        <v>1398</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t="s">
        <v>1387</v>
      </c>
      <c r="AZ56" s="107"/>
      <c r="BA56" s="273"/>
      <c r="BB56" s="722">
        <v>75.5</v>
      </c>
      <c r="BC56" s="107"/>
      <c r="BD56" s="273"/>
      <c r="BE56" s="722">
        <v>88.300003051757813</v>
      </c>
      <c r="BF56" s="107"/>
      <c r="BG56" s="273"/>
      <c r="BH56" s="722">
        <v>76.75</v>
      </c>
      <c r="BI56" s="107"/>
      <c r="BJ56" s="273"/>
      <c r="BK56" s="24" t="s">
        <v>1390</v>
      </c>
      <c r="BL56" s="107"/>
      <c r="BM56" s="273"/>
      <c r="BN56" s="24" t="s">
        <v>1390</v>
      </c>
      <c r="BO56" s="107"/>
      <c r="BP56" s="273"/>
      <c r="BQ56" s="24" t="s">
        <v>1390</v>
      </c>
      <c r="BR56" s="107"/>
      <c r="BS56" s="273"/>
      <c r="BT56" s="24" t="s">
        <v>1744</v>
      </c>
      <c r="BU56" s="291"/>
      <c r="BV56" s="273"/>
      <c r="BW56" s="24"/>
      <c r="BX56" s="107"/>
      <c r="BY56" s="273"/>
      <c r="BZ56" s="24"/>
      <c r="CA56" s="107"/>
      <c r="CB56" s="273"/>
      <c r="CC56" s="24"/>
      <c r="CD56" s="107"/>
      <c r="CE56" s="107"/>
      <c r="CF56" s="107"/>
      <c r="CG56" s="107"/>
      <c r="CH56" s="273"/>
      <c r="CI56" s="24"/>
      <c r="CJ56" s="107"/>
      <c r="CK56" s="273"/>
      <c r="CL56" s="24"/>
      <c r="CM56" s="107"/>
      <c r="CN56" s="273"/>
      <c r="CO56" s="24"/>
      <c r="CP56" s="107"/>
      <c r="CQ56" s="273"/>
      <c r="CR56" s="24"/>
      <c r="CS56" s="107"/>
      <c r="CT56" s="273"/>
      <c r="CU56" s="24"/>
      <c r="CV56" s="107"/>
      <c r="CW56" s="273"/>
      <c r="CX56" s="24"/>
      <c r="CY56" s="107"/>
      <c r="CZ56" s="273"/>
      <c r="DA56" s="24"/>
      <c r="DB56" s="107"/>
      <c r="DC56" s="273"/>
      <c r="DD56" s="24"/>
      <c r="DE56" s="107"/>
      <c r="DF56" s="273"/>
      <c r="DG56" s="218"/>
      <c r="DH56" s="217"/>
      <c r="DI56" s="217"/>
      <c r="DJ56" s="286">
        <f t="shared" si="0"/>
        <v>80.183334350585938</v>
      </c>
      <c r="DK56" s="219"/>
      <c r="DL56" s="220">
        <f t="shared" si="1"/>
        <v>4</v>
      </c>
      <c r="DM56" s="650">
        <f t="shared" si="2"/>
        <v>0</v>
      </c>
      <c r="DN56" s="233">
        <f t="shared" si="3"/>
        <v>0</v>
      </c>
      <c r="DO56" s="234">
        <f t="shared" si="4"/>
        <v>0</v>
      </c>
      <c r="DP56" s="234">
        <f t="shared" si="5"/>
        <v>0</v>
      </c>
      <c r="DQ56" s="234">
        <f t="shared" si="6"/>
        <v>0</v>
      </c>
      <c r="DR56" s="234">
        <f t="shared" si="7"/>
        <v>0</v>
      </c>
      <c r="DS56" s="235">
        <f t="shared" si="8"/>
        <v>0</v>
      </c>
      <c r="DT56" s="236">
        <f t="shared" si="9"/>
        <v>0</v>
      </c>
      <c r="DU56" s="236">
        <f t="shared" si="10"/>
        <v>0</v>
      </c>
      <c r="DV56" s="236">
        <f t="shared" si="11"/>
        <v>0</v>
      </c>
      <c r="DW56" s="236">
        <f t="shared" si="12"/>
        <v>0</v>
      </c>
      <c r="DX56" s="236">
        <f t="shared" si="13"/>
        <v>0</v>
      </c>
      <c r="DY56" s="236">
        <f t="shared" si="14"/>
        <v>0</v>
      </c>
      <c r="DZ56" s="237">
        <f t="shared" si="15"/>
        <v>0</v>
      </c>
      <c r="EA56" s="238">
        <f t="shared" si="16"/>
        <v>0</v>
      </c>
      <c r="EB56" s="238">
        <f t="shared" si="17"/>
        <v>0</v>
      </c>
      <c r="EC56" s="238">
        <f t="shared" si="18"/>
        <v>0</v>
      </c>
      <c r="ED56" s="238">
        <f t="shared" si="19"/>
        <v>0</v>
      </c>
      <c r="EE56" s="238">
        <f t="shared" si="20"/>
        <v>0</v>
      </c>
      <c r="EF56" s="238">
        <f t="shared" si="21"/>
        <v>0</v>
      </c>
      <c r="EG56" s="238">
        <f t="shared" si="22"/>
        <v>0</v>
      </c>
      <c r="EH56" s="239">
        <f t="shared" si="23"/>
        <v>0</v>
      </c>
      <c r="EI56" s="240">
        <f t="shared" si="24"/>
        <v>0</v>
      </c>
      <c r="EJ56" s="240">
        <f t="shared" si="25"/>
        <v>0</v>
      </c>
      <c r="EK56" s="240">
        <f t="shared" si="26"/>
        <v>0</v>
      </c>
      <c r="EL56" s="240">
        <f t="shared" si="27"/>
        <v>0</v>
      </c>
      <c r="EM56" s="240">
        <f t="shared" si="28"/>
        <v>0</v>
      </c>
      <c r="EN56" s="240">
        <f t="shared" si="29"/>
        <v>0</v>
      </c>
      <c r="EO56" s="240">
        <f t="shared" si="30"/>
        <v>0</v>
      </c>
      <c r="EP56" s="240">
        <f t="shared" si="31"/>
        <v>0</v>
      </c>
      <c r="EQ56" s="240">
        <f t="shared" si="32"/>
        <v>0</v>
      </c>
      <c r="ER56" s="240">
        <f t="shared" si="33"/>
        <v>0</v>
      </c>
      <c r="ES56" s="240">
        <f t="shared" si="34"/>
        <v>0</v>
      </c>
      <c r="ET56" s="241">
        <f t="shared" si="35"/>
        <v>0</v>
      </c>
      <c r="EU56" s="242">
        <f t="shared" si="36"/>
        <v>3</v>
      </c>
      <c r="EV56" s="234">
        <f t="shared" si="37"/>
        <v>0</v>
      </c>
      <c r="EW56" s="234">
        <f t="shared" si="38"/>
        <v>3</v>
      </c>
      <c r="EX56" s="234">
        <f t="shared" si="39"/>
        <v>0</v>
      </c>
      <c r="EY56" s="234">
        <f t="shared" si="40"/>
        <v>0</v>
      </c>
      <c r="EZ56" s="235">
        <f t="shared" si="41"/>
        <v>0</v>
      </c>
      <c r="FA56" s="236">
        <f t="shared" si="42"/>
        <v>0</v>
      </c>
      <c r="FB56" s="236">
        <f t="shared" si="43"/>
        <v>0</v>
      </c>
      <c r="FC56" s="236">
        <f t="shared" si="44"/>
        <v>0</v>
      </c>
      <c r="FD56" s="236">
        <f t="shared" si="45"/>
        <v>0</v>
      </c>
      <c r="FE56" s="236">
        <f t="shared" si="46"/>
        <v>0</v>
      </c>
      <c r="FF56" s="236">
        <f t="shared" si="47"/>
        <v>0</v>
      </c>
      <c r="FG56" s="237">
        <f t="shared" si="48"/>
        <v>0</v>
      </c>
      <c r="FH56" s="238">
        <f t="shared" si="49"/>
        <v>0</v>
      </c>
      <c r="FI56" s="238">
        <f t="shared" si="50"/>
        <v>0</v>
      </c>
      <c r="FJ56" s="238">
        <f t="shared" si="51"/>
        <v>0</v>
      </c>
      <c r="FK56" s="238">
        <f t="shared" si="52"/>
        <v>3</v>
      </c>
      <c r="FL56" s="238">
        <f t="shared" si="53"/>
        <v>5</v>
      </c>
      <c r="FM56" s="238">
        <f t="shared" si="54"/>
        <v>4</v>
      </c>
      <c r="FN56" s="238">
        <f t="shared" si="55"/>
        <v>0</v>
      </c>
      <c r="FO56" s="239">
        <f t="shared" si="56"/>
        <v>0</v>
      </c>
      <c r="FP56" s="240">
        <f t="shared" si="57"/>
        <v>0</v>
      </c>
      <c r="FQ56" s="240">
        <f t="shared" si="58"/>
        <v>0</v>
      </c>
      <c r="FR56" s="240">
        <f t="shared" si="59"/>
        <v>0</v>
      </c>
      <c r="FS56" s="240">
        <f t="shared" si="60"/>
        <v>0</v>
      </c>
      <c r="FT56" s="240">
        <f t="shared" si="61"/>
        <v>0</v>
      </c>
      <c r="FU56" s="240">
        <f t="shared" si="62"/>
        <v>0</v>
      </c>
      <c r="FV56" s="240">
        <f t="shared" si="63"/>
        <v>0</v>
      </c>
      <c r="FW56" s="240">
        <f t="shared" si="64"/>
        <v>0</v>
      </c>
      <c r="FX56" s="240">
        <f t="shared" si="65"/>
        <v>0</v>
      </c>
      <c r="FY56" s="240">
        <f t="shared" si="66"/>
        <v>0</v>
      </c>
      <c r="FZ56" s="240">
        <f t="shared" si="67"/>
        <v>0</v>
      </c>
      <c r="GA56" s="241">
        <f t="shared" si="68"/>
        <v>18</v>
      </c>
      <c r="GB56" s="242">
        <f t="shared" si="69"/>
        <v>0</v>
      </c>
      <c r="GC56" s="234">
        <f t="shared" si="70"/>
        <v>3</v>
      </c>
      <c r="GD56" s="234">
        <f t="shared" si="71"/>
        <v>0</v>
      </c>
      <c r="GE56" s="234">
        <f t="shared" si="72"/>
        <v>0</v>
      </c>
      <c r="GF56" s="234">
        <f t="shared" si="73"/>
        <v>0</v>
      </c>
      <c r="GG56" s="235">
        <f t="shared" si="74"/>
        <v>0</v>
      </c>
      <c r="GH56" s="236">
        <f t="shared" si="75"/>
        <v>0</v>
      </c>
      <c r="GI56" s="236">
        <f t="shared" si="76"/>
        <v>0</v>
      </c>
      <c r="GJ56" s="236">
        <f t="shared" si="77"/>
        <v>0</v>
      </c>
      <c r="GK56" s="236">
        <f t="shared" si="78"/>
        <v>0</v>
      </c>
      <c r="GL56" s="236">
        <f t="shared" si="79"/>
        <v>0</v>
      </c>
      <c r="GM56" s="236">
        <f t="shared" si="80"/>
        <v>0</v>
      </c>
      <c r="GN56" s="237">
        <f t="shared" si="81"/>
        <v>5</v>
      </c>
      <c r="GO56" s="238">
        <f t="shared" si="82"/>
        <v>0</v>
      </c>
      <c r="GP56" s="238">
        <f t="shared" si="83"/>
        <v>0</v>
      </c>
      <c r="GQ56" s="238">
        <f t="shared" si="84"/>
        <v>0</v>
      </c>
      <c r="GR56" s="238">
        <f t="shared" si="85"/>
        <v>0</v>
      </c>
      <c r="GS56" s="238">
        <f t="shared" si="86"/>
        <v>0</v>
      </c>
      <c r="GT56" s="238">
        <f t="shared" si="87"/>
        <v>0</v>
      </c>
      <c r="GU56" s="238">
        <f t="shared" si="88"/>
        <v>0</v>
      </c>
      <c r="GV56" s="239">
        <f t="shared" si="89"/>
        <v>0</v>
      </c>
      <c r="GW56" s="240">
        <f t="shared" si="90"/>
        <v>0</v>
      </c>
      <c r="GX56" s="240">
        <f t="shared" si="91"/>
        <v>0</v>
      </c>
      <c r="GY56" s="240">
        <f t="shared" si="92"/>
        <v>0</v>
      </c>
      <c r="GZ56" s="240">
        <f t="shared" si="93"/>
        <v>0</v>
      </c>
      <c r="HA56" s="240">
        <f t="shared" si="94"/>
        <v>0</v>
      </c>
      <c r="HB56" s="240">
        <f t="shared" si="95"/>
        <v>0</v>
      </c>
      <c r="HC56" s="240">
        <f t="shared" si="96"/>
        <v>0</v>
      </c>
      <c r="HD56" s="240">
        <f t="shared" si="97"/>
        <v>0</v>
      </c>
      <c r="HE56" s="240">
        <f t="shared" si="98"/>
        <v>0</v>
      </c>
      <c r="HF56" s="240">
        <f t="shared" si="99"/>
        <v>0</v>
      </c>
      <c r="HG56" s="240">
        <f t="shared" si="100"/>
        <v>0</v>
      </c>
      <c r="HH56" s="241">
        <f t="shared" si="101"/>
        <v>8</v>
      </c>
      <c r="HI56" s="243"/>
      <c r="HJ56" s="242">
        <f t="shared" si="102"/>
        <v>0</v>
      </c>
      <c r="HK56" s="234">
        <f t="shared" si="103"/>
        <v>0</v>
      </c>
      <c r="HL56" s="234">
        <f t="shared" si="104"/>
        <v>0</v>
      </c>
      <c r="HM56" s="234">
        <f t="shared" si="105"/>
        <v>3</v>
      </c>
      <c r="HN56" s="234">
        <f t="shared" si="106"/>
        <v>0</v>
      </c>
      <c r="HO56" s="235">
        <f t="shared" si="107"/>
        <v>20</v>
      </c>
      <c r="HP56" s="236">
        <f t="shared" si="108"/>
        <v>20</v>
      </c>
      <c r="HQ56" s="236">
        <f t="shared" si="109"/>
        <v>20</v>
      </c>
      <c r="HR56" s="236">
        <f t="shared" si="110"/>
        <v>20</v>
      </c>
      <c r="HS56" s="236">
        <f t="shared" si="111"/>
        <v>10</v>
      </c>
      <c r="HT56" s="236">
        <f t="shared" si="112"/>
        <v>20</v>
      </c>
      <c r="HU56" s="236">
        <f t="shared" si="113"/>
        <v>10</v>
      </c>
      <c r="HV56" s="237">
        <f t="shared" si="114"/>
        <v>0</v>
      </c>
      <c r="HW56" s="238">
        <f t="shared" si="115"/>
        <v>20</v>
      </c>
      <c r="HX56" s="238">
        <f t="shared" si="116"/>
        <v>20</v>
      </c>
      <c r="HY56" s="238">
        <f t="shared" si="117"/>
        <v>20</v>
      </c>
      <c r="HZ56" s="238">
        <f t="shared" si="118"/>
        <v>0</v>
      </c>
      <c r="IA56" s="238">
        <f t="shared" si="119"/>
        <v>0</v>
      </c>
      <c r="IB56" s="238">
        <f t="shared" si="120"/>
        <v>0</v>
      </c>
      <c r="IC56" s="238">
        <f t="shared" si="121"/>
        <v>0</v>
      </c>
      <c r="ID56" s="239">
        <f t="shared" si="122"/>
        <v>0</v>
      </c>
      <c r="IE56" s="240">
        <f t="shared" si="123"/>
        <v>0</v>
      </c>
      <c r="IF56" s="240">
        <f t="shared" si="124"/>
        <v>0</v>
      </c>
      <c r="IG56" s="240">
        <f t="shared" si="125"/>
        <v>0</v>
      </c>
      <c r="IH56" s="240">
        <f t="shared" si="126"/>
        <v>0</v>
      </c>
      <c r="II56" s="240">
        <f t="shared" si="127"/>
        <v>0</v>
      </c>
      <c r="IJ56" s="240">
        <f t="shared" si="128"/>
        <v>0</v>
      </c>
      <c r="IK56" s="240">
        <f t="shared" si="129"/>
        <v>0</v>
      </c>
      <c r="IL56" s="240">
        <f t="shared" si="130"/>
        <v>0</v>
      </c>
      <c r="IM56" s="240">
        <f t="shared" si="131"/>
        <v>0</v>
      </c>
      <c r="IN56" s="240">
        <f t="shared" si="132"/>
        <v>0</v>
      </c>
      <c r="IO56" s="240">
        <f t="shared" si="133"/>
        <v>0</v>
      </c>
      <c r="IP56" s="416">
        <f t="shared" si="134"/>
        <v>180</v>
      </c>
      <c r="IQ56" s="416">
        <f t="shared" si="135"/>
        <v>3</v>
      </c>
    </row>
    <row r="57" spans="1:251" ht="15" customHeight="1" x14ac:dyDescent="0.25">
      <c r="A57" s="14" t="s">
        <v>1777</v>
      </c>
      <c r="B57" s="392">
        <v>36</v>
      </c>
      <c r="C57" s="13" t="s">
        <v>1733</v>
      </c>
      <c r="D57" s="423">
        <v>44287</v>
      </c>
      <c r="E57" s="20">
        <v>4</v>
      </c>
      <c r="F57" s="6">
        <v>11607153</v>
      </c>
      <c r="G57" s="20" t="s">
        <v>1734</v>
      </c>
      <c r="H57" s="20" t="s">
        <v>1735</v>
      </c>
      <c r="I57" s="23" t="s">
        <v>1736</v>
      </c>
      <c r="J57" s="6"/>
      <c r="K57" s="6"/>
      <c r="L57" s="424"/>
      <c r="M57" s="425" t="s">
        <v>1737</v>
      </c>
      <c r="N57" s="24" t="s">
        <v>1390</v>
      </c>
      <c r="O57" s="107"/>
      <c r="P57" s="105"/>
      <c r="Q57" s="106"/>
      <c r="R57" s="24" t="s">
        <v>1387</v>
      </c>
      <c r="S57" s="107"/>
      <c r="T57" s="105"/>
      <c r="U57" s="106"/>
      <c r="V57" s="24" t="s">
        <v>1390</v>
      </c>
      <c r="W57" s="107"/>
      <c r="X57" s="105"/>
      <c r="Y57" s="106"/>
      <c r="Z57" s="722">
        <v>68.949996948242188</v>
      </c>
      <c r="AA57" s="273"/>
      <c r="AB57" s="24" t="s">
        <v>1398</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t="s">
        <v>1387</v>
      </c>
      <c r="AZ57" s="107"/>
      <c r="BA57" s="273"/>
      <c r="BB57" s="722">
        <v>56.25</v>
      </c>
      <c r="BC57" s="107"/>
      <c r="BD57" s="273"/>
      <c r="BE57" s="722">
        <v>62.599998474121094</v>
      </c>
      <c r="BF57" s="107"/>
      <c r="BG57" s="273"/>
      <c r="BH57" s="722">
        <v>61.400001525878906</v>
      </c>
      <c r="BI57" s="107"/>
      <c r="BJ57" s="273"/>
      <c r="BK57" s="24" t="s">
        <v>1390</v>
      </c>
      <c r="BL57" s="107"/>
      <c r="BM57" s="273"/>
      <c r="BN57" s="24" t="s">
        <v>1390</v>
      </c>
      <c r="BO57" s="107"/>
      <c r="BP57" s="273"/>
      <c r="BQ57" s="24" t="s">
        <v>1390</v>
      </c>
      <c r="BR57" s="107"/>
      <c r="BS57" s="273"/>
      <c r="BT57" s="24" t="s">
        <v>1744</v>
      </c>
      <c r="BU57" s="291"/>
      <c r="BV57" s="273"/>
      <c r="BW57" s="24"/>
      <c r="BX57" s="107"/>
      <c r="BY57" s="273"/>
      <c r="BZ57" s="24"/>
      <c r="CA57" s="107"/>
      <c r="CB57" s="273"/>
      <c r="CC57" s="24"/>
      <c r="CD57" s="107"/>
      <c r="CE57" s="107"/>
      <c r="CF57" s="107"/>
      <c r="CG57" s="107"/>
      <c r="CH57" s="273"/>
      <c r="CI57" s="24"/>
      <c r="CJ57" s="107"/>
      <c r="CK57" s="273"/>
      <c r="CL57" s="24"/>
      <c r="CM57" s="107"/>
      <c r="CN57" s="273"/>
      <c r="CO57" s="24"/>
      <c r="CP57" s="107"/>
      <c r="CQ57" s="273"/>
      <c r="CR57" s="24"/>
      <c r="CS57" s="107"/>
      <c r="CT57" s="273"/>
      <c r="CU57" s="24"/>
      <c r="CV57" s="107"/>
      <c r="CW57" s="273"/>
      <c r="CX57" s="24"/>
      <c r="CY57" s="107"/>
      <c r="CZ57" s="273"/>
      <c r="DA57" s="24"/>
      <c r="DB57" s="107"/>
      <c r="DC57" s="273"/>
      <c r="DD57" s="24"/>
      <c r="DE57" s="107"/>
      <c r="DF57" s="273"/>
      <c r="DG57" s="218"/>
      <c r="DH57" s="217"/>
      <c r="DI57" s="217"/>
      <c r="DJ57" s="286">
        <f t="shared" si="0"/>
        <v>60.083333333333336</v>
      </c>
      <c r="DK57" s="219"/>
      <c r="DL57" s="220">
        <f t="shared" si="1"/>
        <v>3.0041666666666669</v>
      </c>
      <c r="DM57" s="650">
        <f t="shared" si="2"/>
        <v>0</v>
      </c>
      <c r="DN57" s="233">
        <f t="shared" si="3"/>
        <v>0</v>
      </c>
      <c r="DO57" s="234">
        <f t="shared" si="4"/>
        <v>0</v>
      </c>
      <c r="DP57" s="234">
        <f t="shared" si="5"/>
        <v>0</v>
      </c>
      <c r="DQ57" s="234">
        <f t="shared" si="6"/>
        <v>0</v>
      </c>
      <c r="DR57" s="234">
        <f t="shared" si="7"/>
        <v>0</v>
      </c>
      <c r="DS57" s="235">
        <f t="shared" si="8"/>
        <v>0</v>
      </c>
      <c r="DT57" s="236">
        <f t="shared" si="9"/>
        <v>0</v>
      </c>
      <c r="DU57" s="236">
        <f t="shared" si="10"/>
        <v>0</v>
      </c>
      <c r="DV57" s="236">
        <f t="shared" si="11"/>
        <v>0</v>
      </c>
      <c r="DW57" s="236">
        <f t="shared" si="12"/>
        <v>0</v>
      </c>
      <c r="DX57" s="236">
        <f t="shared" si="13"/>
        <v>0</v>
      </c>
      <c r="DY57" s="236">
        <f t="shared" si="14"/>
        <v>0</v>
      </c>
      <c r="DZ57" s="237">
        <f t="shared" si="15"/>
        <v>0</v>
      </c>
      <c r="EA57" s="238">
        <f t="shared" si="16"/>
        <v>0</v>
      </c>
      <c r="EB57" s="238">
        <f t="shared" si="17"/>
        <v>0</v>
      </c>
      <c r="EC57" s="238">
        <f t="shared" si="18"/>
        <v>0</v>
      </c>
      <c r="ED57" s="238">
        <f t="shared" si="19"/>
        <v>0</v>
      </c>
      <c r="EE57" s="238">
        <f t="shared" si="20"/>
        <v>0</v>
      </c>
      <c r="EF57" s="238">
        <f t="shared" si="21"/>
        <v>0</v>
      </c>
      <c r="EG57" s="238">
        <f t="shared" si="22"/>
        <v>0</v>
      </c>
      <c r="EH57" s="239">
        <f t="shared" si="23"/>
        <v>0</v>
      </c>
      <c r="EI57" s="240">
        <f t="shared" si="24"/>
        <v>0</v>
      </c>
      <c r="EJ57" s="240">
        <f t="shared" si="25"/>
        <v>0</v>
      </c>
      <c r="EK57" s="240">
        <f t="shared" si="26"/>
        <v>0</v>
      </c>
      <c r="EL57" s="240">
        <f t="shared" si="27"/>
        <v>0</v>
      </c>
      <c r="EM57" s="240">
        <f t="shared" si="28"/>
        <v>0</v>
      </c>
      <c r="EN57" s="240">
        <f t="shared" si="29"/>
        <v>0</v>
      </c>
      <c r="EO57" s="240">
        <f t="shared" si="30"/>
        <v>0</v>
      </c>
      <c r="EP57" s="240">
        <f t="shared" si="31"/>
        <v>0</v>
      </c>
      <c r="EQ57" s="240">
        <f t="shared" si="32"/>
        <v>0</v>
      </c>
      <c r="ER57" s="240">
        <f t="shared" si="33"/>
        <v>0</v>
      </c>
      <c r="ES57" s="240">
        <f t="shared" si="34"/>
        <v>0</v>
      </c>
      <c r="ET57" s="241">
        <f t="shared" si="35"/>
        <v>0</v>
      </c>
      <c r="EU57" s="242">
        <f t="shared" si="36"/>
        <v>3</v>
      </c>
      <c r="EV57" s="234">
        <f t="shared" si="37"/>
        <v>0</v>
      </c>
      <c r="EW57" s="234">
        <f t="shared" si="38"/>
        <v>3</v>
      </c>
      <c r="EX57" s="234">
        <f t="shared" si="39"/>
        <v>0</v>
      </c>
      <c r="EY57" s="234">
        <f t="shared" si="40"/>
        <v>0</v>
      </c>
      <c r="EZ57" s="235">
        <f t="shared" si="41"/>
        <v>0</v>
      </c>
      <c r="FA57" s="236">
        <f t="shared" si="42"/>
        <v>0</v>
      </c>
      <c r="FB57" s="236">
        <f t="shared" si="43"/>
        <v>0</v>
      </c>
      <c r="FC57" s="236">
        <f t="shared" si="44"/>
        <v>0</v>
      </c>
      <c r="FD57" s="236">
        <f t="shared" si="45"/>
        <v>0</v>
      </c>
      <c r="FE57" s="236">
        <f t="shared" si="46"/>
        <v>0</v>
      </c>
      <c r="FF57" s="236">
        <f t="shared" si="47"/>
        <v>0</v>
      </c>
      <c r="FG57" s="237">
        <f t="shared" si="48"/>
        <v>0</v>
      </c>
      <c r="FH57" s="238">
        <f t="shared" si="49"/>
        <v>0</v>
      </c>
      <c r="FI57" s="238">
        <f t="shared" si="50"/>
        <v>0</v>
      </c>
      <c r="FJ57" s="238">
        <f t="shared" si="51"/>
        <v>0</v>
      </c>
      <c r="FK57" s="238">
        <f t="shared" si="52"/>
        <v>3</v>
      </c>
      <c r="FL57" s="238">
        <f t="shared" si="53"/>
        <v>5</v>
      </c>
      <c r="FM57" s="238">
        <f t="shared" si="54"/>
        <v>4</v>
      </c>
      <c r="FN57" s="238">
        <f t="shared" si="55"/>
        <v>0</v>
      </c>
      <c r="FO57" s="239">
        <f t="shared" si="56"/>
        <v>0</v>
      </c>
      <c r="FP57" s="240">
        <f t="shared" si="57"/>
        <v>0</v>
      </c>
      <c r="FQ57" s="240">
        <f t="shared" si="58"/>
        <v>0</v>
      </c>
      <c r="FR57" s="240">
        <f t="shared" si="59"/>
        <v>0</v>
      </c>
      <c r="FS57" s="240">
        <f t="shared" si="60"/>
        <v>0</v>
      </c>
      <c r="FT57" s="240">
        <f t="shared" si="61"/>
        <v>0</v>
      </c>
      <c r="FU57" s="240">
        <f t="shared" si="62"/>
        <v>0</v>
      </c>
      <c r="FV57" s="240">
        <f t="shared" si="63"/>
        <v>0</v>
      </c>
      <c r="FW57" s="240">
        <f t="shared" si="64"/>
        <v>0</v>
      </c>
      <c r="FX57" s="240">
        <f t="shared" si="65"/>
        <v>0</v>
      </c>
      <c r="FY57" s="240">
        <f t="shared" si="66"/>
        <v>0</v>
      </c>
      <c r="FZ57" s="240">
        <f t="shared" si="67"/>
        <v>0</v>
      </c>
      <c r="GA57" s="241">
        <f t="shared" si="68"/>
        <v>18</v>
      </c>
      <c r="GB57" s="242">
        <f t="shared" si="69"/>
        <v>0</v>
      </c>
      <c r="GC57" s="234">
        <f t="shared" si="70"/>
        <v>3</v>
      </c>
      <c r="GD57" s="234">
        <f t="shared" si="71"/>
        <v>0</v>
      </c>
      <c r="GE57" s="234">
        <f t="shared" si="72"/>
        <v>0</v>
      </c>
      <c r="GF57" s="234">
        <f t="shared" si="73"/>
        <v>0</v>
      </c>
      <c r="GG57" s="235">
        <f t="shared" si="74"/>
        <v>0</v>
      </c>
      <c r="GH57" s="236">
        <f t="shared" si="75"/>
        <v>0</v>
      </c>
      <c r="GI57" s="236">
        <f t="shared" si="76"/>
        <v>0</v>
      </c>
      <c r="GJ57" s="236">
        <f t="shared" si="77"/>
        <v>0</v>
      </c>
      <c r="GK57" s="236">
        <f t="shared" si="78"/>
        <v>0</v>
      </c>
      <c r="GL57" s="236">
        <f t="shared" si="79"/>
        <v>0</v>
      </c>
      <c r="GM57" s="236">
        <f t="shared" si="80"/>
        <v>0</v>
      </c>
      <c r="GN57" s="237">
        <f t="shared" si="81"/>
        <v>5</v>
      </c>
      <c r="GO57" s="238">
        <f t="shared" si="82"/>
        <v>0</v>
      </c>
      <c r="GP57" s="238">
        <f t="shared" si="83"/>
        <v>0</v>
      </c>
      <c r="GQ57" s="238">
        <f t="shared" si="84"/>
        <v>0</v>
      </c>
      <c r="GR57" s="238">
        <f t="shared" si="85"/>
        <v>0</v>
      </c>
      <c r="GS57" s="238">
        <f t="shared" si="86"/>
        <v>0</v>
      </c>
      <c r="GT57" s="238">
        <f t="shared" si="87"/>
        <v>0</v>
      </c>
      <c r="GU57" s="238">
        <f t="shared" si="88"/>
        <v>0</v>
      </c>
      <c r="GV57" s="239">
        <f t="shared" si="89"/>
        <v>0</v>
      </c>
      <c r="GW57" s="240">
        <f t="shared" si="90"/>
        <v>0</v>
      </c>
      <c r="GX57" s="240">
        <f t="shared" si="91"/>
        <v>0</v>
      </c>
      <c r="GY57" s="240">
        <f t="shared" si="92"/>
        <v>0</v>
      </c>
      <c r="GZ57" s="240">
        <f t="shared" si="93"/>
        <v>0</v>
      </c>
      <c r="HA57" s="240">
        <f t="shared" si="94"/>
        <v>0</v>
      </c>
      <c r="HB57" s="240">
        <f t="shared" si="95"/>
        <v>0</v>
      </c>
      <c r="HC57" s="240">
        <f t="shared" si="96"/>
        <v>0</v>
      </c>
      <c r="HD57" s="240">
        <f t="shared" si="97"/>
        <v>0</v>
      </c>
      <c r="HE57" s="240">
        <f t="shared" si="98"/>
        <v>0</v>
      </c>
      <c r="HF57" s="240">
        <f t="shared" si="99"/>
        <v>0</v>
      </c>
      <c r="HG57" s="240">
        <f t="shared" si="100"/>
        <v>0</v>
      </c>
      <c r="HH57" s="241">
        <f t="shared" si="101"/>
        <v>8</v>
      </c>
      <c r="HI57" s="243"/>
      <c r="HJ57" s="242">
        <f t="shared" si="102"/>
        <v>0</v>
      </c>
      <c r="HK57" s="234">
        <f t="shared" si="103"/>
        <v>0</v>
      </c>
      <c r="HL57" s="234">
        <f t="shared" si="104"/>
        <v>0</v>
      </c>
      <c r="HM57" s="234">
        <f t="shared" si="105"/>
        <v>3</v>
      </c>
      <c r="HN57" s="234">
        <f t="shared" si="106"/>
        <v>0</v>
      </c>
      <c r="HO57" s="235">
        <f t="shared" si="107"/>
        <v>20</v>
      </c>
      <c r="HP57" s="236">
        <f t="shared" si="108"/>
        <v>20</v>
      </c>
      <c r="HQ57" s="236">
        <f t="shared" si="109"/>
        <v>20</v>
      </c>
      <c r="HR57" s="236">
        <f t="shared" si="110"/>
        <v>20</v>
      </c>
      <c r="HS57" s="236">
        <f t="shared" si="111"/>
        <v>10</v>
      </c>
      <c r="HT57" s="236">
        <f t="shared" si="112"/>
        <v>20</v>
      </c>
      <c r="HU57" s="236">
        <f t="shared" si="113"/>
        <v>10</v>
      </c>
      <c r="HV57" s="237">
        <f t="shared" si="114"/>
        <v>0</v>
      </c>
      <c r="HW57" s="238">
        <f t="shared" si="115"/>
        <v>20</v>
      </c>
      <c r="HX57" s="238">
        <f t="shared" si="116"/>
        <v>20</v>
      </c>
      <c r="HY57" s="238">
        <f t="shared" si="117"/>
        <v>20</v>
      </c>
      <c r="HZ57" s="238">
        <f t="shared" si="118"/>
        <v>0</v>
      </c>
      <c r="IA57" s="238">
        <f t="shared" si="119"/>
        <v>0</v>
      </c>
      <c r="IB57" s="238">
        <f t="shared" si="120"/>
        <v>0</v>
      </c>
      <c r="IC57" s="238">
        <f t="shared" si="121"/>
        <v>0</v>
      </c>
      <c r="ID57" s="239">
        <f t="shared" si="122"/>
        <v>0</v>
      </c>
      <c r="IE57" s="240">
        <f t="shared" si="123"/>
        <v>0</v>
      </c>
      <c r="IF57" s="240">
        <f t="shared" si="124"/>
        <v>0</v>
      </c>
      <c r="IG57" s="240">
        <f t="shared" si="125"/>
        <v>0</v>
      </c>
      <c r="IH57" s="240">
        <f t="shared" si="126"/>
        <v>0</v>
      </c>
      <c r="II57" s="240">
        <f t="shared" si="127"/>
        <v>0</v>
      </c>
      <c r="IJ57" s="240">
        <f t="shared" si="128"/>
        <v>0</v>
      </c>
      <c r="IK57" s="240">
        <f t="shared" si="129"/>
        <v>0</v>
      </c>
      <c r="IL57" s="240">
        <f t="shared" si="130"/>
        <v>0</v>
      </c>
      <c r="IM57" s="240">
        <f t="shared" si="131"/>
        <v>0</v>
      </c>
      <c r="IN57" s="240">
        <f t="shared" si="132"/>
        <v>0</v>
      </c>
      <c r="IO57" s="240">
        <f t="shared" si="133"/>
        <v>0</v>
      </c>
      <c r="IP57" s="416">
        <f t="shared" si="134"/>
        <v>180</v>
      </c>
      <c r="IQ57" s="416">
        <f t="shared" si="135"/>
        <v>3</v>
      </c>
    </row>
    <row r="58" spans="1:251" ht="15" customHeight="1" x14ac:dyDescent="0.25">
      <c r="B58" s="392"/>
      <c r="C58" s="13"/>
      <c r="D58" s="423"/>
      <c r="E58" s="20"/>
      <c r="F58" s="6"/>
      <c r="G58" s="20"/>
      <c r="H58" s="20"/>
      <c r="I58" s="23"/>
      <c r="J58" s="6" t="s">
        <v>18</v>
      </c>
      <c r="K58" s="6" t="s">
        <v>18</v>
      </c>
      <c r="L58" s="424"/>
      <c r="M58" s="425"/>
      <c r="N58" s="24"/>
      <c r="O58" s="107"/>
      <c r="P58" s="105"/>
      <c r="Q58" s="106"/>
      <c r="R58" s="24"/>
      <c r="S58" s="107"/>
      <c r="T58" s="105"/>
      <c r="U58" s="106"/>
      <c r="V58" s="24" t="s">
        <v>1390</v>
      </c>
      <c r="W58" s="107"/>
      <c r="X58" s="105"/>
      <c r="Y58" s="106"/>
      <c r="Z58" s="24"/>
      <c r="AA58" s="273"/>
      <c r="AB58" s="24" t="s">
        <v>1398</v>
      </c>
      <c r="AC58" s="273"/>
      <c r="AD58" s="24"/>
      <c r="AE58" s="107"/>
      <c r="AF58" s="273"/>
      <c r="AG58" s="24"/>
      <c r="AH58" s="107"/>
      <c r="AI58" s="273"/>
      <c r="AJ58" s="24"/>
      <c r="AK58" s="107"/>
      <c r="AL58" s="273"/>
      <c r="AM58" s="24"/>
      <c r="AN58" s="107"/>
      <c r="AO58" s="273"/>
      <c r="AP58" s="24"/>
      <c r="AQ58" s="107"/>
      <c r="AR58" s="273"/>
      <c r="AS58" s="24"/>
      <c r="AT58" s="107"/>
      <c r="AU58" s="273"/>
      <c r="AV58" s="24"/>
      <c r="AW58" s="107"/>
      <c r="AX58" s="273"/>
      <c r="AY58" s="24"/>
      <c r="AZ58" s="107"/>
      <c r="BA58" s="273"/>
      <c r="BB58" s="24"/>
      <c r="BC58" s="107"/>
      <c r="BD58" s="273"/>
      <c r="BE58" s="24"/>
      <c r="BF58" s="107"/>
      <c r="BG58" s="273"/>
      <c r="BH58" s="24"/>
      <c r="BI58" s="107"/>
      <c r="BJ58" s="273"/>
      <c r="BK58" s="24"/>
      <c r="BL58" s="107"/>
      <c r="BM58" s="273"/>
      <c r="BN58" s="24"/>
      <c r="BO58" s="107"/>
      <c r="BP58" s="273"/>
      <c r="BQ58" s="24"/>
      <c r="BR58" s="107"/>
      <c r="BS58" s="273"/>
      <c r="BT58" s="24"/>
      <c r="BU58" s="291"/>
      <c r="BV58" s="273"/>
      <c r="BW58" s="24"/>
      <c r="BX58" s="107"/>
      <c r="BY58" s="273"/>
      <c r="BZ58" s="24"/>
      <c r="CA58" s="107"/>
      <c r="CB58" s="273"/>
      <c r="CC58" s="24"/>
      <c r="CD58" s="107"/>
      <c r="CE58" s="107"/>
      <c r="CF58" s="107"/>
      <c r="CG58" s="107"/>
      <c r="CH58" s="273"/>
      <c r="CI58" s="24"/>
      <c r="CJ58" s="107"/>
      <c r="CK58" s="273"/>
      <c r="CL58" s="24"/>
      <c r="CM58" s="107"/>
      <c r="CN58" s="273"/>
      <c r="CO58" s="24"/>
      <c r="CP58" s="107"/>
      <c r="CQ58" s="273"/>
      <c r="CR58" s="24"/>
      <c r="CS58" s="107"/>
      <c r="CT58" s="273"/>
      <c r="CU58" s="24"/>
      <c r="CV58" s="107"/>
      <c r="CW58" s="273"/>
      <c r="CX58" s="24"/>
      <c r="CY58" s="107"/>
      <c r="CZ58" s="273"/>
      <c r="DA58" s="24"/>
      <c r="DB58" s="107"/>
      <c r="DC58" s="273"/>
      <c r="DD58" s="24"/>
      <c r="DE58" s="107"/>
      <c r="DF58" s="273"/>
      <c r="DG58" s="218"/>
      <c r="DH58" s="217"/>
      <c r="DI58" s="217"/>
      <c r="DJ58" s="286" t="e">
        <f t="shared" si="0"/>
        <v>#DIV/0!</v>
      </c>
      <c r="DK58" s="219"/>
      <c r="DL58" s="220" t="e">
        <f t="shared" si="1"/>
        <v>#DIV/0!</v>
      </c>
      <c r="DM58" s="650">
        <f t="shared" si="2"/>
        <v>0</v>
      </c>
      <c r="DN58" s="233">
        <f t="shared" si="3"/>
        <v>0</v>
      </c>
      <c r="DO58" s="234">
        <f t="shared" si="4"/>
        <v>0</v>
      </c>
      <c r="DP58" s="234">
        <f t="shared" si="5"/>
        <v>0</v>
      </c>
      <c r="DQ58" s="234">
        <f t="shared" si="6"/>
        <v>0</v>
      </c>
      <c r="DR58" s="234">
        <f t="shared" si="7"/>
        <v>0</v>
      </c>
      <c r="DS58" s="235">
        <f t="shared" si="8"/>
        <v>0</v>
      </c>
      <c r="DT58" s="236">
        <f t="shared" si="9"/>
        <v>0</v>
      </c>
      <c r="DU58" s="236">
        <f t="shared" si="10"/>
        <v>0</v>
      </c>
      <c r="DV58" s="236">
        <f t="shared" si="11"/>
        <v>0</v>
      </c>
      <c r="DW58" s="236">
        <f t="shared" si="12"/>
        <v>0</v>
      </c>
      <c r="DX58" s="236">
        <f t="shared" si="13"/>
        <v>0</v>
      </c>
      <c r="DY58" s="236">
        <f t="shared" si="14"/>
        <v>0</v>
      </c>
      <c r="DZ58" s="237">
        <f t="shared" si="15"/>
        <v>0</v>
      </c>
      <c r="EA58" s="238">
        <f t="shared" si="16"/>
        <v>0</v>
      </c>
      <c r="EB58" s="238">
        <f t="shared" si="17"/>
        <v>0</v>
      </c>
      <c r="EC58" s="238">
        <f t="shared" si="18"/>
        <v>0</v>
      </c>
      <c r="ED58" s="238">
        <f t="shared" si="19"/>
        <v>0</v>
      </c>
      <c r="EE58" s="238">
        <f t="shared" si="20"/>
        <v>0</v>
      </c>
      <c r="EF58" s="238">
        <f t="shared" si="21"/>
        <v>0</v>
      </c>
      <c r="EG58" s="238">
        <f t="shared" si="22"/>
        <v>0</v>
      </c>
      <c r="EH58" s="239">
        <f t="shared" si="23"/>
        <v>0</v>
      </c>
      <c r="EI58" s="240">
        <f t="shared" si="24"/>
        <v>0</v>
      </c>
      <c r="EJ58" s="240">
        <f t="shared" si="25"/>
        <v>0</v>
      </c>
      <c r="EK58" s="240">
        <f t="shared" si="26"/>
        <v>0</v>
      </c>
      <c r="EL58" s="240">
        <f t="shared" si="27"/>
        <v>0</v>
      </c>
      <c r="EM58" s="240">
        <f t="shared" si="28"/>
        <v>0</v>
      </c>
      <c r="EN58" s="240">
        <f t="shared" si="29"/>
        <v>0</v>
      </c>
      <c r="EO58" s="240">
        <f t="shared" si="30"/>
        <v>0</v>
      </c>
      <c r="EP58" s="240">
        <f t="shared" si="31"/>
        <v>0</v>
      </c>
      <c r="EQ58" s="240">
        <f t="shared" si="32"/>
        <v>0</v>
      </c>
      <c r="ER58" s="240">
        <f t="shared" si="33"/>
        <v>0</v>
      </c>
      <c r="ES58" s="240">
        <f t="shared" si="34"/>
        <v>0</v>
      </c>
      <c r="ET58" s="241">
        <f t="shared" si="35"/>
        <v>0</v>
      </c>
      <c r="EU58" s="242">
        <f t="shared" si="36"/>
        <v>0</v>
      </c>
      <c r="EV58" s="234">
        <f t="shared" si="37"/>
        <v>0</v>
      </c>
      <c r="EW58" s="234">
        <f t="shared" si="38"/>
        <v>3</v>
      </c>
      <c r="EX58" s="234">
        <f t="shared" si="39"/>
        <v>0</v>
      </c>
      <c r="EY58" s="234">
        <f t="shared" si="40"/>
        <v>0</v>
      </c>
      <c r="EZ58" s="235">
        <f t="shared" si="41"/>
        <v>0</v>
      </c>
      <c r="FA58" s="236">
        <f t="shared" si="42"/>
        <v>0</v>
      </c>
      <c r="FB58" s="236">
        <f t="shared" si="43"/>
        <v>0</v>
      </c>
      <c r="FC58" s="236">
        <f t="shared" si="44"/>
        <v>0</v>
      </c>
      <c r="FD58" s="236">
        <f t="shared" si="45"/>
        <v>0</v>
      </c>
      <c r="FE58" s="236">
        <f t="shared" si="46"/>
        <v>0</v>
      </c>
      <c r="FF58" s="236">
        <f t="shared" si="47"/>
        <v>0</v>
      </c>
      <c r="FG58" s="237">
        <f t="shared" si="48"/>
        <v>0</v>
      </c>
      <c r="FH58" s="238">
        <f t="shared" si="49"/>
        <v>0</v>
      </c>
      <c r="FI58" s="238">
        <f t="shared" si="50"/>
        <v>0</v>
      </c>
      <c r="FJ58" s="238">
        <f t="shared" si="51"/>
        <v>0</v>
      </c>
      <c r="FK58" s="238">
        <f t="shared" si="52"/>
        <v>0</v>
      </c>
      <c r="FL58" s="238">
        <f t="shared" si="53"/>
        <v>0</v>
      </c>
      <c r="FM58" s="238">
        <f t="shared" si="54"/>
        <v>0</v>
      </c>
      <c r="FN58" s="238">
        <f t="shared" si="55"/>
        <v>0</v>
      </c>
      <c r="FO58" s="239">
        <f t="shared" si="56"/>
        <v>0</v>
      </c>
      <c r="FP58" s="240">
        <f t="shared" si="57"/>
        <v>0</v>
      </c>
      <c r="FQ58" s="240">
        <f t="shared" si="58"/>
        <v>0</v>
      </c>
      <c r="FR58" s="240">
        <f t="shared" si="59"/>
        <v>0</v>
      </c>
      <c r="FS58" s="240">
        <f t="shared" si="60"/>
        <v>0</v>
      </c>
      <c r="FT58" s="240">
        <f t="shared" si="61"/>
        <v>0</v>
      </c>
      <c r="FU58" s="240">
        <f t="shared" si="62"/>
        <v>0</v>
      </c>
      <c r="FV58" s="240">
        <f t="shared" si="63"/>
        <v>0</v>
      </c>
      <c r="FW58" s="240">
        <f t="shared" si="64"/>
        <v>0</v>
      </c>
      <c r="FX58" s="240">
        <f t="shared" si="65"/>
        <v>0</v>
      </c>
      <c r="FY58" s="240">
        <f t="shared" si="66"/>
        <v>0</v>
      </c>
      <c r="FZ58" s="240">
        <f t="shared" si="67"/>
        <v>0</v>
      </c>
      <c r="GA58" s="241">
        <f t="shared" si="68"/>
        <v>3</v>
      </c>
      <c r="GB58" s="242">
        <f t="shared" si="69"/>
        <v>0</v>
      </c>
      <c r="GC58" s="234">
        <f t="shared" si="70"/>
        <v>0</v>
      </c>
      <c r="GD58" s="234">
        <f t="shared" si="71"/>
        <v>0</v>
      </c>
      <c r="GE58" s="234">
        <f t="shared" si="72"/>
        <v>0</v>
      </c>
      <c r="GF58" s="234">
        <f t="shared" si="73"/>
        <v>0</v>
      </c>
      <c r="GG58" s="235">
        <f t="shared" si="74"/>
        <v>0</v>
      </c>
      <c r="GH58" s="236">
        <f t="shared" si="75"/>
        <v>0</v>
      </c>
      <c r="GI58" s="236">
        <f t="shared" si="76"/>
        <v>0</v>
      </c>
      <c r="GJ58" s="236">
        <f t="shared" si="77"/>
        <v>0</v>
      </c>
      <c r="GK58" s="236">
        <f t="shared" si="78"/>
        <v>0</v>
      </c>
      <c r="GL58" s="236">
        <f t="shared" si="79"/>
        <v>0</v>
      </c>
      <c r="GM58" s="236">
        <f t="shared" si="80"/>
        <v>0</v>
      </c>
      <c r="GN58" s="237">
        <f t="shared" si="81"/>
        <v>0</v>
      </c>
      <c r="GO58" s="238">
        <f t="shared" si="82"/>
        <v>0</v>
      </c>
      <c r="GP58" s="238">
        <f t="shared" si="83"/>
        <v>0</v>
      </c>
      <c r="GQ58" s="238">
        <f t="shared" si="84"/>
        <v>0</v>
      </c>
      <c r="GR58" s="238">
        <f t="shared" si="85"/>
        <v>0</v>
      </c>
      <c r="GS58" s="238">
        <f t="shared" si="86"/>
        <v>0</v>
      </c>
      <c r="GT58" s="238">
        <f t="shared" si="87"/>
        <v>0</v>
      </c>
      <c r="GU58" s="238">
        <f t="shared" si="88"/>
        <v>0</v>
      </c>
      <c r="GV58" s="239">
        <f t="shared" si="89"/>
        <v>0</v>
      </c>
      <c r="GW58" s="240">
        <f t="shared" si="90"/>
        <v>0</v>
      </c>
      <c r="GX58" s="240">
        <f t="shared" si="91"/>
        <v>0</v>
      </c>
      <c r="GY58" s="240">
        <f t="shared" si="92"/>
        <v>0</v>
      </c>
      <c r="GZ58" s="240">
        <f t="shared" si="93"/>
        <v>0</v>
      </c>
      <c r="HA58" s="240">
        <f t="shared" si="94"/>
        <v>0</v>
      </c>
      <c r="HB58" s="240">
        <f t="shared" si="95"/>
        <v>0</v>
      </c>
      <c r="HC58" s="240">
        <f t="shared" si="96"/>
        <v>0</v>
      </c>
      <c r="HD58" s="240">
        <f t="shared" si="97"/>
        <v>0</v>
      </c>
      <c r="HE58" s="240">
        <f t="shared" si="98"/>
        <v>0</v>
      </c>
      <c r="HF58" s="240">
        <f t="shared" si="99"/>
        <v>0</v>
      </c>
      <c r="HG58" s="240">
        <f t="shared" si="100"/>
        <v>0</v>
      </c>
      <c r="HH58" s="241">
        <f t="shared" si="101"/>
        <v>0</v>
      </c>
      <c r="HI58" s="243"/>
      <c r="HJ58" s="242">
        <f t="shared" si="102"/>
        <v>0</v>
      </c>
      <c r="HK58" s="234">
        <f t="shared" si="103"/>
        <v>0</v>
      </c>
      <c r="HL58" s="234">
        <f t="shared" si="104"/>
        <v>0</v>
      </c>
      <c r="HM58" s="234">
        <f t="shared" si="105"/>
        <v>0</v>
      </c>
      <c r="HN58" s="234">
        <f t="shared" si="106"/>
        <v>0</v>
      </c>
      <c r="HO58" s="235">
        <f t="shared" si="107"/>
        <v>0</v>
      </c>
      <c r="HP58" s="236">
        <f t="shared" si="108"/>
        <v>0</v>
      </c>
      <c r="HQ58" s="236">
        <f t="shared" si="109"/>
        <v>0</v>
      </c>
      <c r="HR58" s="236">
        <f t="shared" si="110"/>
        <v>0</v>
      </c>
      <c r="HS58" s="236">
        <f t="shared" si="111"/>
        <v>0</v>
      </c>
      <c r="HT58" s="236">
        <f t="shared" si="112"/>
        <v>0</v>
      </c>
      <c r="HU58" s="236">
        <f t="shared" si="113"/>
        <v>0</v>
      </c>
      <c r="HV58" s="237">
        <f t="shared" si="114"/>
        <v>0</v>
      </c>
      <c r="HW58" s="238">
        <f t="shared" si="115"/>
        <v>0</v>
      </c>
      <c r="HX58" s="238">
        <f t="shared" si="116"/>
        <v>0</v>
      </c>
      <c r="HY58" s="238">
        <f t="shared" si="117"/>
        <v>0</v>
      </c>
      <c r="HZ58" s="238">
        <f t="shared" si="118"/>
        <v>0</v>
      </c>
      <c r="IA58" s="238">
        <f t="shared" si="119"/>
        <v>0</v>
      </c>
      <c r="IB58" s="238">
        <f t="shared" si="120"/>
        <v>0</v>
      </c>
      <c r="IC58" s="238">
        <f t="shared" si="121"/>
        <v>0</v>
      </c>
      <c r="ID58" s="239">
        <f t="shared" si="122"/>
        <v>0</v>
      </c>
      <c r="IE58" s="240">
        <f t="shared" si="123"/>
        <v>0</v>
      </c>
      <c r="IF58" s="240">
        <f t="shared" si="124"/>
        <v>0</v>
      </c>
      <c r="IG58" s="240">
        <f t="shared" si="125"/>
        <v>0</v>
      </c>
      <c r="IH58" s="240">
        <f t="shared" si="126"/>
        <v>0</v>
      </c>
      <c r="II58" s="240">
        <f t="shared" si="127"/>
        <v>0</v>
      </c>
      <c r="IJ58" s="240">
        <f t="shared" si="128"/>
        <v>0</v>
      </c>
      <c r="IK58" s="240">
        <f t="shared" si="129"/>
        <v>0</v>
      </c>
      <c r="IL58" s="240">
        <f t="shared" si="130"/>
        <v>0</v>
      </c>
      <c r="IM58" s="240">
        <f t="shared" si="131"/>
        <v>0</v>
      </c>
      <c r="IN58" s="240">
        <f t="shared" si="132"/>
        <v>0</v>
      </c>
      <c r="IO58" s="240">
        <f t="shared" si="133"/>
        <v>0</v>
      </c>
      <c r="IP58" s="416">
        <f t="shared" si="134"/>
        <v>0</v>
      </c>
      <c r="IQ58" s="416">
        <f t="shared" si="135"/>
        <v>0</v>
      </c>
    </row>
    <row r="59" spans="1:251" ht="15" customHeight="1" x14ac:dyDescent="0.25">
      <c r="B59" s="223"/>
      <c r="C59" s="222"/>
      <c r="D59" s="404"/>
      <c r="E59" s="405"/>
      <c r="F59" s="221"/>
      <c r="G59" s="406"/>
      <c r="H59" s="406"/>
      <c r="I59" s="407"/>
      <c r="J59" s="408"/>
      <c r="K59" s="408"/>
      <c r="L59" s="409"/>
      <c r="M59" s="420"/>
      <c r="N59" s="411"/>
      <c r="O59" s="413"/>
      <c r="P59" s="413"/>
      <c r="Q59" s="410"/>
      <c r="R59" s="411"/>
      <c r="S59" s="413"/>
      <c r="T59" s="413"/>
      <c r="U59" s="412"/>
      <c r="V59" s="411"/>
      <c r="W59" s="413"/>
      <c r="X59" s="413"/>
      <c r="Y59" s="410"/>
      <c r="Z59" s="411"/>
      <c r="AA59" s="410"/>
      <c r="AB59" s="411"/>
      <c r="AC59" s="410"/>
      <c r="AD59" s="411"/>
      <c r="AE59" s="413"/>
      <c r="AF59" s="410"/>
      <c r="AG59" s="411"/>
      <c r="AH59" s="413"/>
      <c r="AI59" s="410"/>
      <c r="AJ59" s="411"/>
      <c r="AK59" s="413"/>
      <c r="AL59" s="410"/>
      <c r="AM59" s="411"/>
      <c r="AN59" s="413"/>
      <c r="AO59" s="410"/>
      <c r="AP59" s="411"/>
      <c r="AQ59" s="413"/>
      <c r="AR59" s="410"/>
      <c r="AS59" s="411"/>
      <c r="AT59" s="413"/>
      <c r="AU59" s="410"/>
      <c r="AV59" s="411"/>
      <c r="AW59" s="413"/>
      <c r="AX59" s="410"/>
      <c r="AY59" s="411"/>
      <c r="AZ59" s="413"/>
      <c r="BA59" s="410"/>
      <c r="BB59" s="411"/>
      <c r="BC59" s="413"/>
      <c r="BD59" s="410"/>
      <c r="BE59" s="411"/>
      <c r="BF59" s="413"/>
      <c r="BG59" s="410"/>
      <c r="BH59" s="411"/>
      <c r="BI59" s="413"/>
      <c r="BJ59" s="410"/>
      <c r="BK59" s="411"/>
      <c r="BL59" s="413"/>
      <c r="BM59" s="410"/>
      <c r="BN59" s="411"/>
      <c r="BO59" s="413"/>
      <c r="BP59" s="410"/>
      <c r="BQ59" s="411"/>
      <c r="BR59" s="413"/>
      <c r="BS59" s="410"/>
      <c r="BT59" s="411"/>
      <c r="BU59" s="414"/>
      <c r="BV59" s="410"/>
      <c r="BW59" s="411"/>
      <c r="BX59" s="413"/>
      <c r="BY59" s="410"/>
      <c r="BZ59" s="411"/>
      <c r="CA59" s="413"/>
      <c r="CB59" s="410"/>
      <c r="CC59" s="411"/>
      <c r="CD59" s="413"/>
      <c r="CE59" s="413"/>
      <c r="CF59" s="413"/>
      <c r="CG59" s="413"/>
      <c r="CH59" s="410"/>
      <c r="CI59" s="411"/>
      <c r="CJ59" s="413"/>
      <c r="CK59" s="410"/>
      <c r="CL59" s="411"/>
      <c r="CM59" s="413"/>
      <c r="CN59" s="410"/>
      <c r="CO59" s="411"/>
      <c r="CP59" s="413"/>
      <c r="CQ59" s="410"/>
      <c r="CR59" s="411"/>
      <c r="CS59" s="413"/>
      <c r="CT59" s="410"/>
      <c r="CU59" s="411"/>
      <c r="CV59" s="413"/>
      <c r="CW59" s="410"/>
      <c r="CX59" s="411"/>
      <c r="CY59" s="413"/>
      <c r="CZ59" s="410"/>
      <c r="DA59" s="411"/>
      <c r="DB59" s="413"/>
      <c r="DC59" s="410"/>
      <c r="DD59" s="411"/>
      <c r="DE59" s="413"/>
      <c r="DF59" s="410"/>
      <c r="DG59" s="222"/>
      <c r="DH59" s="396"/>
      <c r="DI59" s="396"/>
      <c r="DJ59" s="285"/>
      <c r="DK59" s="223"/>
      <c r="DL59" s="421"/>
      <c r="DM59" s="422"/>
      <c r="DN59" s="430"/>
      <c r="DO59" s="225"/>
      <c r="DP59" s="225"/>
      <c r="DQ59" s="225"/>
      <c r="DR59" s="225"/>
      <c r="DS59" s="226"/>
      <c r="DT59" s="227"/>
      <c r="DU59" s="227"/>
      <c r="DV59" s="227"/>
      <c r="DW59" s="227"/>
      <c r="DX59" s="227"/>
      <c r="DY59" s="227"/>
      <c r="DZ59" s="228"/>
      <c r="EA59" s="229"/>
      <c r="EB59" s="229"/>
      <c r="EC59" s="229"/>
      <c r="ED59" s="229"/>
      <c r="EE59" s="229"/>
      <c r="EF59" s="229"/>
      <c r="EG59" s="229"/>
      <c r="EH59" s="230"/>
      <c r="EI59" s="231"/>
      <c r="EJ59" s="231"/>
      <c r="EK59" s="231"/>
      <c r="EL59" s="231"/>
      <c r="EM59" s="231"/>
      <c r="EN59" s="231"/>
      <c r="EO59" s="231"/>
      <c r="EP59" s="231"/>
      <c r="EQ59" s="231"/>
      <c r="ER59" s="231"/>
      <c r="ES59" s="231"/>
      <c r="ET59" s="232"/>
      <c r="EU59" s="224"/>
      <c r="EV59" s="225"/>
      <c r="EW59" s="225"/>
      <c r="EX59" s="225"/>
      <c r="EY59" s="225"/>
      <c r="EZ59" s="226"/>
      <c r="FA59" s="227"/>
      <c r="FB59" s="227"/>
      <c r="FC59" s="227"/>
      <c r="FD59" s="227"/>
      <c r="FE59" s="227"/>
      <c r="FF59" s="227"/>
      <c r="FG59" s="228"/>
      <c r="FH59" s="229"/>
      <c r="FI59" s="229"/>
      <c r="FJ59" s="229"/>
      <c r="FK59" s="229"/>
      <c r="FL59" s="229"/>
      <c r="FM59" s="229"/>
      <c r="FN59" s="229"/>
      <c r="FO59" s="230"/>
      <c r="FP59" s="231"/>
      <c r="FQ59" s="231"/>
      <c r="FR59" s="231"/>
      <c r="FS59" s="231"/>
      <c r="FT59" s="231"/>
      <c r="FU59" s="231"/>
      <c r="FV59" s="231"/>
      <c r="FW59" s="231"/>
      <c r="FX59" s="231"/>
      <c r="FY59" s="231"/>
      <c r="FZ59" s="231"/>
      <c r="GA59" s="232"/>
      <c r="GB59" s="224"/>
      <c r="GC59" s="225"/>
      <c r="GD59" s="225"/>
      <c r="GE59" s="225"/>
      <c r="GF59" s="225"/>
      <c r="GG59" s="226"/>
      <c r="GH59" s="227"/>
      <c r="GI59" s="227"/>
      <c r="GJ59" s="227"/>
      <c r="GK59" s="227"/>
      <c r="GL59" s="227"/>
      <c r="GM59" s="227"/>
      <c r="GN59" s="228"/>
      <c r="GO59" s="229"/>
      <c r="GP59" s="229"/>
      <c r="GQ59" s="229"/>
      <c r="GR59" s="229"/>
      <c r="GS59" s="229"/>
      <c r="GT59" s="229"/>
      <c r="GU59" s="229"/>
      <c r="GV59" s="230"/>
      <c r="GW59" s="231"/>
      <c r="GX59" s="231"/>
      <c r="GY59" s="231"/>
      <c r="GZ59" s="231"/>
      <c r="HA59" s="231"/>
      <c r="HB59" s="231"/>
      <c r="HC59" s="231"/>
      <c r="HD59" s="231"/>
      <c r="HE59" s="231"/>
      <c r="HF59" s="231"/>
      <c r="HG59" s="231"/>
      <c r="HH59" s="232"/>
      <c r="HI59" s="232"/>
      <c r="HJ59" s="224"/>
      <c r="HK59" s="225"/>
      <c r="HL59" s="225"/>
      <c r="HM59" s="225"/>
      <c r="HN59" s="225"/>
      <c r="HO59" s="226"/>
      <c r="HP59" s="227"/>
      <c r="HQ59" s="227"/>
      <c r="HR59" s="227"/>
      <c r="HS59" s="227"/>
      <c r="HT59" s="227"/>
      <c r="HU59" s="227"/>
      <c r="HV59" s="228"/>
      <c r="HW59" s="229"/>
      <c r="HX59" s="229"/>
      <c r="HY59" s="229"/>
      <c r="HZ59" s="229"/>
      <c r="IA59" s="229"/>
      <c r="IB59" s="229"/>
      <c r="IC59" s="229"/>
      <c r="ID59" s="230"/>
      <c r="IE59" s="231"/>
      <c r="IF59" s="231"/>
      <c r="IG59" s="231"/>
      <c r="IH59" s="231"/>
      <c r="II59" s="231"/>
      <c r="IJ59" s="231"/>
      <c r="IK59" s="231"/>
      <c r="IL59" s="231"/>
      <c r="IM59" s="231"/>
      <c r="IN59" s="231"/>
      <c r="IO59" s="231"/>
      <c r="IP59" s="418"/>
      <c r="IQ59" s="418"/>
    </row>
    <row r="60" spans="1:251" ht="15" customHeight="1" x14ac:dyDescent="0.25">
      <c r="A60" s="14" t="s">
        <v>1778</v>
      </c>
      <c r="B60" s="392">
        <v>73</v>
      </c>
      <c r="C60" s="13" t="s">
        <v>794</v>
      </c>
      <c r="D60" s="423">
        <v>43941</v>
      </c>
      <c r="E60" s="20">
        <v>4</v>
      </c>
      <c r="F60" s="6">
        <v>10673889</v>
      </c>
      <c r="G60" s="20">
        <v>1</v>
      </c>
      <c r="H60" s="20"/>
      <c r="I60" s="23"/>
      <c r="J60" s="6" t="s">
        <v>18</v>
      </c>
      <c r="K60" s="6" t="s">
        <v>18</v>
      </c>
      <c r="L60" s="424"/>
      <c r="M60" s="651" t="s">
        <v>795</v>
      </c>
      <c r="N60" s="24">
        <v>79.650001525878906</v>
      </c>
      <c r="O60" s="107"/>
      <c r="P60" s="105"/>
      <c r="Q60" s="106"/>
      <c r="R60" s="24" t="s">
        <v>1387</v>
      </c>
      <c r="S60" s="107"/>
      <c r="T60" s="105"/>
      <c r="U60" s="106"/>
      <c r="V60" s="690">
        <v>69.849998474121094</v>
      </c>
      <c r="W60" s="107"/>
      <c r="X60" s="105"/>
      <c r="Y60" s="106"/>
      <c r="Z60" s="24">
        <v>72.58</v>
      </c>
      <c r="AA60" s="273"/>
      <c r="AB60" s="692">
        <v>71.75</v>
      </c>
      <c r="AC60" s="273"/>
      <c r="AD60" s="24">
        <v>80</v>
      </c>
      <c r="AE60" s="107"/>
      <c r="AF60" s="273"/>
      <c r="AG60" s="24">
        <v>90.25</v>
      </c>
      <c r="AH60" s="107"/>
      <c r="AI60" s="273"/>
      <c r="AJ60" s="24">
        <v>99</v>
      </c>
      <c r="AK60" s="107"/>
      <c r="AL60" s="273"/>
      <c r="AM60" s="24">
        <v>84</v>
      </c>
      <c r="AN60" s="107"/>
      <c r="AO60" s="273"/>
      <c r="AP60" s="24">
        <v>85.599998474121094</v>
      </c>
      <c r="AQ60" s="107"/>
      <c r="AR60" s="273"/>
      <c r="AS60" s="648">
        <v>80.599998474121094</v>
      </c>
      <c r="AT60" s="107"/>
      <c r="AU60" s="273"/>
      <c r="AV60" s="24">
        <v>75.75</v>
      </c>
      <c r="AW60" s="107"/>
      <c r="AX60" s="273"/>
      <c r="AY60" s="24" t="s">
        <v>1387</v>
      </c>
      <c r="AZ60" s="107"/>
      <c r="BA60" s="273"/>
      <c r="BB60" s="692">
        <v>77</v>
      </c>
      <c r="BC60" s="107"/>
      <c r="BD60" s="273"/>
      <c r="BE60" s="692">
        <v>69.25</v>
      </c>
      <c r="BF60" s="107"/>
      <c r="BG60" s="273"/>
      <c r="BH60" s="692">
        <v>61.75</v>
      </c>
      <c r="BI60" s="107"/>
      <c r="BJ60" s="273"/>
      <c r="BK60" s="24" t="s">
        <v>1390</v>
      </c>
      <c r="BL60" s="107"/>
      <c r="BM60" s="273"/>
      <c r="BN60" s="24" t="s">
        <v>1390</v>
      </c>
      <c r="BO60" s="107"/>
      <c r="BP60" s="273"/>
      <c r="BQ60" s="24" t="s">
        <v>1390</v>
      </c>
      <c r="BR60" s="107"/>
      <c r="BS60" s="273"/>
      <c r="BT60" s="24" t="s">
        <v>1744</v>
      </c>
      <c r="BU60" s="291"/>
      <c r="BV60" s="273"/>
      <c r="BW60" s="24"/>
      <c r="BX60" s="107"/>
      <c r="BY60" s="273"/>
      <c r="BZ60" s="24"/>
      <c r="CA60" s="107"/>
      <c r="CB60" s="273"/>
      <c r="CC60" s="24"/>
      <c r="CD60" s="107"/>
      <c r="CE60" s="107"/>
      <c r="CF60" s="107"/>
      <c r="CG60" s="107"/>
      <c r="CH60" s="273"/>
      <c r="CI60" s="24"/>
      <c r="CJ60" s="107"/>
      <c r="CK60" s="273"/>
      <c r="CL60" s="24"/>
      <c r="CM60" s="107"/>
      <c r="CN60" s="273"/>
      <c r="CO60" s="24"/>
      <c r="CP60" s="107"/>
      <c r="CQ60" s="273"/>
      <c r="CR60" s="24"/>
      <c r="CS60" s="107"/>
      <c r="CT60" s="273"/>
      <c r="CU60" s="24"/>
      <c r="CV60" s="107"/>
      <c r="CW60" s="273"/>
      <c r="CX60" s="24"/>
      <c r="CY60" s="107"/>
      <c r="CZ60" s="273"/>
      <c r="DA60" s="24"/>
      <c r="DB60" s="107"/>
      <c r="DC60" s="273"/>
      <c r="DD60" s="24"/>
      <c r="DE60" s="107"/>
      <c r="DF60" s="273"/>
      <c r="DG60" s="218"/>
      <c r="DH60" s="217"/>
      <c r="DI60" s="217"/>
      <c r="DJ60" s="286">
        <f>AVERAGE(AY60:DF60)</f>
        <v>69.333333333333329</v>
      </c>
      <c r="DK60" s="219"/>
      <c r="DL60" s="220">
        <f>IF(DJ60&gt;80, 4, (DJ60-50)/20+2.5)</f>
        <v>3.4666666666666663</v>
      </c>
      <c r="DM60" s="650">
        <f>COUNTIF(N60:DF60, DM$1)+COUNTIF(N60:DF60, DM$2)</f>
        <v>0</v>
      </c>
      <c r="DN60" s="233">
        <f>IF(COUNTIF($N60:$Q60, ET$1)&gt;0, DN$2, 0)</f>
        <v>0</v>
      </c>
      <c r="DO60" s="234">
        <f>IF(COUNTIF($R60:$U60, ET$1)&gt;0, DO$2, 0)</f>
        <v>0</v>
      </c>
      <c r="DP60" s="234">
        <f>IF(COUNTIF($V60:$Y60, ET$1)&gt;0, DP$2, 0)</f>
        <v>0</v>
      </c>
      <c r="DQ60" s="234">
        <f>IF(COUNTIF($Z60:$AA60, ET$1)&gt;0, DQ$2, 0)</f>
        <v>0</v>
      </c>
      <c r="DR60" s="234">
        <f>IF(COUNTIF($AB60:$AC60, ET$1)&gt;0, DR$2, 0)</f>
        <v>0</v>
      </c>
      <c r="DS60" s="235">
        <f>IF(COUNTIF($AD60:$AF60, $ET$1)&gt;0, DS$2, 0)</f>
        <v>0</v>
      </c>
      <c r="DT60" s="236">
        <f>IF(COUNTIF($AG60:$AI60, $ET$1)&gt;0, DT$2, 0)</f>
        <v>0</v>
      </c>
      <c r="DU60" s="236">
        <f>IF(COUNTIF($AJ60:$AL60, $ET$1)&gt;0, DU$2, 0)</f>
        <v>0</v>
      </c>
      <c r="DV60" s="236">
        <f>IF(COUNTIF($AM60:$AO60, $ET$1)&gt;0, DV$2, 0)</f>
        <v>0</v>
      </c>
      <c r="DW60" s="236">
        <f>IF(COUNTIF($AP60:$AR60, $ET$1)&gt;0, DW$2, 0)</f>
        <v>0</v>
      </c>
      <c r="DX60" s="236">
        <f>IF(COUNTIF($AS60:$AU60, $ET$1)&gt;0, DX$2, 0)</f>
        <v>0</v>
      </c>
      <c r="DY60" s="236">
        <f>IF(COUNTIF($AV60:$AX60, $ET$1)&gt;0, DY$2, 0)</f>
        <v>0</v>
      </c>
      <c r="DZ60" s="237">
        <f>IF(COUNTIF($AY60:$BA60, $ET$1)&gt;0, DZ$2, 0)</f>
        <v>0</v>
      </c>
      <c r="EA60" s="238">
        <f>IF(COUNTIF($BB60:$BD60, $ET$1)&gt;0, EA$2, 0)</f>
        <v>0</v>
      </c>
      <c r="EB60" s="238">
        <f>IF(COUNTIF($BE60:$BG60, $ET$1)&gt;0, EB$2, 0)</f>
        <v>0</v>
      </c>
      <c r="EC60" s="238">
        <f>IF(COUNTIF($BH60:$BJ60, $ET$1)&gt;0, EC$2, 0)</f>
        <v>0</v>
      </c>
      <c r="ED60" s="238">
        <f>IF(COUNTIF($BK60:$BM60, $ET$1)&gt;0, ED$2, 0)</f>
        <v>0</v>
      </c>
      <c r="EE60" s="238">
        <f>IF(COUNTIF($BN60:$BP60, $ET$1)&gt;0, EE$2, 0)</f>
        <v>0</v>
      </c>
      <c r="EF60" s="238">
        <f>IF(COUNTIF($BQ60:$BS60, $ET$1)&gt;0, EF$2, 0)</f>
        <v>0</v>
      </c>
      <c r="EG60" s="238">
        <f>IF(COUNTIF($BT60:$BV60, $ET$1)&gt;0, EG$2, 0)</f>
        <v>0</v>
      </c>
      <c r="EH60" s="239">
        <f>IF(COUNTIF($BW60:$BY60, $ET$1)&gt;0, EH$2, 0)</f>
        <v>0</v>
      </c>
      <c r="EI60" s="240">
        <f>IF(COUNTIF($BZ60:$CB60, $ET$1)&gt;0, EI$2, 0)</f>
        <v>0</v>
      </c>
      <c r="EJ60" s="240">
        <f>IF(COUNTIF($CC60:$CE60, $ET$1)&gt;0, EJ$2, 0)</f>
        <v>0</v>
      </c>
      <c r="EK60" s="240">
        <f>IF(COUNTIF($CF60:$CH60, $ET$1)&gt;0, EK$2, 0)</f>
        <v>0</v>
      </c>
      <c r="EL60" s="240">
        <f>IF(COUNTIF($CI60:$CK60, $ET$1)&gt;0, EL$2, 0)</f>
        <v>0</v>
      </c>
      <c r="EM60" s="240">
        <f>IF(COUNTIF($CL60:$CN60, $ET$1)&gt;0, EM$2, 0)</f>
        <v>0</v>
      </c>
      <c r="EN60" s="240">
        <f>IF(COUNTIF($CO60:$CQ60, $ET$1)&gt;0, EN$2, 0)</f>
        <v>0</v>
      </c>
      <c r="EO60" s="240">
        <f>IF(COUNTIF($CR60:$CT60, $ET$1)&gt;0, EO$2, 0)</f>
        <v>0</v>
      </c>
      <c r="EP60" s="240">
        <f>IF(COUNTIF($CU60:$CW60, $ET$1)&gt;0, EP$2, 0)</f>
        <v>0</v>
      </c>
      <c r="EQ60" s="240">
        <f>IF(COUNTIF($CX60:$CZ60, $ET$1)&gt;0, EQ$2, 0)</f>
        <v>0</v>
      </c>
      <c r="ER60" s="240">
        <f>IF(COUNTIF($DA60:$DC60, $ET$1)&gt;0, ER$2, 0)</f>
        <v>0</v>
      </c>
      <c r="ES60" s="240">
        <f>IF(COUNTIF($DD60:$DF60, $ET$1)&gt;0, ES$2, 0)</f>
        <v>0</v>
      </c>
      <c r="ET60" s="241">
        <f>SUM(DN60:ES60)</f>
        <v>0</v>
      </c>
      <c r="EU60" s="242">
        <f>IF(COUNTIF($N60:$Q60, GA$1)&gt;0, EU$2, 0)</f>
        <v>0</v>
      </c>
      <c r="EV60" s="234">
        <f>IF(COUNTIF($R60:$U60, GA$1)&gt;0, EV$2, 0)</f>
        <v>0</v>
      </c>
      <c r="EW60" s="234">
        <f>IF(COUNTIF($V60:$Y60, GA$1)&gt;0, EW$2, 0)</f>
        <v>0</v>
      </c>
      <c r="EX60" s="234">
        <f>IF(COUNTIF($Z60:$AA60, GA$1)&gt;0, EX$2, 0)</f>
        <v>0</v>
      </c>
      <c r="EY60" s="234">
        <f>IF(COUNTIF($AB60:$AC60, GA$1)&gt;0, EY$2, 0)</f>
        <v>0</v>
      </c>
      <c r="EZ60" s="235">
        <f>IF(COUNTIF($AD60:$AF60, $GA$1)&gt;0, EZ$2, 0)</f>
        <v>0</v>
      </c>
      <c r="FA60" s="236">
        <f>IF(COUNTIF($AG60:$AI60, $GA$1)&gt;0, FA$2, 0)</f>
        <v>0</v>
      </c>
      <c r="FB60" s="236">
        <f>IF(COUNTIF($AJ60:$AL60, $GA$1)&gt;0, FB$2, 0)</f>
        <v>0</v>
      </c>
      <c r="FC60" s="236">
        <f>IF(COUNTIF($AM60:$AO60, $GA$1)&gt;0, FC$2, 0)</f>
        <v>0</v>
      </c>
      <c r="FD60" s="236">
        <f>IF(COUNTIF($AP60:$AR60, $GA$1)&gt;0, FD$2, 0)</f>
        <v>0</v>
      </c>
      <c r="FE60" s="236">
        <f>IF(COUNTIF($AS60:$AU60, $GA$1)&gt;0, FE$2, 0)</f>
        <v>0</v>
      </c>
      <c r="FF60" s="236">
        <f>IF(COUNTIF($AV60:$AX60, $GA$1)&gt;0, FF$2, 0)</f>
        <v>0</v>
      </c>
      <c r="FG60" s="237">
        <f>IF(COUNTIF($AY60:$BA60, $GA$1)&gt;0, FG$2, 0)</f>
        <v>0</v>
      </c>
      <c r="FH60" s="238">
        <f>IF(COUNTIF($BB60:$BD60, $GA$1)&gt;0, FH$2, 0)</f>
        <v>0</v>
      </c>
      <c r="FI60" s="238">
        <f>IF(COUNTIF($BE60:$BG60, $GA$1)&gt;0, FI$2, 0)</f>
        <v>0</v>
      </c>
      <c r="FJ60" s="238">
        <f>IF(COUNTIF($BH60:$BJ60, $GA$1)&gt;0, FJ$2, 0)</f>
        <v>0</v>
      </c>
      <c r="FK60" s="238">
        <f>IF(COUNTIF($BK60:$BM60, $GA$1)&gt;0, FK$2, 0)</f>
        <v>3</v>
      </c>
      <c r="FL60" s="238">
        <f>IF(COUNTIF($BN60:$BP60, $GA$1)&gt;0, FL$2, 0)</f>
        <v>5</v>
      </c>
      <c r="FM60" s="238">
        <f>IF(COUNTIF($BQ60:$BS60, $GA$1)&gt;0, FM$2, 0)</f>
        <v>4</v>
      </c>
      <c r="FN60" s="238">
        <f>IF(COUNTIF($BT60:$BV60, $GA$1)&gt;0, FN$2, 0)</f>
        <v>0</v>
      </c>
      <c r="FO60" s="239">
        <f>IF(COUNTIF($BW60:$BY60, $GA$1)&gt;0, FO$2, 0)</f>
        <v>0</v>
      </c>
      <c r="FP60" s="240">
        <f>IF(COUNTIF($BZ60:$CB60, $GA$1)&gt;0, FP$2, 0)</f>
        <v>0</v>
      </c>
      <c r="FQ60" s="240">
        <f>IF(COUNTIF($CC60:$CE60, $GA$1)&gt;0, FQ$2, 0)</f>
        <v>0</v>
      </c>
      <c r="FR60" s="240">
        <f>IF(COUNTIF($CF60:$CH60, $GA$1)&gt;0, FR$2, 0)</f>
        <v>0</v>
      </c>
      <c r="FS60" s="240">
        <f>IF(COUNTIF($CI60:$CK60, $GA$1)&gt;0, FS$2, 0)</f>
        <v>0</v>
      </c>
      <c r="FT60" s="240">
        <f>IF(COUNTIF($CL60:$CN60, $GA$1)&gt;0, FT$2, 0)</f>
        <v>0</v>
      </c>
      <c r="FU60" s="240">
        <f>IF(COUNTIF($CO60:$CQ60, $GA$1)&gt;0, FU$2, 0)</f>
        <v>0</v>
      </c>
      <c r="FV60" s="240">
        <f>IF(COUNTIF($CR60:$CT60, $GA$1)&gt;0, FV$2, 0)</f>
        <v>0</v>
      </c>
      <c r="FW60" s="240">
        <f>IF(COUNTIF($CU60:$CW60, $GA$1)&gt;0, FW$2, 0)</f>
        <v>0</v>
      </c>
      <c r="FX60" s="240">
        <f>IF(COUNTIF($CX60:$CZ60, $GA$1)&gt;0, FX$2, 0)</f>
        <v>0</v>
      </c>
      <c r="FY60" s="240">
        <f>IF(COUNTIF($DA60:$DC60, $GA$1)&gt;0, FY$2, 0)</f>
        <v>0</v>
      </c>
      <c r="FZ60" s="240">
        <f>IF(COUNTIF($DD60:$DF60, $GA$1)&gt;0, FZ$2, 0)</f>
        <v>0</v>
      </c>
      <c r="GA60" s="241">
        <f>SUM(EU60:FZ60)</f>
        <v>12</v>
      </c>
      <c r="GB60" s="242">
        <f>IF(COUNTIF($N60:$Q60, HH$1)&gt;0, GB$2, 0)</f>
        <v>0</v>
      </c>
      <c r="GC60" s="234">
        <f>IF(COUNTIF($R60:$U60, HH$1)&gt;0, GC$2, 0)</f>
        <v>3</v>
      </c>
      <c r="GD60" s="234">
        <f>IF(COUNTIF($V60:$Y60, HH$1)&gt;0, GD$2, 0)</f>
        <v>0</v>
      </c>
      <c r="GE60" s="234">
        <f>IF(COUNTIF($Z60:$AA60, HH$1)&gt;0, GE$2, 0)</f>
        <v>0</v>
      </c>
      <c r="GF60" s="234">
        <f>IF(COUNTIF($AB60:$AC60, HH$1)&gt;0, GF$2, 0)</f>
        <v>0</v>
      </c>
      <c r="GG60" s="235">
        <f>IF(COUNTIF($AD60:$AF60, $HH$1)&gt;0, GG$2, 0)</f>
        <v>0</v>
      </c>
      <c r="GH60" s="236">
        <f>IF(COUNTIF($AG60:$AI60, $HH$1)&gt;0, GH$2, 0)</f>
        <v>0</v>
      </c>
      <c r="GI60" s="236">
        <f>IF(COUNTIF($AJ60:$AL60, $HH$1)&gt;0, GI$2, 0)</f>
        <v>0</v>
      </c>
      <c r="GJ60" s="236">
        <f>IF(COUNTIF($AM60:$AO60, $HH$1)&gt;0, GJ$2, 0)</f>
        <v>0</v>
      </c>
      <c r="GK60" s="236">
        <f>IF(COUNTIF($AP60:$AR60, $HH$1)&gt;0, GK$2, 0)</f>
        <v>0</v>
      </c>
      <c r="GL60" s="236">
        <f>IF(COUNTIF($AS60:$AU60, $HH$1)&gt;0, GL$2, 0)</f>
        <v>0</v>
      </c>
      <c r="GM60" s="236">
        <f>IF(COUNTIF($AV60:$AX60, $HH$1)&gt;0, GM$2, 0)</f>
        <v>0</v>
      </c>
      <c r="GN60" s="237">
        <f>IF(COUNTIF($AY60:$BA60, $HH$1)&gt;0, GN$2, 0)</f>
        <v>5</v>
      </c>
      <c r="GO60" s="238">
        <f>IF(COUNTIF($BB60:$BD60, $HH$1)&gt;0, GO$2, 0)</f>
        <v>0</v>
      </c>
      <c r="GP60" s="238">
        <f>IF(COUNTIF($BE60:$BG60, $HH$1)&gt;0, GP$2, 0)</f>
        <v>0</v>
      </c>
      <c r="GQ60" s="238">
        <f>IF(COUNTIF($BH60:$BJ60, $HH$1)&gt;0, GQ$2, 0)</f>
        <v>0</v>
      </c>
      <c r="GR60" s="238">
        <f>IF(COUNTIF($BK60:$BM60, $HH$1)&gt;0, GR$2, 0)</f>
        <v>0</v>
      </c>
      <c r="GS60" s="238">
        <f>IF(COUNTIF($BN60:$BP60, $HH$1)&gt;0, GS$2, 0)</f>
        <v>0</v>
      </c>
      <c r="GT60" s="238">
        <f>IF(COUNTIF($BQ60:$BS60, $HH$1)&gt;0, GT$2, 0)</f>
        <v>0</v>
      </c>
      <c r="GU60" s="238">
        <f>IF(COUNTIF($BT60:$BV60, $HH$1)&gt;0, GU$2, 0)</f>
        <v>0</v>
      </c>
      <c r="GV60" s="239">
        <f>IF(COUNTIF($BW60:$BY60, $HH$1)&gt;0, GV$2, 0)</f>
        <v>0</v>
      </c>
      <c r="GW60" s="240">
        <f>IF(COUNTIF($BZ60:$CB60, $HH$1)&gt;0, GW$2, 0)</f>
        <v>0</v>
      </c>
      <c r="GX60" s="240">
        <f>IF(COUNTIF($CC60:$CE60, $HH$1)&gt;0, GX$2, 0)</f>
        <v>0</v>
      </c>
      <c r="GY60" s="240">
        <f>IF(COUNTIF($CF60:$CH60, $HH$1)&gt;0, GY$2, 0)</f>
        <v>0</v>
      </c>
      <c r="GZ60" s="240">
        <f>IF(COUNTIF($CI60:$CK60, $HH$1)&gt;0, GZ$2, 0)</f>
        <v>0</v>
      </c>
      <c r="HA60" s="240">
        <f>IF(COUNTIF($CL60:$CN60, $HH$1)&gt;0, HA$2, 0)</f>
        <v>0</v>
      </c>
      <c r="HB60" s="240">
        <f>IF(COUNTIF($CO60:$CQ60, $HH$1)&gt;0, HB$2, 0)</f>
        <v>0</v>
      </c>
      <c r="HC60" s="240">
        <f>IF(COUNTIF($CR60:$CT60, $HH$1)&gt;0, HC$2, 0)</f>
        <v>0</v>
      </c>
      <c r="HD60" s="240">
        <f>IF(COUNTIF($CU60:$CW60, $HH$1)&gt;0, HD$2, 0)</f>
        <v>0</v>
      </c>
      <c r="HE60" s="240">
        <f>IF(COUNTIF($CX60:$CZ60, $HH$1)&gt;0, HE$2, 0)</f>
        <v>0</v>
      </c>
      <c r="HF60" s="240">
        <f>IF(COUNTIF($DA60:$DC60, $HH$1)&gt;0, HF$2, 0)</f>
        <v>0</v>
      </c>
      <c r="HG60" s="240">
        <f>IF(COUNTIF($DD60:$DF60, $HH$1)&gt;0, HG$2, 0)</f>
        <v>0</v>
      </c>
      <c r="HH60" s="241">
        <f>SUM(GB60:HG60)</f>
        <v>8</v>
      </c>
      <c r="HI60" s="243"/>
      <c r="HJ60" s="242">
        <f>IF(MAX($N60:$Q60)&gt;=40, HJ$2, 0)</f>
        <v>3</v>
      </c>
      <c r="HK60" s="234">
        <f>IF(MAX($R60:$U60)&gt;=40, HK$2, 0)</f>
        <v>0</v>
      </c>
      <c r="HL60" s="234">
        <f>IF(MAX($V60:$Y60)&gt;=40, HL$2, 0)</f>
        <v>3</v>
      </c>
      <c r="HM60" s="234">
        <f>IF(MAX($Z60:$AA60)&gt;=40, HM$2, 0)</f>
        <v>3</v>
      </c>
      <c r="HN60" s="234">
        <f>IF(MAX($AB60:$AC60)&gt;=40, HN$2, 0)</f>
        <v>2</v>
      </c>
      <c r="HO60" s="235">
        <f>IF(MAX($AD60:$AF60)&gt;=40, HO$2, 0)</f>
        <v>20</v>
      </c>
      <c r="HP60" s="236">
        <f>IF(MAX($AG60:$AI60)&gt;=40, HP$2, 0)</f>
        <v>20</v>
      </c>
      <c r="HQ60" s="236">
        <f>IF(MAX($AJ60:$AL60)&gt;=40, HQ$2, 0)</f>
        <v>20</v>
      </c>
      <c r="HR60" s="236">
        <f>IF(MAX($AM60:$AO60)&gt;=40, HR$2, 0)</f>
        <v>20</v>
      </c>
      <c r="HS60" s="236">
        <f>IF(MAX($AP60:$AR60)&gt;=40, HS$2, 0)</f>
        <v>10</v>
      </c>
      <c r="HT60" s="236">
        <f>IF(MAX($AS60:$AU60)&gt;=40, HT$2, 0)</f>
        <v>20</v>
      </c>
      <c r="HU60" s="236">
        <f>IF(MAX($AV60:$AX60)&gt;=40, HU$2, 0)</f>
        <v>10</v>
      </c>
      <c r="HV60" s="237">
        <f>IF(MAX($AY60:$BA60)&gt;=40, HV$2, 0)</f>
        <v>0</v>
      </c>
      <c r="HW60" s="238">
        <f>IF(MAX($BB60:$BD60)&gt;=40, HW$2, 0)</f>
        <v>20</v>
      </c>
      <c r="HX60" s="238">
        <f>IF(MAX($BE60:$BG60)&gt;=40, HX$2, 0)</f>
        <v>20</v>
      </c>
      <c r="HY60" s="238">
        <f>IF(MAX($BH60:$BJ60)&gt;=40, HY$2, 0)</f>
        <v>20</v>
      </c>
      <c r="HZ60" s="238">
        <f>IF(MAX($BK60:$BM60)&gt;=40, HZ$2, 0)</f>
        <v>0</v>
      </c>
      <c r="IA60" s="238">
        <f>IF(MAX($BN60:$BP60)&gt;=40, IA$2, 0)</f>
        <v>0</v>
      </c>
      <c r="IB60" s="238">
        <f>IF(MAX($BQ60:$BS60)&gt;=40, IB$2, 0)</f>
        <v>0</v>
      </c>
      <c r="IC60" s="238">
        <f>IF(MAX($BT60:$BV60)&gt;=40, IC$2, 0)</f>
        <v>0</v>
      </c>
      <c r="ID60" s="239">
        <f>IF(MAX($BW60:$BY60)&gt;=40, ID$2, 0)</f>
        <v>0</v>
      </c>
      <c r="IE60" s="240">
        <f>IF(MAX($BZ60:$CB60)&gt;=40, IE$2, 0)</f>
        <v>0</v>
      </c>
      <c r="IF60" s="240">
        <f>IF(MAX($CC60:$CE60)&gt;=40, IF$2, 0)</f>
        <v>0</v>
      </c>
      <c r="IG60" s="240">
        <f>IF(MAX($CF60:$CH60)&gt;=40, IG$2, 0)</f>
        <v>0</v>
      </c>
      <c r="IH60" s="240">
        <f>IF(MAX($CI60:$CK60)&gt;=40, IH$2, 0)</f>
        <v>0</v>
      </c>
      <c r="II60" s="240">
        <f>IF(MAX($CL60:$CN60)&gt;=40, II$2, 0)</f>
        <v>0</v>
      </c>
      <c r="IJ60" s="240">
        <f>IF(MAX($CO60:$CQ60)&gt;=40, IJ$2, 0)</f>
        <v>0</v>
      </c>
      <c r="IK60" s="240">
        <f>IF(MAX($CR60:$CT60)&gt;=40, IK$2, 0)</f>
        <v>0</v>
      </c>
      <c r="IL60" s="240">
        <f>IF(MAX($CU60:$CW60)&gt;=40, IL$2, 0)</f>
        <v>0</v>
      </c>
      <c r="IM60" s="240">
        <f>IF(MAX($CX60:$CZ60)&gt;=40, IM$2, 0)</f>
        <v>0</v>
      </c>
      <c r="IN60" s="240">
        <f>IF(MAX($DA60:$DC60)&gt;=40, IN$2, 0)</f>
        <v>0</v>
      </c>
      <c r="IO60" s="240">
        <f>IF(MAX($DD60:$DF60)&gt;=40, IO$2, 0)</f>
        <v>0</v>
      </c>
      <c r="IP60" s="416">
        <f>SUM(HO60:IB60, ID60:IO60)</f>
        <v>180</v>
      </c>
      <c r="IQ60" s="416">
        <f>SUM(HJ60:HN60, IC60)</f>
        <v>11</v>
      </c>
    </row>
    <row r="61" spans="1:251" ht="15" customHeight="1" x14ac:dyDescent="0.25">
      <c r="A61" s="14" t="s">
        <v>1778</v>
      </c>
      <c r="B61" s="392">
        <v>74</v>
      </c>
      <c r="C61" s="13" t="s">
        <v>796</v>
      </c>
      <c r="D61" s="423">
        <v>43922</v>
      </c>
      <c r="E61" s="20">
        <v>4</v>
      </c>
      <c r="F61" s="6">
        <v>10673926</v>
      </c>
      <c r="G61" s="20">
        <v>1</v>
      </c>
      <c r="H61" s="20"/>
      <c r="I61" s="23"/>
      <c r="J61" s="6" t="s">
        <v>18</v>
      </c>
      <c r="K61" s="6" t="s">
        <v>18</v>
      </c>
      <c r="L61" s="424"/>
      <c r="M61" s="651" t="s">
        <v>797</v>
      </c>
      <c r="N61" s="24">
        <v>78.69000244140625</v>
      </c>
      <c r="O61" s="107"/>
      <c r="P61" s="105"/>
      <c r="Q61" s="106"/>
      <c r="R61" s="24" t="s">
        <v>1387</v>
      </c>
      <c r="S61" s="107"/>
      <c r="T61" s="105"/>
      <c r="U61" s="106"/>
      <c r="V61" s="690">
        <v>64.209999084472656</v>
      </c>
      <c r="W61" s="107"/>
      <c r="X61" s="105"/>
      <c r="Y61" s="106"/>
      <c r="Z61" s="24">
        <v>65.239999999999995</v>
      </c>
      <c r="AA61" s="273"/>
      <c r="AB61" s="692">
        <v>67.290000915527344</v>
      </c>
      <c r="AC61" s="273"/>
      <c r="AD61" s="24">
        <v>65</v>
      </c>
      <c r="AE61" s="107"/>
      <c r="AF61" s="273"/>
      <c r="AG61" s="24">
        <v>70.25</v>
      </c>
      <c r="AH61" s="107"/>
      <c r="AI61" s="273"/>
      <c r="AJ61" s="24">
        <v>96</v>
      </c>
      <c r="AK61" s="107"/>
      <c r="AL61" s="273"/>
      <c r="AM61" s="24">
        <v>72</v>
      </c>
      <c r="AN61" s="107"/>
      <c r="AO61" s="273"/>
      <c r="AP61" s="24">
        <v>65</v>
      </c>
      <c r="AQ61" s="107"/>
      <c r="AR61" s="273"/>
      <c r="AS61" s="648">
        <v>67.900001525878906</v>
      </c>
      <c r="AT61" s="107"/>
      <c r="AU61" s="273"/>
      <c r="AV61" s="24">
        <v>64.25</v>
      </c>
      <c r="AW61" s="107"/>
      <c r="AX61" s="273"/>
      <c r="AY61" s="24" t="s">
        <v>1387</v>
      </c>
      <c r="AZ61" s="107"/>
      <c r="BA61" s="273"/>
      <c r="BB61" s="692">
        <v>62.5</v>
      </c>
      <c r="BC61" s="107"/>
      <c r="BD61" s="273"/>
      <c r="BE61" s="692">
        <v>42</v>
      </c>
      <c r="BF61" s="107"/>
      <c r="BG61" s="273"/>
      <c r="BH61" s="692">
        <v>52.5</v>
      </c>
      <c r="BI61" s="107"/>
      <c r="BJ61" s="273"/>
      <c r="BK61" s="24" t="s">
        <v>1390</v>
      </c>
      <c r="BL61" s="107"/>
      <c r="BM61" s="273"/>
      <c r="BN61" s="24" t="s">
        <v>1390</v>
      </c>
      <c r="BO61" s="107"/>
      <c r="BP61" s="273"/>
      <c r="BQ61" s="24" t="s">
        <v>1390</v>
      </c>
      <c r="BR61" s="107"/>
      <c r="BS61" s="273"/>
      <c r="BT61" s="24" t="s">
        <v>1744</v>
      </c>
      <c r="BU61" s="291"/>
      <c r="BV61" s="273"/>
      <c r="BW61" s="24"/>
      <c r="BX61" s="107"/>
      <c r="BY61" s="273"/>
      <c r="BZ61" s="24"/>
      <c r="CA61" s="107"/>
      <c r="CB61" s="273"/>
      <c r="CC61" s="24"/>
      <c r="CD61" s="107"/>
      <c r="CE61" s="107"/>
      <c r="CF61" s="107"/>
      <c r="CG61" s="107"/>
      <c r="CH61" s="273"/>
      <c r="CI61" s="24"/>
      <c r="CJ61" s="107"/>
      <c r="CK61" s="273"/>
      <c r="CL61" s="24"/>
      <c r="CM61" s="107"/>
      <c r="CN61" s="273"/>
      <c r="CO61" s="24"/>
      <c r="CP61" s="107"/>
      <c r="CQ61" s="273"/>
      <c r="CR61" s="24"/>
      <c r="CS61" s="107"/>
      <c r="CT61" s="273"/>
      <c r="CU61" s="24"/>
      <c r="CV61" s="107"/>
      <c r="CW61" s="273"/>
      <c r="CX61" s="24"/>
      <c r="CY61" s="107"/>
      <c r="CZ61" s="273"/>
      <c r="DA61" s="24"/>
      <c r="DB61" s="107"/>
      <c r="DC61" s="273"/>
      <c r="DD61" s="24"/>
      <c r="DE61" s="107"/>
      <c r="DF61" s="273"/>
      <c r="DG61" s="218"/>
      <c r="DH61" s="217"/>
      <c r="DI61" s="217"/>
      <c r="DJ61" s="286">
        <f>AVERAGE(AY61:DF61)</f>
        <v>52.333333333333336</v>
      </c>
      <c r="DK61" s="219"/>
      <c r="DL61" s="220">
        <f>IF(DJ61&gt;80, 4, (DJ61-50)/20+2.5)</f>
        <v>2.6166666666666667</v>
      </c>
      <c r="DM61" s="650">
        <f>COUNTIF(N61:DF61, DM$1)+COUNTIF(N61:DF61, DM$2)</f>
        <v>0</v>
      </c>
      <c r="DN61" s="233">
        <f>IF(COUNTIF($N61:$Q61, ET$1)&gt;0, DN$2, 0)</f>
        <v>0</v>
      </c>
      <c r="DO61" s="234">
        <f>IF(COUNTIF($R61:$U61, ET$1)&gt;0, DO$2, 0)</f>
        <v>0</v>
      </c>
      <c r="DP61" s="234">
        <f>IF(COUNTIF($V61:$Y61, ET$1)&gt;0, DP$2, 0)</f>
        <v>0</v>
      </c>
      <c r="DQ61" s="234">
        <f>IF(COUNTIF($Z61:$AA61, ET$1)&gt;0, DQ$2, 0)</f>
        <v>0</v>
      </c>
      <c r="DR61" s="234">
        <f>IF(COUNTIF($AB61:$AC61, ET$1)&gt;0, DR$2, 0)</f>
        <v>0</v>
      </c>
      <c r="DS61" s="235">
        <f>IF(COUNTIF($AD61:$AF61, $ET$1)&gt;0, DS$2, 0)</f>
        <v>0</v>
      </c>
      <c r="DT61" s="236">
        <f>IF(COUNTIF($AG61:$AI61, $ET$1)&gt;0, DT$2, 0)</f>
        <v>0</v>
      </c>
      <c r="DU61" s="236">
        <f>IF(COUNTIF($AJ61:$AL61, $ET$1)&gt;0, DU$2, 0)</f>
        <v>0</v>
      </c>
      <c r="DV61" s="236">
        <f>IF(COUNTIF($AM61:$AO61, $ET$1)&gt;0, DV$2, 0)</f>
        <v>0</v>
      </c>
      <c r="DW61" s="236">
        <f>IF(COUNTIF($AP61:$AR61, $ET$1)&gt;0, DW$2, 0)</f>
        <v>0</v>
      </c>
      <c r="DX61" s="236">
        <f>IF(COUNTIF($AS61:$AU61, $ET$1)&gt;0, DX$2, 0)</f>
        <v>0</v>
      </c>
      <c r="DY61" s="236">
        <f>IF(COUNTIF($AV61:$AX61, $ET$1)&gt;0, DY$2, 0)</f>
        <v>0</v>
      </c>
      <c r="DZ61" s="237">
        <f>IF(COUNTIF($AY61:$BA61, $ET$1)&gt;0, DZ$2, 0)</f>
        <v>0</v>
      </c>
      <c r="EA61" s="238">
        <f>IF(COUNTIF($BB61:$BD61, $ET$1)&gt;0, EA$2, 0)</f>
        <v>0</v>
      </c>
      <c r="EB61" s="238">
        <f>IF(COUNTIF($BE61:$BG61, $ET$1)&gt;0, EB$2, 0)</f>
        <v>0</v>
      </c>
      <c r="EC61" s="238">
        <f>IF(COUNTIF($BH61:$BJ61, $ET$1)&gt;0, EC$2, 0)</f>
        <v>0</v>
      </c>
      <c r="ED61" s="238">
        <f>IF(COUNTIF($BK61:$BM61, $ET$1)&gt;0, ED$2, 0)</f>
        <v>0</v>
      </c>
      <c r="EE61" s="238">
        <f>IF(COUNTIF($BN61:$BP61, $ET$1)&gt;0, EE$2, 0)</f>
        <v>0</v>
      </c>
      <c r="EF61" s="238">
        <f>IF(COUNTIF($BQ61:$BS61, $ET$1)&gt;0, EF$2, 0)</f>
        <v>0</v>
      </c>
      <c r="EG61" s="238">
        <f>IF(COUNTIF($BT61:$BV61, $ET$1)&gt;0, EG$2, 0)</f>
        <v>0</v>
      </c>
      <c r="EH61" s="239">
        <f>IF(COUNTIF($BW61:$BY61, $ET$1)&gt;0, EH$2, 0)</f>
        <v>0</v>
      </c>
      <c r="EI61" s="240">
        <f>IF(COUNTIF($BZ61:$CB61, $ET$1)&gt;0, EI$2, 0)</f>
        <v>0</v>
      </c>
      <c r="EJ61" s="240">
        <f>IF(COUNTIF($CC61:$CE61, $ET$1)&gt;0, EJ$2, 0)</f>
        <v>0</v>
      </c>
      <c r="EK61" s="240">
        <f>IF(COUNTIF($CF61:$CH61, $ET$1)&gt;0, EK$2, 0)</f>
        <v>0</v>
      </c>
      <c r="EL61" s="240">
        <f>IF(COUNTIF($CI61:$CK61, $ET$1)&gt;0, EL$2, 0)</f>
        <v>0</v>
      </c>
      <c r="EM61" s="240">
        <f>IF(COUNTIF($CL61:$CN61, $ET$1)&gt;0, EM$2, 0)</f>
        <v>0</v>
      </c>
      <c r="EN61" s="240">
        <f>IF(COUNTIF($CO61:$CQ61, $ET$1)&gt;0, EN$2, 0)</f>
        <v>0</v>
      </c>
      <c r="EO61" s="240">
        <f>IF(COUNTIF($CR61:$CT61, $ET$1)&gt;0, EO$2, 0)</f>
        <v>0</v>
      </c>
      <c r="EP61" s="240">
        <f>IF(COUNTIF($CU61:$CW61, $ET$1)&gt;0, EP$2, 0)</f>
        <v>0</v>
      </c>
      <c r="EQ61" s="240">
        <f>IF(COUNTIF($CX61:$CZ61, $ET$1)&gt;0, EQ$2, 0)</f>
        <v>0</v>
      </c>
      <c r="ER61" s="240">
        <f>IF(COUNTIF($DA61:$DC61, $ET$1)&gt;0, ER$2, 0)</f>
        <v>0</v>
      </c>
      <c r="ES61" s="240">
        <f>IF(COUNTIF($DD61:$DF61, $ET$1)&gt;0, ES$2, 0)</f>
        <v>0</v>
      </c>
      <c r="ET61" s="241">
        <f>SUM(DN61:ES61)</f>
        <v>0</v>
      </c>
      <c r="EU61" s="242">
        <f>IF(COUNTIF($N61:$Q61, GA$1)&gt;0, EU$2, 0)</f>
        <v>0</v>
      </c>
      <c r="EV61" s="234">
        <f>IF(COUNTIF($R61:$U61, GA$1)&gt;0, EV$2, 0)</f>
        <v>0</v>
      </c>
      <c r="EW61" s="234">
        <f>IF(COUNTIF($V61:$Y61, GA$1)&gt;0, EW$2, 0)</f>
        <v>0</v>
      </c>
      <c r="EX61" s="234">
        <f>IF(COUNTIF($Z61:$AA61, GA$1)&gt;0, EX$2, 0)</f>
        <v>0</v>
      </c>
      <c r="EY61" s="234">
        <f>IF(COUNTIF($AB61:$AC61, GA$1)&gt;0, EY$2, 0)</f>
        <v>0</v>
      </c>
      <c r="EZ61" s="235">
        <f>IF(COUNTIF($AD61:$AF61, $GA$1)&gt;0, EZ$2, 0)</f>
        <v>0</v>
      </c>
      <c r="FA61" s="236">
        <f>IF(COUNTIF($AG61:$AI61, $GA$1)&gt;0, FA$2, 0)</f>
        <v>0</v>
      </c>
      <c r="FB61" s="236">
        <f>IF(COUNTIF($AJ61:$AL61, $GA$1)&gt;0, FB$2, 0)</f>
        <v>0</v>
      </c>
      <c r="FC61" s="236">
        <f>IF(COUNTIF($AM61:$AO61, $GA$1)&gt;0, FC$2, 0)</f>
        <v>0</v>
      </c>
      <c r="FD61" s="236">
        <f>IF(COUNTIF($AP61:$AR61, $GA$1)&gt;0, FD$2, 0)</f>
        <v>0</v>
      </c>
      <c r="FE61" s="236">
        <f>IF(COUNTIF($AS61:$AU61, $GA$1)&gt;0, FE$2, 0)</f>
        <v>0</v>
      </c>
      <c r="FF61" s="236">
        <f>IF(COUNTIF($AV61:$AX61, $GA$1)&gt;0, FF$2, 0)</f>
        <v>0</v>
      </c>
      <c r="FG61" s="237">
        <f>IF(COUNTIF($AY61:$BA61, $GA$1)&gt;0, FG$2, 0)</f>
        <v>0</v>
      </c>
      <c r="FH61" s="238">
        <f>IF(COUNTIF($BB61:$BD61, $GA$1)&gt;0, FH$2, 0)</f>
        <v>0</v>
      </c>
      <c r="FI61" s="238">
        <f>IF(COUNTIF($BE61:$BG61, $GA$1)&gt;0, FI$2, 0)</f>
        <v>0</v>
      </c>
      <c r="FJ61" s="238">
        <f>IF(COUNTIF($BH61:$BJ61, $GA$1)&gt;0, FJ$2, 0)</f>
        <v>0</v>
      </c>
      <c r="FK61" s="238">
        <f>IF(COUNTIF($BK61:$BM61, $GA$1)&gt;0, FK$2, 0)</f>
        <v>3</v>
      </c>
      <c r="FL61" s="238">
        <f>IF(COUNTIF($BN61:$BP61, $GA$1)&gt;0, FL$2, 0)</f>
        <v>5</v>
      </c>
      <c r="FM61" s="238">
        <f>IF(COUNTIF($BQ61:$BS61, $GA$1)&gt;0, FM$2, 0)</f>
        <v>4</v>
      </c>
      <c r="FN61" s="238">
        <f>IF(COUNTIF($BT61:$BV61, $GA$1)&gt;0, FN$2, 0)</f>
        <v>0</v>
      </c>
      <c r="FO61" s="239">
        <f>IF(COUNTIF($BW61:$BY61, $GA$1)&gt;0, FO$2, 0)</f>
        <v>0</v>
      </c>
      <c r="FP61" s="240">
        <f>IF(COUNTIF($BZ61:$CB61, $GA$1)&gt;0, FP$2, 0)</f>
        <v>0</v>
      </c>
      <c r="FQ61" s="240">
        <f>IF(COUNTIF($CC61:$CE61, $GA$1)&gt;0, FQ$2, 0)</f>
        <v>0</v>
      </c>
      <c r="FR61" s="240">
        <f>IF(COUNTIF($CF61:$CH61, $GA$1)&gt;0, FR$2, 0)</f>
        <v>0</v>
      </c>
      <c r="FS61" s="240">
        <f>IF(COUNTIF($CI61:$CK61, $GA$1)&gt;0, FS$2, 0)</f>
        <v>0</v>
      </c>
      <c r="FT61" s="240">
        <f>IF(COUNTIF($CL61:$CN61, $GA$1)&gt;0, FT$2, 0)</f>
        <v>0</v>
      </c>
      <c r="FU61" s="240">
        <f>IF(COUNTIF($CO61:$CQ61, $GA$1)&gt;0, FU$2, 0)</f>
        <v>0</v>
      </c>
      <c r="FV61" s="240">
        <f>IF(COUNTIF($CR61:$CT61, $GA$1)&gt;0, FV$2, 0)</f>
        <v>0</v>
      </c>
      <c r="FW61" s="240">
        <f>IF(COUNTIF($CU61:$CW61, $GA$1)&gt;0, FW$2, 0)</f>
        <v>0</v>
      </c>
      <c r="FX61" s="240">
        <f>IF(COUNTIF($CX61:$CZ61, $GA$1)&gt;0, FX$2, 0)</f>
        <v>0</v>
      </c>
      <c r="FY61" s="240">
        <f>IF(COUNTIF($DA61:$DC61, $GA$1)&gt;0, FY$2, 0)</f>
        <v>0</v>
      </c>
      <c r="FZ61" s="240">
        <f>IF(COUNTIF($DD61:$DF61, $GA$1)&gt;0, FZ$2, 0)</f>
        <v>0</v>
      </c>
      <c r="GA61" s="241">
        <f>SUM(EU61:FZ61)</f>
        <v>12</v>
      </c>
      <c r="GB61" s="242">
        <f>IF(COUNTIF($N61:$Q61, HH$1)&gt;0, GB$2, 0)</f>
        <v>0</v>
      </c>
      <c r="GC61" s="234">
        <f>IF(COUNTIF($R61:$U61, HH$1)&gt;0, GC$2, 0)</f>
        <v>3</v>
      </c>
      <c r="GD61" s="234">
        <f>IF(COUNTIF($V61:$Y61, HH$1)&gt;0, GD$2, 0)</f>
        <v>0</v>
      </c>
      <c r="GE61" s="234">
        <f>IF(COUNTIF($Z61:$AA61, HH$1)&gt;0, GE$2, 0)</f>
        <v>0</v>
      </c>
      <c r="GF61" s="234">
        <f>IF(COUNTIF($AB61:$AC61, HH$1)&gt;0, GF$2, 0)</f>
        <v>0</v>
      </c>
      <c r="GG61" s="235">
        <f>IF(COUNTIF($AD61:$AF61, $HH$1)&gt;0, GG$2, 0)</f>
        <v>0</v>
      </c>
      <c r="GH61" s="236">
        <f>IF(COUNTIF($AG61:$AI61, $HH$1)&gt;0, GH$2, 0)</f>
        <v>0</v>
      </c>
      <c r="GI61" s="236">
        <f>IF(COUNTIF($AJ61:$AL61, $HH$1)&gt;0, GI$2, 0)</f>
        <v>0</v>
      </c>
      <c r="GJ61" s="236">
        <f>IF(COUNTIF($AM61:$AO61, $HH$1)&gt;0, GJ$2, 0)</f>
        <v>0</v>
      </c>
      <c r="GK61" s="236">
        <f>IF(COUNTIF($AP61:$AR61, $HH$1)&gt;0, GK$2, 0)</f>
        <v>0</v>
      </c>
      <c r="GL61" s="236">
        <f>IF(COUNTIF($AS61:$AU61, $HH$1)&gt;0, GL$2, 0)</f>
        <v>0</v>
      </c>
      <c r="GM61" s="236">
        <f>IF(COUNTIF($AV61:$AX61, $HH$1)&gt;0, GM$2, 0)</f>
        <v>0</v>
      </c>
      <c r="GN61" s="237">
        <f>IF(COUNTIF($AY61:$BA61, $HH$1)&gt;0, GN$2, 0)</f>
        <v>5</v>
      </c>
      <c r="GO61" s="238">
        <f>IF(COUNTIF($BB61:$BD61, $HH$1)&gt;0, GO$2, 0)</f>
        <v>0</v>
      </c>
      <c r="GP61" s="238">
        <f>IF(COUNTIF($BE61:$BG61, $HH$1)&gt;0, GP$2, 0)</f>
        <v>0</v>
      </c>
      <c r="GQ61" s="238">
        <f>IF(COUNTIF($BH61:$BJ61, $HH$1)&gt;0, GQ$2, 0)</f>
        <v>0</v>
      </c>
      <c r="GR61" s="238">
        <f>IF(COUNTIF($BK61:$BM61, $HH$1)&gt;0, GR$2, 0)</f>
        <v>0</v>
      </c>
      <c r="GS61" s="238">
        <f>IF(COUNTIF($BN61:$BP61, $HH$1)&gt;0, GS$2, 0)</f>
        <v>0</v>
      </c>
      <c r="GT61" s="238">
        <f>IF(COUNTIF($BQ61:$BS61, $HH$1)&gt;0, GT$2, 0)</f>
        <v>0</v>
      </c>
      <c r="GU61" s="238">
        <f>IF(COUNTIF($BT61:$BV61, $HH$1)&gt;0, GU$2, 0)</f>
        <v>0</v>
      </c>
      <c r="GV61" s="239">
        <f>IF(COUNTIF($BW61:$BY61, $HH$1)&gt;0, GV$2, 0)</f>
        <v>0</v>
      </c>
      <c r="GW61" s="240">
        <f>IF(COUNTIF($BZ61:$CB61, $HH$1)&gt;0, GW$2, 0)</f>
        <v>0</v>
      </c>
      <c r="GX61" s="240">
        <f>IF(COUNTIF($CC61:$CE61, $HH$1)&gt;0, GX$2, 0)</f>
        <v>0</v>
      </c>
      <c r="GY61" s="240">
        <f>IF(COUNTIF($CF61:$CH61, $HH$1)&gt;0, GY$2, 0)</f>
        <v>0</v>
      </c>
      <c r="GZ61" s="240">
        <f>IF(COUNTIF($CI61:$CK61, $HH$1)&gt;0, GZ$2, 0)</f>
        <v>0</v>
      </c>
      <c r="HA61" s="240">
        <f>IF(COUNTIF($CL61:$CN61, $HH$1)&gt;0, HA$2, 0)</f>
        <v>0</v>
      </c>
      <c r="HB61" s="240">
        <f>IF(COUNTIF($CO61:$CQ61, $HH$1)&gt;0, HB$2, 0)</f>
        <v>0</v>
      </c>
      <c r="HC61" s="240">
        <f>IF(COUNTIF($CR61:$CT61, $HH$1)&gt;0, HC$2, 0)</f>
        <v>0</v>
      </c>
      <c r="HD61" s="240">
        <f>IF(COUNTIF($CU61:$CW61, $HH$1)&gt;0, HD$2, 0)</f>
        <v>0</v>
      </c>
      <c r="HE61" s="240">
        <f>IF(COUNTIF($CX61:$CZ61, $HH$1)&gt;0, HE$2, 0)</f>
        <v>0</v>
      </c>
      <c r="HF61" s="240">
        <f>IF(COUNTIF($DA61:$DC61, $HH$1)&gt;0, HF$2, 0)</f>
        <v>0</v>
      </c>
      <c r="HG61" s="240">
        <f>IF(COUNTIF($DD61:$DF61, $HH$1)&gt;0, HG$2, 0)</f>
        <v>0</v>
      </c>
      <c r="HH61" s="241">
        <f>SUM(GB61:HG61)</f>
        <v>8</v>
      </c>
      <c r="HI61" s="243"/>
      <c r="HJ61" s="242">
        <f>IF(MAX($N61:$Q61)&gt;=40, HJ$2, 0)</f>
        <v>3</v>
      </c>
      <c r="HK61" s="234">
        <f>IF(MAX($R61:$U61)&gt;=40, HK$2, 0)</f>
        <v>0</v>
      </c>
      <c r="HL61" s="234">
        <f>IF(MAX($V61:$Y61)&gt;=40, HL$2, 0)</f>
        <v>3</v>
      </c>
      <c r="HM61" s="234">
        <f>IF(MAX($Z61:$AA61)&gt;=40, HM$2, 0)</f>
        <v>3</v>
      </c>
      <c r="HN61" s="234">
        <f>IF(MAX($AB61:$AC61)&gt;=40, HN$2, 0)</f>
        <v>2</v>
      </c>
      <c r="HO61" s="235">
        <f>IF(MAX($AD61:$AF61)&gt;=40, HO$2, 0)</f>
        <v>20</v>
      </c>
      <c r="HP61" s="236">
        <f>IF(MAX($AG61:$AI61)&gt;=40, HP$2, 0)</f>
        <v>20</v>
      </c>
      <c r="HQ61" s="236">
        <f>IF(MAX($AJ61:$AL61)&gt;=40, HQ$2, 0)</f>
        <v>20</v>
      </c>
      <c r="HR61" s="236">
        <f>IF(MAX($AM61:$AO61)&gt;=40, HR$2, 0)</f>
        <v>20</v>
      </c>
      <c r="HS61" s="236">
        <f>IF(MAX($AP61:$AR61)&gt;=40, HS$2, 0)</f>
        <v>10</v>
      </c>
      <c r="HT61" s="236">
        <f>IF(MAX($AS61:$AU61)&gt;=40, HT$2, 0)</f>
        <v>20</v>
      </c>
      <c r="HU61" s="236">
        <f>IF(MAX($AV61:$AX61)&gt;=40, HU$2, 0)</f>
        <v>10</v>
      </c>
      <c r="HV61" s="237">
        <f>IF(MAX($AY61:$BA61)&gt;=40, HV$2, 0)</f>
        <v>0</v>
      </c>
      <c r="HW61" s="238">
        <f>IF(MAX($BB61:$BD61)&gt;=40, HW$2, 0)</f>
        <v>20</v>
      </c>
      <c r="HX61" s="238">
        <f>IF(MAX($BE61:$BG61)&gt;=40, HX$2, 0)</f>
        <v>20</v>
      </c>
      <c r="HY61" s="238">
        <f>IF(MAX($BH61:$BJ61)&gt;=40, HY$2, 0)</f>
        <v>20</v>
      </c>
      <c r="HZ61" s="238">
        <f>IF(MAX($BK61:$BM61)&gt;=40, HZ$2, 0)</f>
        <v>0</v>
      </c>
      <c r="IA61" s="238">
        <f>IF(MAX($BN61:$BP61)&gt;=40, IA$2, 0)</f>
        <v>0</v>
      </c>
      <c r="IB61" s="238">
        <f>IF(MAX($BQ61:$BS61)&gt;=40, IB$2, 0)</f>
        <v>0</v>
      </c>
      <c r="IC61" s="238">
        <f>IF(MAX($BT61:$BV61)&gt;=40, IC$2, 0)</f>
        <v>0</v>
      </c>
      <c r="ID61" s="239">
        <f>IF(MAX($BW61:$BY61)&gt;=40, ID$2, 0)</f>
        <v>0</v>
      </c>
      <c r="IE61" s="240">
        <f>IF(MAX($BZ61:$CB61)&gt;=40, IE$2, 0)</f>
        <v>0</v>
      </c>
      <c r="IF61" s="240">
        <f>IF(MAX($CC61:$CE61)&gt;=40, IF$2, 0)</f>
        <v>0</v>
      </c>
      <c r="IG61" s="240">
        <f>IF(MAX($CF61:$CH61)&gt;=40, IG$2, 0)</f>
        <v>0</v>
      </c>
      <c r="IH61" s="240">
        <f>IF(MAX($CI61:$CK61)&gt;=40, IH$2, 0)</f>
        <v>0</v>
      </c>
      <c r="II61" s="240">
        <f>IF(MAX($CL61:$CN61)&gt;=40, II$2, 0)</f>
        <v>0</v>
      </c>
      <c r="IJ61" s="240">
        <f>IF(MAX($CO61:$CQ61)&gt;=40, IJ$2, 0)</f>
        <v>0</v>
      </c>
      <c r="IK61" s="240">
        <f>IF(MAX($CR61:$CT61)&gt;=40, IK$2, 0)</f>
        <v>0</v>
      </c>
      <c r="IL61" s="240">
        <f>IF(MAX($CU61:$CW61)&gt;=40, IL$2, 0)</f>
        <v>0</v>
      </c>
      <c r="IM61" s="240">
        <f>IF(MAX($CX61:$CZ61)&gt;=40, IM$2, 0)</f>
        <v>0</v>
      </c>
      <c r="IN61" s="240">
        <f>IF(MAX($DA61:$DC61)&gt;=40, IN$2, 0)</f>
        <v>0</v>
      </c>
      <c r="IO61" s="240">
        <f>IF(MAX($DD61:$DF61)&gt;=40, IO$2, 0)</f>
        <v>0</v>
      </c>
      <c r="IP61" s="416">
        <f>SUM(HO61:IB61, ID61:IO61)</f>
        <v>180</v>
      </c>
      <c r="IQ61" s="416">
        <f>SUM(HJ61:HN61, IC61)</f>
        <v>11</v>
      </c>
    </row>
    <row r="62" spans="1:251" ht="15" customHeight="1" x14ac:dyDescent="0.25">
      <c r="A62" s="14" t="s">
        <v>1778</v>
      </c>
      <c r="B62" s="392">
        <v>75</v>
      </c>
      <c r="C62" s="13" t="s">
        <v>798</v>
      </c>
      <c r="D62" s="423">
        <v>43922</v>
      </c>
      <c r="E62" s="20">
        <v>4</v>
      </c>
      <c r="F62" s="6">
        <v>10673948</v>
      </c>
      <c r="G62" s="20">
        <v>1</v>
      </c>
      <c r="H62" s="20"/>
      <c r="I62" s="23"/>
      <c r="J62" s="6" t="s">
        <v>18</v>
      </c>
      <c r="K62" s="6" t="s">
        <v>18</v>
      </c>
      <c r="L62" s="424"/>
      <c r="M62" s="651" t="s">
        <v>799</v>
      </c>
      <c r="N62" s="24">
        <v>76.860000610351563</v>
      </c>
      <c r="O62" s="107"/>
      <c r="P62" s="105"/>
      <c r="Q62" s="106"/>
      <c r="R62" s="24" t="s">
        <v>1387</v>
      </c>
      <c r="S62" s="107"/>
      <c r="T62" s="105"/>
      <c r="U62" s="106"/>
      <c r="V62" s="690">
        <v>62.209999084472656</v>
      </c>
      <c r="W62" s="107"/>
      <c r="X62" s="105"/>
      <c r="Y62" s="106"/>
      <c r="Z62" s="24">
        <v>66.58</v>
      </c>
      <c r="AA62" s="273"/>
      <c r="AB62" s="692">
        <v>71.75</v>
      </c>
      <c r="AC62" s="273"/>
      <c r="AD62" s="24">
        <v>74</v>
      </c>
      <c r="AE62" s="107"/>
      <c r="AF62" s="273"/>
      <c r="AG62" s="24">
        <v>84.25</v>
      </c>
      <c r="AH62" s="107"/>
      <c r="AI62" s="273"/>
      <c r="AJ62" s="24">
        <v>84</v>
      </c>
      <c r="AK62" s="107"/>
      <c r="AL62" s="273"/>
      <c r="AM62" s="24">
        <v>74</v>
      </c>
      <c r="AN62" s="107"/>
      <c r="AO62" s="273"/>
      <c r="AP62" s="24">
        <v>83.199996948242188</v>
      </c>
      <c r="AQ62" s="107"/>
      <c r="AR62" s="273"/>
      <c r="AS62" s="648">
        <v>79.849998474121094</v>
      </c>
      <c r="AT62" s="107"/>
      <c r="AU62" s="273"/>
      <c r="AV62" s="24">
        <v>75.75</v>
      </c>
      <c r="AW62" s="107"/>
      <c r="AX62" s="273"/>
      <c r="AY62" s="24" t="s">
        <v>1387</v>
      </c>
      <c r="AZ62" s="107"/>
      <c r="BA62" s="273"/>
      <c r="BB62" s="692">
        <v>64.5</v>
      </c>
      <c r="BC62" s="107"/>
      <c r="BD62" s="273"/>
      <c r="BE62" s="692">
        <v>81.300003051757813</v>
      </c>
      <c r="BF62" s="107"/>
      <c r="BG62" s="273"/>
      <c r="BH62" s="692">
        <v>63.25</v>
      </c>
      <c r="BI62" s="107"/>
      <c r="BJ62" s="273"/>
      <c r="BK62" s="24" t="s">
        <v>1390</v>
      </c>
      <c r="BL62" s="107"/>
      <c r="BM62" s="273"/>
      <c r="BN62" s="24" t="s">
        <v>1390</v>
      </c>
      <c r="BO62" s="107"/>
      <c r="BP62" s="273"/>
      <c r="BQ62" s="24" t="s">
        <v>1390</v>
      </c>
      <c r="BR62" s="107"/>
      <c r="BS62" s="273"/>
      <c r="BT62" s="24" t="s">
        <v>1744</v>
      </c>
      <c r="BU62" s="291"/>
      <c r="BV62" s="273"/>
      <c r="BW62" s="24"/>
      <c r="BX62" s="107"/>
      <c r="BY62" s="273"/>
      <c r="BZ62" s="24"/>
      <c r="CA62" s="107"/>
      <c r="CB62" s="273"/>
      <c r="CC62" s="24"/>
      <c r="CD62" s="107"/>
      <c r="CE62" s="107"/>
      <c r="CF62" s="107"/>
      <c r="CG62" s="107"/>
      <c r="CH62" s="273"/>
      <c r="CI62" s="24"/>
      <c r="CJ62" s="107"/>
      <c r="CK62" s="273"/>
      <c r="CL62" s="24"/>
      <c r="CM62" s="107"/>
      <c r="CN62" s="273"/>
      <c r="CO62" s="24"/>
      <c r="CP62" s="107"/>
      <c r="CQ62" s="273"/>
      <c r="CR62" s="24"/>
      <c r="CS62" s="107"/>
      <c r="CT62" s="273"/>
      <c r="CU62" s="24"/>
      <c r="CV62" s="107"/>
      <c r="CW62" s="273"/>
      <c r="CX62" s="24"/>
      <c r="CY62" s="107"/>
      <c r="CZ62" s="273"/>
      <c r="DA62" s="24"/>
      <c r="DB62" s="107"/>
      <c r="DC62" s="273"/>
      <c r="DD62" s="24"/>
      <c r="DE62" s="107"/>
      <c r="DF62" s="273"/>
      <c r="DG62" s="218"/>
      <c r="DH62" s="217"/>
      <c r="DI62" s="217"/>
      <c r="DJ62" s="286">
        <f>AVERAGE(AY62:DF62)</f>
        <v>69.683334350585938</v>
      </c>
      <c r="DK62" s="219"/>
      <c r="DL62" s="220">
        <f>IF(DJ62&gt;80, 4, (DJ62-50)/20+2.5)</f>
        <v>3.484166717529297</v>
      </c>
      <c r="DM62" s="650">
        <f>COUNTIF(N62:DF62, DM$1)+COUNTIF(N62:DF62, DM$2)</f>
        <v>0</v>
      </c>
      <c r="DN62" s="233">
        <f>IF(COUNTIF($N62:$Q62, ET$1)&gt;0, DN$2, 0)</f>
        <v>0</v>
      </c>
      <c r="DO62" s="234">
        <f>IF(COUNTIF($R62:$U62, ET$1)&gt;0, DO$2, 0)</f>
        <v>0</v>
      </c>
      <c r="DP62" s="234">
        <f>IF(COUNTIF($V62:$Y62, ET$1)&gt;0, DP$2, 0)</f>
        <v>0</v>
      </c>
      <c r="DQ62" s="234">
        <f>IF(COUNTIF($Z62:$AA62, ET$1)&gt;0, DQ$2, 0)</f>
        <v>0</v>
      </c>
      <c r="DR62" s="234">
        <f>IF(COUNTIF($AB62:$AC62, ET$1)&gt;0, DR$2, 0)</f>
        <v>0</v>
      </c>
      <c r="DS62" s="235">
        <f>IF(COUNTIF($AD62:$AF62, $ET$1)&gt;0, DS$2, 0)</f>
        <v>0</v>
      </c>
      <c r="DT62" s="236">
        <f>IF(COUNTIF($AG62:$AI62, $ET$1)&gt;0, DT$2, 0)</f>
        <v>0</v>
      </c>
      <c r="DU62" s="236">
        <f>IF(COUNTIF($AJ62:$AL62, $ET$1)&gt;0, DU$2, 0)</f>
        <v>0</v>
      </c>
      <c r="DV62" s="236">
        <f>IF(COUNTIF($AM62:$AO62, $ET$1)&gt;0, DV$2, 0)</f>
        <v>0</v>
      </c>
      <c r="DW62" s="236">
        <f>IF(COUNTIF($AP62:$AR62, $ET$1)&gt;0, DW$2, 0)</f>
        <v>0</v>
      </c>
      <c r="DX62" s="236">
        <f>IF(COUNTIF($AS62:$AU62, $ET$1)&gt;0, DX$2, 0)</f>
        <v>0</v>
      </c>
      <c r="DY62" s="236">
        <f>IF(COUNTIF($AV62:$AX62, $ET$1)&gt;0, DY$2, 0)</f>
        <v>0</v>
      </c>
      <c r="DZ62" s="237">
        <f>IF(COUNTIF($AY62:$BA62, $ET$1)&gt;0, DZ$2, 0)</f>
        <v>0</v>
      </c>
      <c r="EA62" s="238">
        <f>IF(COUNTIF($BB62:$BD62, $ET$1)&gt;0, EA$2, 0)</f>
        <v>0</v>
      </c>
      <c r="EB62" s="238">
        <f>IF(COUNTIF($BE62:$BG62, $ET$1)&gt;0, EB$2, 0)</f>
        <v>0</v>
      </c>
      <c r="EC62" s="238">
        <f>IF(COUNTIF($BH62:$BJ62, $ET$1)&gt;0, EC$2, 0)</f>
        <v>0</v>
      </c>
      <c r="ED62" s="238">
        <f>IF(COUNTIF($BK62:$BM62, $ET$1)&gt;0, ED$2, 0)</f>
        <v>0</v>
      </c>
      <c r="EE62" s="238">
        <f>IF(COUNTIF($BN62:$BP62, $ET$1)&gt;0, EE$2, 0)</f>
        <v>0</v>
      </c>
      <c r="EF62" s="238">
        <f>IF(COUNTIF($BQ62:$BS62, $ET$1)&gt;0, EF$2, 0)</f>
        <v>0</v>
      </c>
      <c r="EG62" s="238">
        <f>IF(COUNTIF($BT62:$BV62, $ET$1)&gt;0, EG$2, 0)</f>
        <v>0</v>
      </c>
      <c r="EH62" s="239">
        <f>IF(COUNTIF($BW62:$BY62, $ET$1)&gt;0, EH$2, 0)</f>
        <v>0</v>
      </c>
      <c r="EI62" s="240">
        <f>IF(COUNTIF($BZ62:$CB62, $ET$1)&gt;0, EI$2, 0)</f>
        <v>0</v>
      </c>
      <c r="EJ62" s="240">
        <f>IF(COUNTIF($CC62:$CE62, $ET$1)&gt;0, EJ$2, 0)</f>
        <v>0</v>
      </c>
      <c r="EK62" s="240">
        <f>IF(COUNTIF($CF62:$CH62, $ET$1)&gt;0, EK$2, 0)</f>
        <v>0</v>
      </c>
      <c r="EL62" s="240">
        <f>IF(COUNTIF($CI62:$CK62, $ET$1)&gt;0, EL$2, 0)</f>
        <v>0</v>
      </c>
      <c r="EM62" s="240">
        <f>IF(COUNTIF($CL62:$CN62, $ET$1)&gt;0, EM$2, 0)</f>
        <v>0</v>
      </c>
      <c r="EN62" s="240">
        <f>IF(COUNTIF($CO62:$CQ62, $ET$1)&gt;0, EN$2, 0)</f>
        <v>0</v>
      </c>
      <c r="EO62" s="240">
        <f>IF(COUNTIF($CR62:$CT62, $ET$1)&gt;0, EO$2, 0)</f>
        <v>0</v>
      </c>
      <c r="EP62" s="240">
        <f>IF(COUNTIF($CU62:$CW62, $ET$1)&gt;0, EP$2, 0)</f>
        <v>0</v>
      </c>
      <c r="EQ62" s="240">
        <f>IF(COUNTIF($CX62:$CZ62, $ET$1)&gt;0, EQ$2, 0)</f>
        <v>0</v>
      </c>
      <c r="ER62" s="240">
        <f>IF(COUNTIF($DA62:$DC62, $ET$1)&gt;0, ER$2, 0)</f>
        <v>0</v>
      </c>
      <c r="ES62" s="240">
        <f>IF(COUNTIF($DD62:$DF62, $ET$1)&gt;0, ES$2, 0)</f>
        <v>0</v>
      </c>
      <c r="ET62" s="241">
        <f>SUM(DN62:ES62)</f>
        <v>0</v>
      </c>
      <c r="EU62" s="242">
        <f>IF(COUNTIF($N62:$Q62, GA$1)&gt;0, EU$2, 0)</f>
        <v>0</v>
      </c>
      <c r="EV62" s="234">
        <f>IF(COUNTIF($R62:$U62, GA$1)&gt;0, EV$2, 0)</f>
        <v>0</v>
      </c>
      <c r="EW62" s="234">
        <f>IF(COUNTIF($V62:$Y62, GA$1)&gt;0, EW$2, 0)</f>
        <v>0</v>
      </c>
      <c r="EX62" s="234">
        <f>IF(COUNTIF($Z62:$AA62, GA$1)&gt;0, EX$2, 0)</f>
        <v>0</v>
      </c>
      <c r="EY62" s="234">
        <f>IF(COUNTIF($AB62:$AC62, GA$1)&gt;0, EY$2, 0)</f>
        <v>0</v>
      </c>
      <c r="EZ62" s="235">
        <f>IF(COUNTIF($AD62:$AF62, $GA$1)&gt;0, EZ$2, 0)</f>
        <v>0</v>
      </c>
      <c r="FA62" s="236">
        <f>IF(COUNTIF($AG62:$AI62, $GA$1)&gt;0, FA$2, 0)</f>
        <v>0</v>
      </c>
      <c r="FB62" s="236">
        <f>IF(COUNTIF($AJ62:$AL62, $GA$1)&gt;0, FB$2, 0)</f>
        <v>0</v>
      </c>
      <c r="FC62" s="236">
        <f>IF(COUNTIF($AM62:$AO62, $GA$1)&gt;0, FC$2, 0)</f>
        <v>0</v>
      </c>
      <c r="FD62" s="236">
        <f>IF(COUNTIF($AP62:$AR62, $GA$1)&gt;0, FD$2, 0)</f>
        <v>0</v>
      </c>
      <c r="FE62" s="236">
        <f>IF(COUNTIF($AS62:$AU62, $GA$1)&gt;0, FE$2, 0)</f>
        <v>0</v>
      </c>
      <c r="FF62" s="236">
        <f>IF(COUNTIF($AV62:$AX62, $GA$1)&gt;0, FF$2, 0)</f>
        <v>0</v>
      </c>
      <c r="FG62" s="237">
        <f>IF(COUNTIF($AY62:$BA62, $GA$1)&gt;0, FG$2, 0)</f>
        <v>0</v>
      </c>
      <c r="FH62" s="238">
        <f>IF(COUNTIF($BB62:$BD62, $GA$1)&gt;0, FH$2, 0)</f>
        <v>0</v>
      </c>
      <c r="FI62" s="238">
        <f>IF(COUNTIF($BE62:$BG62, $GA$1)&gt;0, FI$2, 0)</f>
        <v>0</v>
      </c>
      <c r="FJ62" s="238">
        <f>IF(COUNTIF($BH62:$BJ62, $GA$1)&gt;0, FJ$2, 0)</f>
        <v>0</v>
      </c>
      <c r="FK62" s="238">
        <f>IF(COUNTIF($BK62:$BM62, $GA$1)&gt;0, FK$2, 0)</f>
        <v>3</v>
      </c>
      <c r="FL62" s="238">
        <f>IF(COUNTIF($BN62:$BP62, $GA$1)&gt;0, FL$2, 0)</f>
        <v>5</v>
      </c>
      <c r="FM62" s="238">
        <f>IF(COUNTIF($BQ62:$BS62, $GA$1)&gt;0, FM$2, 0)</f>
        <v>4</v>
      </c>
      <c r="FN62" s="238">
        <f>IF(COUNTIF($BT62:$BV62, $GA$1)&gt;0, FN$2, 0)</f>
        <v>0</v>
      </c>
      <c r="FO62" s="239">
        <f>IF(COUNTIF($BW62:$BY62, $GA$1)&gt;0, FO$2, 0)</f>
        <v>0</v>
      </c>
      <c r="FP62" s="240">
        <f>IF(COUNTIF($BZ62:$CB62, $GA$1)&gt;0, FP$2, 0)</f>
        <v>0</v>
      </c>
      <c r="FQ62" s="240">
        <f>IF(COUNTIF($CC62:$CE62, $GA$1)&gt;0, FQ$2, 0)</f>
        <v>0</v>
      </c>
      <c r="FR62" s="240">
        <f>IF(COUNTIF($CF62:$CH62, $GA$1)&gt;0, FR$2, 0)</f>
        <v>0</v>
      </c>
      <c r="FS62" s="240">
        <f>IF(COUNTIF($CI62:$CK62, $GA$1)&gt;0, FS$2, 0)</f>
        <v>0</v>
      </c>
      <c r="FT62" s="240">
        <f>IF(COUNTIF($CL62:$CN62, $GA$1)&gt;0, FT$2, 0)</f>
        <v>0</v>
      </c>
      <c r="FU62" s="240">
        <f>IF(COUNTIF($CO62:$CQ62, $GA$1)&gt;0, FU$2, 0)</f>
        <v>0</v>
      </c>
      <c r="FV62" s="240">
        <f>IF(COUNTIF($CR62:$CT62, $GA$1)&gt;0, FV$2, 0)</f>
        <v>0</v>
      </c>
      <c r="FW62" s="240">
        <f>IF(COUNTIF($CU62:$CW62, $GA$1)&gt;0, FW$2, 0)</f>
        <v>0</v>
      </c>
      <c r="FX62" s="240">
        <f>IF(COUNTIF($CX62:$CZ62, $GA$1)&gt;0, FX$2, 0)</f>
        <v>0</v>
      </c>
      <c r="FY62" s="240">
        <f>IF(COUNTIF($DA62:$DC62, $GA$1)&gt;0, FY$2, 0)</f>
        <v>0</v>
      </c>
      <c r="FZ62" s="240">
        <f>IF(COUNTIF($DD62:$DF62, $GA$1)&gt;0, FZ$2, 0)</f>
        <v>0</v>
      </c>
      <c r="GA62" s="241">
        <f>SUM(EU62:FZ62)</f>
        <v>12</v>
      </c>
      <c r="GB62" s="242">
        <f>IF(COUNTIF($N62:$Q62, HH$1)&gt;0, GB$2, 0)</f>
        <v>0</v>
      </c>
      <c r="GC62" s="234">
        <f>IF(COUNTIF($R62:$U62, HH$1)&gt;0, GC$2, 0)</f>
        <v>3</v>
      </c>
      <c r="GD62" s="234">
        <f>IF(COUNTIF($V62:$Y62, HH$1)&gt;0, GD$2, 0)</f>
        <v>0</v>
      </c>
      <c r="GE62" s="234">
        <f>IF(COUNTIF($Z62:$AA62, HH$1)&gt;0, GE$2, 0)</f>
        <v>0</v>
      </c>
      <c r="GF62" s="234">
        <f>IF(COUNTIF($AB62:$AC62, HH$1)&gt;0, GF$2, 0)</f>
        <v>0</v>
      </c>
      <c r="GG62" s="235">
        <f>IF(COUNTIF($AD62:$AF62, $HH$1)&gt;0, GG$2, 0)</f>
        <v>0</v>
      </c>
      <c r="GH62" s="236">
        <f>IF(COUNTIF($AG62:$AI62, $HH$1)&gt;0, GH$2, 0)</f>
        <v>0</v>
      </c>
      <c r="GI62" s="236">
        <f>IF(COUNTIF($AJ62:$AL62, $HH$1)&gt;0, GI$2, 0)</f>
        <v>0</v>
      </c>
      <c r="GJ62" s="236">
        <f>IF(COUNTIF($AM62:$AO62, $HH$1)&gt;0, GJ$2, 0)</f>
        <v>0</v>
      </c>
      <c r="GK62" s="236">
        <f>IF(COUNTIF($AP62:$AR62, $HH$1)&gt;0, GK$2, 0)</f>
        <v>0</v>
      </c>
      <c r="GL62" s="236">
        <f>IF(COUNTIF($AS62:$AU62, $HH$1)&gt;0, GL$2, 0)</f>
        <v>0</v>
      </c>
      <c r="GM62" s="236">
        <f>IF(COUNTIF($AV62:$AX62, $HH$1)&gt;0, GM$2, 0)</f>
        <v>0</v>
      </c>
      <c r="GN62" s="237">
        <f>IF(COUNTIF($AY62:$BA62, $HH$1)&gt;0, GN$2, 0)</f>
        <v>5</v>
      </c>
      <c r="GO62" s="238">
        <f>IF(COUNTIF($BB62:$BD62, $HH$1)&gt;0, GO$2, 0)</f>
        <v>0</v>
      </c>
      <c r="GP62" s="238">
        <f>IF(COUNTIF($BE62:$BG62, $HH$1)&gt;0, GP$2, 0)</f>
        <v>0</v>
      </c>
      <c r="GQ62" s="238">
        <f>IF(COUNTIF($BH62:$BJ62, $HH$1)&gt;0, GQ$2, 0)</f>
        <v>0</v>
      </c>
      <c r="GR62" s="238">
        <f>IF(COUNTIF($BK62:$BM62, $HH$1)&gt;0, GR$2, 0)</f>
        <v>0</v>
      </c>
      <c r="GS62" s="238">
        <f>IF(COUNTIF($BN62:$BP62, $HH$1)&gt;0, GS$2, 0)</f>
        <v>0</v>
      </c>
      <c r="GT62" s="238">
        <f>IF(COUNTIF($BQ62:$BS62, $HH$1)&gt;0, GT$2, 0)</f>
        <v>0</v>
      </c>
      <c r="GU62" s="238">
        <f>IF(COUNTIF($BT62:$BV62, $HH$1)&gt;0, GU$2, 0)</f>
        <v>0</v>
      </c>
      <c r="GV62" s="239">
        <f>IF(COUNTIF($BW62:$BY62, $HH$1)&gt;0, GV$2, 0)</f>
        <v>0</v>
      </c>
      <c r="GW62" s="240">
        <f>IF(COUNTIF($BZ62:$CB62, $HH$1)&gt;0, GW$2, 0)</f>
        <v>0</v>
      </c>
      <c r="GX62" s="240">
        <f>IF(COUNTIF($CC62:$CE62, $HH$1)&gt;0, GX$2, 0)</f>
        <v>0</v>
      </c>
      <c r="GY62" s="240">
        <f>IF(COUNTIF($CF62:$CH62, $HH$1)&gt;0, GY$2, 0)</f>
        <v>0</v>
      </c>
      <c r="GZ62" s="240">
        <f>IF(COUNTIF($CI62:$CK62, $HH$1)&gt;0, GZ$2, 0)</f>
        <v>0</v>
      </c>
      <c r="HA62" s="240">
        <f>IF(COUNTIF($CL62:$CN62, $HH$1)&gt;0, HA$2, 0)</f>
        <v>0</v>
      </c>
      <c r="HB62" s="240">
        <f>IF(COUNTIF($CO62:$CQ62, $HH$1)&gt;0, HB$2, 0)</f>
        <v>0</v>
      </c>
      <c r="HC62" s="240">
        <f>IF(COUNTIF($CR62:$CT62, $HH$1)&gt;0, HC$2, 0)</f>
        <v>0</v>
      </c>
      <c r="HD62" s="240">
        <f>IF(COUNTIF($CU62:$CW62, $HH$1)&gt;0, HD$2, 0)</f>
        <v>0</v>
      </c>
      <c r="HE62" s="240">
        <f>IF(COUNTIF($CX62:$CZ62, $HH$1)&gt;0, HE$2, 0)</f>
        <v>0</v>
      </c>
      <c r="HF62" s="240">
        <f>IF(COUNTIF($DA62:$DC62, $HH$1)&gt;0, HF$2, 0)</f>
        <v>0</v>
      </c>
      <c r="HG62" s="240">
        <f>IF(COUNTIF($DD62:$DF62, $HH$1)&gt;0, HG$2, 0)</f>
        <v>0</v>
      </c>
      <c r="HH62" s="241">
        <f>SUM(GB62:HG62)</f>
        <v>8</v>
      </c>
      <c r="HI62" s="243"/>
      <c r="HJ62" s="242">
        <f>IF(MAX($N62:$Q62)&gt;=40, HJ$2, 0)</f>
        <v>3</v>
      </c>
      <c r="HK62" s="234">
        <f>IF(MAX($R62:$U62)&gt;=40, HK$2, 0)</f>
        <v>0</v>
      </c>
      <c r="HL62" s="234">
        <f>IF(MAX($V62:$Y62)&gt;=40, HL$2, 0)</f>
        <v>3</v>
      </c>
      <c r="HM62" s="234">
        <f>IF(MAX($Z62:$AA62)&gt;=40, HM$2, 0)</f>
        <v>3</v>
      </c>
      <c r="HN62" s="234">
        <f>IF(MAX($AB62:$AC62)&gt;=40, HN$2, 0)</f>
        <v>2</v>
      </c>
      <c r="HO62" s="235">
        <f>IF(MAX($AD62:$AF62)&gt;=40, HO$2, 0)</f>
        <v>20</v>
      </c>
      <c r="HP62" s="236">
        <f>IF(MAX($AG62:$AI62)&gt;=40, HP$2, 0)</f>
        <v>20</v>
      </c>
      <c r="HQ62" s="236">
        <f>IF(MAX($AJ62:$AL62)&gt;=40, HQ$2, 0)</f>
        <v>20</v>
      </c>
      <c r="HR62" s="236">
        <f>IF(MAX($AM62:$AO62)&gt;=40, HR$2, 0)</f>
        <v>20</v>
      </c>
      <c r="HS62" s="236">
        <f>IF(MAX($AP62:$AR62)&gt;=40, HS$2, 0)</f>
        <v>10</v>
      </c>
      <c r="HT62" s="236">
        <f>IF(MAX($AS62:$AU62)&gt;=40, HT$2, 0)</f>
        <v>20</v>
      </c>
      <c r="HU62" s="236">
        <f>IF(MAX($AV62:$AX62)&gt;=40, HU$2, 0)</f>
        <v>10</v>
      </c>
      <c r="HV62" s="237">
        <f>IF(MAX($AY62:$BA62)&gt;=40, HV$2, 0)</f>
        <v>0</v>
      </c>
      <c r="HW62" s="238">
        <f>IF(MAX($BB62:$BD62)&gt;=40, HW$2, 0)</f>
        <v>20</v>
      </c>
      <c r="HX62" s="238">
        <f>IF(MAX($BE62:$BG62)&gt;=40, HX$2, 0)</f>
        <v>20</v>
      </c>
      <c r="HY62" s="238">
        <f>IF(MAX($BH62:$BJ62)&gt;=40, HY$2, 0)</f>
        <v>20</v>
      </c>
      <c r="HZ62" s="238">
        <f>IF(MAX($BK62:$BM62)&gt;=40, HZ$2, 0)</f>
        <v>0</v>
      </c>
      <c r="IA62" s="238">
        <f>IF(MAX($BN62:$BP62)&gt;=40, IA$2, 0)</f>
        <v>0</v>
      </c>
      <c r="IB62" s="238">
        <f>IF(MAX($BQ62:$BS62)&gt;=40, IB$2, 0)</f>
        <v>0</v>
      </c>
      <c r="IC62" s="238">
        <f>IF(MAX($BT62:$BV62)&gt;=40, IC$2, 0)</f>
        <v>0</v>
      </c>
      <c r="ID62" s="239">
        <f>IF(MAX($BW62:$BY62)&gt;=40, ID$2, 0)</f>
        <v>0</v>
      </c>
      <c r="IE62" s="240">
        <f>IF(MAX($BZ62:$CB62)&gt;=40, IE$2, 0)</f>
        <v>0</v>
      </c>
      <c r="IF62" s="240">
        <f>IF(MAX($CC62:$CE62)&gt;=40, IF$2, 0)</f>
        <v>0</v>
      </c>
      <c r="IG62" s="240">
        <f>IF(MAX($CF62:$CH62)&gt;=40, IG$2, 0)</f>
        <v>0</v>
      </c>
      <c r="IH62" s="240">
        <f>IF(MAX($CI62:$CK62)&gt;=40, IH$2, 0)</f>
        <v>0</v>
      </c>
      <c r="II62" s="240">
        <f>IF(MAX($CL62:$CN62)&gt;=40, II$2, 0)</f>
        <v>0</v>
      </c>
      <c r="IJ62" s="240">
        <f>IF(MAX($CO62:$CQ62)&gt;=40, IJ$2, 0)</f>
        <v>0</v>
      </c>
      <c r="IK62" s="240">
        <f>IF(MAX($CR62:$CT62)&gt;=40, IK$2, 0)</f>
        <v>0</v>
      </c>
      <c r="IL62" s="240">
        <f>IF(MAX($CU62:$CW62)&gt;=40, IL$2, 0)</f>
        <v>0</v>
      </c>
      <c r="IM62" s="240">
        <f>IF(MAX($CX62:$CZ62)&gt;=40, IM$2, 0)</f>
        <v>0</v>
      </c>
      <c r="IN62" s="240">
        <f>IF(MAX($DA62:$DC62)&gt;=40, IN$2, 0)</f>
        <v>0</v>
      </c>
      <c r="IO62" s="240">
        <f>IF(MAX($DD62:$DF62)&gt;=40, IO$2, 0)</f>
        <v>0</v>
      </c>
      <c r="IP62" s="416">
        <f>SUM(HO62:IB62, ID62:IO62)</f>
        <v>180</v>
      </c>
      <c r="IQ62" s="416">
        <f>SUM(HJ62:HN62, IC62)</f>
        <v>11</v>
      </c>
    </row>
    <row r="63" spans="1:251" ht="15" customHeight="1" x14ac:dyDescent="0.25">
      <c r="A63" s="14" t="s">
        <v>1778</v>
      </c>
      <c r="B63" s="392">
        <v>76</v>
      </c>
      <c r="C63" s="13" t="s">
        <v>800</v>
      </c>
      <c r="D63" s="423">
        <v>43922</v>
      </c>
      <c r="E63" s="20">
        <v>4</v>
      </c>
      <c r="F63" s="6">
        <v>10673971</v>
      </c>
      <c r="G63" s="20">
        <v>1</v>
      </c>
      <c r="H63" s="20"/>
      <c r="I63" s="23"/>
      <c r="J63" s="652" t="s">
        <v>18</v>
      </c>
      <c r="K63" s="6" t="s">
        <v>18</v>
      </c>
      <c r="L63" s="424"/>
      <c r="M63" s="651" t="s">
        <v>801</v>
      </c>
      <c r="N63" s="24">
        <v>68.790000915527344</v>
      </c>
      <c r="O63" s="107"/>
      <c r="P63" s="105"/>
      <c r="Q63" s="106"/>
      <c r="R63" s="24" t="s">
        <v>1387</v>
      </c>
      <c r="S63" s="107"/>
      <c r="T63" s="105"/>
      <c r="U63" s="106"/>
      <c r="V63" s="690">
        <v>56.419998168945313</v>
      </c>
      <c r="W63" s="107"/>
      <c r="X63" s="105"/>
      <c r="Y63" s="106"/>
      <c r="Z63" s="24">
        <v>63.98</v>
      </c>
      <c r="AA63" s="273"/>
      <c r="AB63" s="692">
        <v>76.870002746582031</v>
      </c>
      <c r="AC63" s="273"/>
      <c r="AD63" s="24">
        <v>73</v>
      </c>
      <c r="AE63" s="107"/>
      <c r="AF63" s="273"/>
      <c r="AG63" s="24">
        <v>62.25</v>
      </c>
      <c r="AH63" s="107"/>
      <c r="AI63" s="273"/>
      <c r="AJ63" s="24">
        <v>80</v>
      </c>
      <c r="AK63" s="107"/>
      <c r="AL63" s="273"/>
      <c r="AM63" s="24">
        <v>78</v>
      </c>
      <c r="AN63" s="107"/>
      <c r="AO63" s="273"/>
      <c r="AP63" s="24">
        <v>78.699996948242188</v>
      </c>
      <c r="AQ63" s="107"/>
      <c r="AR63" s="273"/>
      <c r="AS63" s="648">
        <v>73.599998474121094</v>
      </c>
      <c r="AT63" s="107"/>
      <c r="AU63" s="273"/>
      <c r="AV63" s="24">
        <v>75.75</v>
      </c>
      <c r="AW63" s="107"/>
      <c r="AX63" s="273"/>
      <c r="AY63" s="24" t="s">
        <v>1387</v>
      </c>
      <c r="AZ63" s="107"/>
      <c r="BA63" s="273"/>
      <c r="BB63" s="692">
        <v>53</v>
      </c>
      <c r="BC63" s="107"/>
      <c r="BD63" s="273"/>
      <c r="BE63" s="692">
        <v>46.599998474121094</v>
      </c>
      <c r="BF63" s="107"/>
      <c r="BG63" s="273"/>
      <c r="BH63" s="692">
        <v>60</v>
      </c>
      <c r="BI63" s="107"/>
      <c r="BJ63" s="273"/>
      <c r="BK63" s="24" t="s">
        <v>1390</v>
      </c>
      <c r="BL63" s="107"/>
      <c r="BM63" s="273"/>
      <c r="BN63" s="24" t="s">
        <v>1390</v>
      </c>
      <c r="BO63" s="107"/>
      <c r="BP63" s="273"/>
      <c r="BQ63" s="24" t="s">
        <v>1390</v>
      </c>
      <c r="BR63" s="107"/>
      <c r="BS63" s="273"/>
      <c r="BT63" s="24" t="s">
        <v>1744</v>
      </c>
      <c r="BU63" s="291"/>
      <c r="BV63" s="273"/>
      <c r="BW63" s="24"/>
      <c r="BX63" s="107"/>
      <c r="BY63" s="273"/>
      <c r="BZ63" s="24"/>
      <c r="CA63" s="107"/>
      <c r="CB63" s="273"/>
      <c r="CC63" s="24"/>
      <c r="CD63" s="107"/>
      <c r="CE63" s="107"/>
      <c r="CF63" s="107"/>
      <c r="CG63" s="107"/>
      <c r="CH63" s="273"/>
      <c r="CI63" s="24"/>
      <c r="CJ63" s="107"/>
      <c r="CK63" s="273"/>
      <c r="CL63" s="24"/>
      <c r="CM63" s="107"/>
      <c r="CN63" s="273"/>
      <c r="CO63" s="24"/>
      <c r="CP63" s="107"/>
      <c r="CQ63" s="273"/>
      <c r="CR63" s="24"/>
      <c r="CS63" s="107"/>
      <c r="CT63" s="273"/>
      <c r="CU63" s="24"/>
      <c r="CV63" s="107"/>
      <c r="CW63" s="273"/>
      <c r="CX63" s="24"/>
      <c r="CY63" s="107"/>
      <c r="CZ63" s="273"/>
      <c r="DA63" s="24"/>
      <c r="DB63" s="107"/>
      <c r="DC63" s="273"/>
      <c r="DD63" s="24"/>
      <c r="DE63" s="107"/>
      <c r="DF63" s="273"/>
      <c r="DG63" s="218"/>
      <c r="DH63" s="217"/>
      <c r="DI63" s="217"/>
      <c r="DJ63" s="286">
        <f>AVERAGE(AY63:DF63)</f>
        <v>53.199999491373696</v>
      </c>
      <c r="DK63" s="219"/>
      <c r="DL63" s="220">
        <f>IF(DJ63&gt;80, 4, (DJ63-50)/20+2.5)</f>
        <v>2.6599999745686849</v>
      </c>
      <c r="DM63" s="650">
        <f>COUNTIF(N63:DF63, DM$1)+COUNTIF(N63:DF63, DM$2)</f>
        <v>0</v>
      </c>
      <c r="DN63" s="233">
        <f>IF(COUNTIF($N63:$Q63, ET$1)&gt;0, DN$2, 0)</f>
        <v>0</v>
      </c>
      <c r="DO63" s="234">
        <f>IF(COUNTIF($R63:$U63, ET$1)&gt;0, DO$2, 0)</f>
        <v>0</v>
      </c>
      <c r="DP63" s="234">
        <f>IF(COUNTIF($V63:$Y63, ET$1)&gt;0, DP$2, 0)</f>
        <v>0</v>
      </c>
      <c r="DQ63" s="234">
        <f>IF(COUNTIF($Z63:$AA63, ET$1)&gt;0, DQ$2, 0)</f>
        <v>0</v>
      </c>
      <c r="DR63" s="234">
        <f>IF(COUNTIF($AB63:$AC63, ET$1)&gt;0, DR$2, 0)</f>
        <v>0</v>
      </c>
      <c r="DS63" s="235">
        <f>IF(COUNTIF($AD63:$AF63, $ET$1)&gt;0, DS$2, 0)</f>
        <v>0</v>
      </c>
      <c r="DT63" s="236">
        <f>IF(COUNTIF($AG63:$AI63, $ET$1)&gt;0, DT$2, 0)</f>
        <v>0</v>
      </c>
      <c r="DU63" s="236">
        <f>IF(COUNTIF($AJ63:$AL63, $ET$1)&gt;0, DU$2, 0)</f>
        <v>0</v>
      </c>
      <c r="DV63" s="236">
        <f>IF(COUNTIF($AM63:$AO63, $ET$1)&gt;0, DV$2, 0)</f>
        <v>0</v>
      </c>
      <c r="DW63" s="236">
        <f>IF(COUNTIF($AP63:$AR63, $ET$1)&gt;0, DW$2, 0)</f>
        <v>0</v>
      </c>
      <c r="DX63" s="236">
        <f>IF(COUNTIF($AS63:$AU63, $ET$1)&gt;0, DX$2, 0)</f>
        <v>0</v>
      </c>
      <c r="DY63" s="236">
        <f>IF(COUNTIF($AV63:$AX63, $ET$1)&gt;0, DY$2, 0)</f>
        <v>0</v>
      </c>
      <c r="DZ63" s="237">
        <f>IF(COUNTIF($AY63:$BA63, $ET$1)&gt;0, DZ$2, 0)</f>
        <v>0</v>
      </c>
      <c r="EA63" s="238">
        <f>IF(COUNTIF($BB63:$BD63, $ET$1)&gt;0, EA$2, 0)</f>
        <v>0</v>
      </c>
      <c r="EB63" s="238">
        <f>IF(COUNTIF($BE63:$BG63, $ET$1)&gt;0, EB$2, 0)</f>
        <v>0</v>
      </c>
      <c r="EC63" s="238">
        <f>IF(COUNTIF($BH63:$BJ63, $ET$1)&gt;0, EC$2, 0)</f>
        <v>0</v>
      </c>
      <c r="ED63" s="238">
        <f>IF(COUNTIF($BK63:$BM63, $ET$1)&gt;0, ED$2, 0)</f>
        <v>0</v>
      </c>
      <c r="EE63" s="238">
        <f>IF(COUNTIF($BN63:$BP63, $ET$1)&gt;0, EE$2, 0)</f>
        <v>0</v>
      </c>
      <c r="EF63" s="238">
        <f>IF(COUNTIF($BQ63:$BS63, $ET$1)&gt;0, EF$2, 0)</f>
        <v>0</v>
      </c>
      <c r="EG63" s="238">
        <f>IF(COUNTIF($BT63:$BV63, $ET$1)&gt;0, EG$2, 0)</f>
        <v>0</v>
      </c>
      <c r="EH63" s="239">
        <f>IF(COUNTIF($BW63:$BY63, $ET$1)&gt;0, EH$2, 0)</f>
        <v>0</v>
      </c>
      <c r="EI63" s="240">
        <f>IF(COUNTIF($BZ63:$CB63, $ET$1)&gt;0, EI$2, 0)</f>
        <v>0</v>
      </c>
      <c r="EJ63" s="240">
        <f>IF(COUNTIF($CC63:$CE63, $ET$1)&gt;0, EJ$2, 0)</f>
        <v>0</v>
      </c>
      <c r="EK63" s="240">
        <f>IF(COUNTIF($CF63:$CH63, $ET$1)&gt;0, EK$2, 0)</f>
        <v>0</v>
      </c>
      <c r="EL63" s="240">
        <f>IF(COUNTIF($CI63:$CK63, $ET$1)&gt;0, EL$2, 0)</f>
        <v>0</v>
      </c>
      <c r="EM63" s="240">
        <f>IF(COUNTIF($CL63:$CN63, $ET$1)&gt;0, EM$2, 0)</f>
        <v>0</v>
      </c>
      <c r="EN63" s="240">
        <f>IF(COUNTIF($CO63:$CQ63, $ET$1)&gt;0, EN$2, 0)</f>
        <v>0</v>
      </c>
      <c r="EO63" s="240">
        <f>IF(COUNTIF($CR63:$CT63, $ET$1)&gt;0, EO$2, 0)</f>
        <v>0</v>
      </c>
      <c r="EP63" s="240">
        <f>IF(COUNTIF($CU63:$CW63, $ET$1)&gt;0, EP$2, 0)</f>
        <v>0</v>
      </c>
      <c r="EQ63" s="240">
        <f>IF(COUNTIF($CX63:$CZ63, $ET$1)&gt;0, EQ$2, 0)</f>
        <v>0</v>
      </c>
      <c r="ER63" s="240">
        <f>IF(COUNTIF($DA63:$DC63, $ET$1)&gt;0, ER$2, 0)</f>
        <v>0</v>
      </c>
      <c r="ES63" s="240">
        <f>IF(COUNTIF($DD63:$DF63, $ET$1)&gt;0, ES$2, 0)</f>
        <v>0</v>
      </c>
      <c r="ET63" s="241">
        <f>SUM(DN63:ES63)</f>
        <v>0</v>
      </c>
      <c r="EU63" s="242">
        <f>IF(COUNTIF($N63:$Q63, GA$1)&gt;0, EU$2, 0)</f>
        <v>0</v>
      </c>
      <c r="EV63" s="234">
        <f>IF(COUNTIF($R63:$U63, GA$1)&gt;0, EV$2, 0)</f>
        <v>0</v>
      </c>
      <c r="EW63" s="234">
        <f>IF(COUNTIF($V63:$Y63, GA$1)&gt;0, EW$2, 0)</f>
        <v>0</v>
      </c>
      <c r="EX63" s="234">
        <f>IF(COUNTIF($Z63:$AA63, GA$1)&gt;0, EX$2, 0)</f>
        <v>0</v>
      </c>
      <c r="EY63" s="234">
        <f>IF(COUNTIF($AB63:$AC63, GA$1)&gt;0, EY$2, 0)</f>
        <v>0</v>
      </c>
      <c r="EZ63" s="235">
        <f>IF(COUNTIF($AD63:$AF63, $GA$1)&gt;0, EZ$2, 0)</f>
        <v>0</v>
      </c>
      <c r="FA63" s="236">
        <f>IF(COUNTIF($AG63:$AI63, $GA$1)&gt;0, FA$2, 0)</f>
        <v>0</v>
      </c>
      <c r="FB63" s="236">
        <f>IF(COUNTIF($AJ63:$AL63, $GA$1)&gt;0, FB$2, 0)</f>
        <v>0</v>
      </c>
      <c r="FC63" s="236">
        <f>IF(COUNTIF($AM63:$AO63, $GA$1)&gt;0, FC$2, 0)</f>
        <v>0</v>
      </c>
      <c r="FD63" s="236">
        <f>IF(COUNTIF($AP63:$AR63, $GA$1)&gt;0, FD$2, 0)</f>
        <v>0</v>
      </c>
      <c r="FE63" s="236">
        <f>IF(COUNTIF($AS63:$AU63, $GA$1)&gt;0, FE$2, 0)</f>
        <v>0</v>
      </c>
      <c r="FF63" s="236">
        <f>IF(COUNTIF($AV63:$AX63, $GA$1)&gt;0, FF$2, 0)</f>
        <v>0</v>
      </c>
      <c r="FG63" s="237">
        <f>IF(COUNTIF($AY63:$BA63, $GA$1)&gt;0, FG$2, 0)</f>
        <v>0</v>
      </c>
      <c r="FH63" s="238">
        <f>IF(COUNTIF($BB63:$BD63, $GA$1)&gt;0, FH$2, 0)</f>
        <v>0</v>
      </c>
      <c r="FI63" s="238">
        <f>IF(COUNTIF($BE63:$BG63, $GA$1)&gt;0, FI$2, 0)</f>
        <v>0</v>
      </c>
      <c r="FJ63" s="238">
        <f>IF(COUNTIF($BH63:$BJ63, $GA$1)&gt;0, FJ$2, 0)</f>
        <v>0</v>
      </c>
      <c r="FK63" s="238">
        <f>IF(COUNTIF($BK63:$BM63, $GA$1)&gt;0, FK$2, 0)</f>
        <v>3</v>
      </c>
      <c r="FL63" s="238">
        <f>IF(COUNTIF($BN63:$BP63, $GA$1)&gt;0, FL$2, 0)</f>
        <v>5</v>
      </c>
      <c r="FM63" s="238">
        <f>IF(COUNTIF($BQ63:$BS63, $GA$1)&gt;0, FM$2, 0)</f>
        <v>4</v>
      </c>
      <c r="FN63" s="238">
        <f>IF(COUNTIF($BT63:$BV63, $GA$1)&gt;0, FN$2, 0)</f>
        <v>0</v>
      </c>
      <c r="FO63" s="239">
        <f>IF(COUNTIF($BW63:$BY63, $GA$1)&gt;0, FO$2, 0)</f>
        <v>0</v>
      </c>
      <c r="FP63" s="240">
        <f>IF(COUNTIF($BZ63:$CB63, $GA$1)&gt;0, FP$2, 0)</f>
        <v>0</v>
      </c>
      <c r="FQ63" s="240">
        <f>IF(COUNTIF($CC63:$CE63, $GA$1)&gt;0, FQ$2, 0)</f>
        <v>0</v>
      </c>
      <c r="FR63" s="240">
        <f>IF(COUNTIF($CF63:$CH63, $GA$1)&gt;0, FR$2, 0)</f>
        <v>0</v>
      </c>
      <c r="FS63" s="240">
        <f>IF(COUNTIF($CI63:$CK63, $GA$1)&gt;0, FS$2, 0)</f>
        <v>0</v>
      </c>
      <c r="FT63" s="240">
        <f>IF(COUNTIF($CL63:$CN63, $GA$1)&gt;0, FT$2, 0)</f>
        <v>0</v>
      </c>
      <c r="FU63" s="240">
        <f>IF(COUNTIF($CO63:$CQ63, $GA$1)&gt;0, FU$2, 0)</f>
        <v>0</v>
      </c>
      <c r="FV63" s="240">
        <f>IF(COUNTIF($CR63:$CT63, $GA$1)&gt;0, FV$2, 0)</f>
        <v>0</v>
      </c>
      <c r="FW63" s="240">
        <f>IF(COUNTIF($CU63:$CW63, $GA$1)&gt;0, FW$2, 0)</f>
        <v>0</v>
      </c>
      <c r="FX63" s="240">
        <f>IF(COUNTIF($CX63:$CZ63, $GA$1)&gt;0, FX$2, 0)</f>
        <v>0</v>
      </c>
      <c r="FY63" s="240">
        <f>IF(COUNTIF($DA63:$DC63, $GA$1)&gt;0, FY$2, 0)</f>
        <v>0</v>
      </c>
      <c r="FZ63" s="240">
        <f>IF(COUNTIF($DD63:$DF63, $GA$1)&gt;0, FZ$2, 0)</f>
        <v>0</v>
      </c>
      <c r="GA63" s="241">
        <f>SUM(EU63:FZ63)</f>
        <v>12</v>
      </c>
      <c r="GB63" s="242">
        <f>IF(COUNTIF($N63:$Q63, HH$1)&gt;0, GB$2, 0)</f>
        <v>0</v>
      </c>
      <c r="GC63" s="234">
        <f>IF(COUNTIF($R63:$U63, HH$1)&gt;0, GC$2, 0)</f>
        <v>3</v>
      </c>
      <c r="GD63" s="234">
        <f>IF(COUNTIF($V63:$Y63, HH$1)&gt;0, GD$2, 0)</f>
        <v>0</v>
      </c>
      <c r="GE63" s="234">
        <f>IF(COUNTIF($Z63:$AA63, HH$1)&gt;0, GE$2, 0)</f>
        <v>0</v>
      </c>
      <c r="GF63" s="234">
        <f>IF(COUNTIF($AB63:$AC63, HH$1)&gt;0, GF$2, 0)</f>
        <v>0</v>
      </c>
      <c r="GG63" s="235">
        <f>IF(COUNTIF($AD63:$AF63, $HH$1)&gt;0, GG$2, 0)</f>
        <v>0</v>
      </c>
      <c r="GH63" s="236">
        <f>IF(COUNTIF($AG63:$AI63, $HH$1)&gt;0, GH$2, 0)</f>
        <v>0</v>
      </c>
      <c r="GI63" s="236">
        <f>IF(COUNTIF($AJ63:$AL63, $HH$1)&gt;0, GI$2, 0)</f>
        <v>0</v>
      </c>
      <c r="GJ63" s="236">
        <f>IF(COUNTIF($AM63:$AO63, $HH$1)&gt;0, GJ$2, 0)</f>
        <v>0</v>
      </c>
      <c r="GK63" s="236">
        <f>IF(COUNTIF($AP63:$AR63, $HH$1)&gt;0, GK$2, 0)</f>
        <v>0</v>
      </c>
      <c r="GL63" s="236">
        <f>IF(COUNTIF($AS63:$AU63, $HH$1)&gt;0, GL$2, 0)</f>
        <v>0</v>
      </c>
      <c r="GM63" s="236">
        <f>IF(COUNTIF($AV63:$AX63, $HH$1)&gt;0, GM$2, 0)</f>
        <v>0</v>
      </c>
      <c r="GN63" s="237">
        <f>IF(COUNTIF($AY63:$BA63, $HH$1)&gt;0, GN$2, 0)</f>
        <v>5</v>
      </c>
      <c r="GO63" s="238">
        <f>IF(COUNTIF($BB63:$BD63, $HH$1)&gt;0, GO$2, 0)</f>
        <v>0</v>
      </c>
      <c r="GP63" s="238">
        <f>IF(COUNTIF($BE63:$BG63, $HH$1)&gt;0, GP$2, 0)</f>
        <v>0</v>
      </c>
      <c r="GQ63" s="238">
        <f>IF(COUNTIF($BH63:$BJ63, $HH$1)&gt;0, GQ$2, 0)</f>
        <v>0</v>
      </c>
      <c r="GR63" s="238">
        <f>IF(COUNTIF($BK63:$BM63, $HH$1)&gt;0, GR$2, 0)</f>
        <v>0</v>
      </c>
      <c r="GS63" s="238">
        <f>IF(COUNTIF($BN63:$BP63, $HH$1)&gt;0, GS$2, 0)</f>
        <v>0</v>
      </c>
      <c r="GT63" s="238">
        <f>IF(COUNTIF($BQ63:$BS63, $HH$1)&gt;0, GT$2, 0)</f>
        <v>0</v>
      </c>
      <c r="GU63" s="238">
        <f>IF(COUNTIF($BT63:$BV63, $HH$1)&gt;0, GU$2, 0)</f>
        <v>0</v>
      </c>
      <c r="GV63" s="239">
        <f>IF(COUNTIF($BW63:$BY63, $HH$1)&gt;0, GV$2, 0)</f>
        <v>0</v>
      </c>
      <c r="GW63" s="240">
        <f>IF(COUNTIF($BZ63:$CB63, $HH$1)&gt;0, GW$2, 0)</f>
        <v>0</v>
      </c>
      <c r="GX63" s="240">
        <f>IF(COUNTIF($CC63:$CE63, $HH$1)&gt;0, GX$2, 0)</f>
        <v>0</v>
      </c>
      <c r="GY63" s="240">
        <f>IF(COUNTIF($CF63:$CH63, $HH$1)&gt;0, GY$2, 0)</f>
        <v>0</v>
      </c>
      <c r="GZ63" s="240">
        <f>IF(COUNTIF($CI63:$CK63, $HH$1)&gt;0, GZ$2, 0)</f>
        <v>0</v>
      </c>
      <c r="HA63" s="240">
        <f>IF(COUNTIF($CL63:$CN63, $HH$1)&gt;0, HA$2, 0)</f>
        <v>0</v>
      </c>
      <c r="HB63" s="240">
        <f>IF(COUNTIF($CO63:$CQ63, $HH$1)&gt;0, HB$2, 0)</f>
        <v>0</v>
      </c>
      <c r="HC63" s="240">
        <f>IF(COUNTIF($CR63:$CT63, $HH$1)&gt;0, HC$2, 0)</f>
        <v>0</v>
      </c>
      <c r="HD63" s="240">
        <f>IF(COUNTIF($CU63:$CW63, $HH$1)&gt;0, HD$2, 0)</f>
        <v>0</v>
      </c>
      <c r="HE63" s="240">
        <f>IF(COUNTIF($CX63:$CZ63, $HH$1)&gt;0, HE$2, 0)</f>
        <v>0</v>
      </c>
      <c r="HF63" s="240">
        <f>IF(COUNTIF($DA63:$DC63, $HH$1)&gt;0, HF$2, 0)</f>
        <v>0</v>
      </c>
      <c r="HG63" s="240">
        <f>IF(COUNTIF($DD63:$DF63, $HH$1)&gt;0, HG$2, 0)</f>
        <v>0</v>
      </c>
      <c r="HH63" s="241">
        <f>SUM(GB63:HG63)</f>
        <v>8</v>
      </c>
      <c r="HI63" s="243"/>
      <c r="HJ63" s="242">
        <f>IF(MAX($N63:$Q63)&gt;=40, HJ$2, 0)</f>
        <v>3</v>
      </c>
      <c r="HK63" s="234">
        <f>IF(MAX($R63:$U63)&gt;=40, HK$2, 0)</f>
        <v>0</v>
      </c>
      <c r="HL63" s="234">
        <f>IF(MAX($V63:$Y63)&gt;=40, HL$2, 0)</f>
        <v>3</v>
      </c>
      <c r="HM63" s="234">
        <f>IF(MAX($Z63:$AA63)&gt;=40, HM$2, 0)</f>
        <v>3</v>
      </c>
      <c r="HN63" s="234">
        <f>IF(MAX($AB63:$AC63)&gt;=40, HN$2, 0)</f>
        <v>2</v>
      </c>
      <c r="HO63" s="235">
        <f>IF(MAX($AD63:$AF63)&gt;=40, HO$2, 0)</f>
        <v>20</v>
      </c>
      <c r="HP63" s="236">
        <f>IF(MAX($AG63:$AI63)&gt;=40, HP$2, 0)</f>
        <v>20</v>
      </c>
      <c r="HQ63" s="236">
        <f>IF(MAX($AJ63:$AL63)&gt;=40, HQ$2, 0)</f>
        <v>20</v>
      </c>
      <c r="HR63" s="236">
        <f>IF(MAX($AM63:$AO63)&gt;=40, HR$2, 0)</f>
        <v>20</v>
      </c>
      <c r="HS63" s="236">
        <f>IF(MAX($AP63:$AR63)&gt;=40, HS$2, 0)</f>
        <v>10</v>
      </c>
      <c r="HT63" s="236">
        <f>IF(MAX($AS63:$AU63)&gt;=40, HT$2, 0)</f>
        <v>20</v>
      </c>
      <c r="HU63" s="236">
        <f>IF(MAX($AV63:$AX63)&gt;=40, HU$2, 0)</f>
        <v>10</v>
      </c>
      <c r="HV63" s="237">
        <f>IF(MAX($AY63:$BA63)&gt;=40, HV$2, 0)</f>
        <v>0</v>
      </c>
      <c r="HW63" s="238">
        <f>IF(MAX($BB63:$BD63)&gt;=40, HW$2, 0)</f>
        <v>20</v>
      </c>
      <c r="HX63" s="238">
        <f>IF(MAX($BE63:$BG63)&gt;=40, HX$2, 0)</f>
        <v>20</v>
      </c>
      <c r="HY63" s="238">
        <f>IF(MAX($BH63:$BJ63)&gt;=40, HY$2, 0)</f>
        <v>20</v>
      </c>
      <c r="HZ63" s="238">
        <f>IF(MAX($BK63:$BM63)&gt;=40, HZ$2, 0)</f>
        <v>0</v>
      </c>
      <c r="IA63" s="238">
        <f>IF(MAX($BN63:$BP63)&gt;=40, IA$2, 0)</f>
        <v>0</v>
      </c>
      <c r="IB63" s="238">
        <f>IF(MAX($BQ63:$BS63)&gt;=40, IB$2, 0)</f>
        <v>0</v>
      </c>
      <c r="IC63" s="238">
        <f>IF(MAX($BT63:$BV63)&gt;=40, IC$2, 0)</f>
        <v>0</v>
      </c>
      <c r="ID63" s="239">
        <f>IF(MAX($BW63:$BY63)&gt;=40, ID$2, 0)</f>
        <v>0</v>
      </c>
      <c r="IE63" s="240">
        <f>IF(MAX($BZ63:$CB63)&gt;=40, IE$2, 0)</f>
        <v>0</v>
      </c>
      <c r="IF63" s="240">
        <f>IF(MAX($CC63:$CE63)&gt;=40, IF$2, 0)</f>
        <v>0</v>
      </c>
      <c r="IG63" s="240">
        <f>IF(MAX($CF63:$CH63)&gt;=40, IG$2, 0)</f>
        <v>0</v>
      </c>
      <c r="IH63" s="240">
        <f>IF(MAX($CI63:$CK63)&gt;=40, IH$2, 0)</f>
        <v>0</v>
      </c>
      <c r="II63" s="240">
        <f>IF(MAX($CL63:$CN63)&gt;=40, II$2, 0)</f>
        <v>0</v>
      </c>
      <c r="IJ63" s="240">
        <f>IF(MAX($CO63:$CQ63)&gt;=40, IJ$2, 0)</f>
        <v>0</v>
      </c>
      <c r="IK63" s="240">
        <f>IF(MAX($CR63:$CT63)&gt;=40, IK$2, 0)</f>
        <v>0</v>
      </c>
      <c r="IL63" s="240">
        <f>IF(MAX($CU63:$CW63)&gt;=40, IL$2, 0)</f>
        <v>0</v>
      </c>
      <c r="IM63" s="240">
        <f>IF(MAX($CX63:$CZ63)&gt;=40, IM$2, 0)</f>
        <v>0</v>
      </c>
      <c r="IN63" s="240">
        <f>IF(MAX($DA63:$DC63)&gt;=40, IN$2, 0)</f>
        <v>0</v>
      </c>
      <c r="IO63" s="240">
        <f>IF(MAX($DD63:$DF63)&gt;=40, IO$2, 0)</f>
        <v>0</v>
      </c>
      <c r="IP63" s="416">
        <f>SUM(HO63:IB63, ID63:IO63)</f>
        <v>180</v>
      </c>
      <c r="IQ63" s="416">
        <f>SUM(HJ63:HN63, IC63)</f>
        <v>11</v>
      </c>
    </row>
    <row r="64" spans="1:251" ht="15" customHeight="1" x14ac:dyDescent="0.25">
      <c r="B64" s="223"/>
      <c r="C64" s="222"/>
      <c r="D64" s="404"/>
      <c r="E64" s="405"/>
      <c r="F64" s="221"/>
      <c r="G64" s="406"/>
      <c r="H64" s="406"/>
      <c r="I64" s="407"/>
      <c r="J64" s="408"/>
      <c r="K64" s="408"/>
      <c r="L64" s="409"/>
      <c r="M64" s="420"/>
      <c r="N64" s="411"/>
      <c r="O64" s="413"/>
      <c r="P64" s="413"/>
      <c r="Q64" s="410"/>
      <c r="R64" s="411"/>
      <c r="S64" s="413"/>
      <c r="T64" s="413"/>
      <c r="U64" s="412"/>
      <c r="V64" s="411"/>
      <c r="W64" s="413"/>
      <c r="X64" s="413"/>
      <c r="Y64" s="410"/>
      <c r="Z64" s="411"/>
      <c r="AA64" s="410"/>
      <c r="AB64" s="411"/>
      <c r="AC64" s="410"/>
      <c r="AD64" s="411"/>
      <c r="AE64" s="413"/>
      <c r="AF64" s="410"/>
      <c r="AG64" s="411"/>
      <c r="AH64" s="413"/>
      <c r="AI64" s="410"/>
      <c r="AJ64" s="411"/>
      <c r="AK64" s="413"/>
      <c r="AL64" s="410"/>
      <c r="AM64" s="411"/>
      <c r="AN64" s="413"/>
      <c r="AO64" s="410"/>
      <c r="AP64" s="411"/>
      <c r="AQ64" s="413"/>
      <c r="AR64" s="410"/>
      <c r="AS64" s="411"/>
      <c r="AT64" s="413"/>
      <c r="AU64" s="410"/>
      <c r="AV64" s="411"/>
      <c r="AW64" s="413"/>
      <c r="AX64" s="410"/>
      <c r="AY64" s="411"/>
      <c r="AZ64" s="413"/>
      <c r="BA64" s="410"/>
      <c r="BB64" s="411"/>
      <c r="BC64" s="413"/>
      <c r="BD64" s="410"/>
      <c r="BE64" s="411"/>
      <c r="BF64" s="413"/>
      <c r="BG64" s="410"/>
      <c r="BH64" s="411"/>
      <c r="BI64" s="413"/>
      <c r="BJ64" s="410"/>
      <c r="BK64" s="411"/>
      <c r="BL64" s="413"/>
      <c r="BM64" s="410"/>
      <c r="BN64" s="411"/>
      <c r="BO64" s="413"/>
      <c r="BP64" s="410"/>
      <c r="BQ64" s="411"/>
      <c r="BR64" s="413"/>
      <c r="BS64" s="410"/>
      <c r="BT64" s="411"/>
      <c r="BU64" s="414"/>
      <c r="BV64" s="410"/>
      <c r="BW64" s="411"/>
      <c r="BX64" s="413"/>
      <c r="BY64" s="410"/>
      <c r="BZ64" s="411"/>
      <c r="CA64" s="413"/>
      <c r="CB64" s="410"/>
      <c r="CC64" s="411"/>
      <c r="CD64" s="413"/>
      <c r="CE64" s="413"/>
      <c r="CF64" s="413"/>
      <c r="CG64" s="413"/>
      <c r="CH64" s="410"/>
      <c r="CI64" s="411"/>
      <c r="CJ64" s="413"/>
      <c r="CK64" s="410"/>
      <c r="CL64" s="411"/>
      <c r="CM64" s="413"/>
      <c r="CN64" s="410"/>
      <c r="CO64" s="411"/>
      <c r="CP64" s="413"/>
      <c r="CQ64" s="410"/>
      <c r="CR64" s="411"/>
      <c r="CS64" s="413"/>
      <c r="CT64" s="410"/>
      <c r="CU64" s="411"/>
      <c r="CV64" s="413"/>
      <c r="CW64" s="410"/>
      <c r="CX64" s="411"/>
      <c r="CY64" s="413"/>
      <c r="CZ64" s="410"/>
      <c r="DA64" s="411"/>
      <c r="DB64" s="413"/>
      <c r="DC64" s="410"/>
      <c r="DD64" s="411"/>
      <c r="DE64" s="413"/>
      <c r="DF64" s="410"/>
      <c r="DG64" s="222"/>
      <c r="DH64" s="396"/>
      <c r="DI64" s="396"/>
      <c r="DJ64" s="285"/>
      <c r="DK64" s="223"/>
      <c r="DL64" s="421"/>
      <c r="DM64" s="422"/>
      <c r="DN64" s="430"/>
      <c r="DO64" s="225"/>
      <c r="DP64" s="225"/>
      <c r="DQ64" s="225"/>
      <c r="DR64" s="225"/>
      <c r="DS64" s="226"/>
      <c r="DT64" s="227"/>
      <c r="DU64" s="227"/>
      <c r="DV64" s="227"/>
      <c r="DW64" s="227"/>
      <c r="DX64" s="227"/>
      <c r="DY64" s="227"/>
      <c r="DZ64" s="228"/>
      <c r="EA64" s="229"/>
      <c r="EB64" s="229"/>
      <c r="EC64" s="229"/>
      <c r="ED64" s="229"/>
      <c r="EE64" s="229"/>
      <c r="EF64" s="229"/>
      <c r="EG64" s="229"/>
      <c r="EH64" s="230"/>
      <c r="EI64" s="231"/>
      <c r="EJ64" s="231"/>
      <c r="EK64" s="231"/>
      <c r="EL64" s="231"/>
      <c r="EM64" s="231"/>
      <c r="EN64" s="231"/>
      <c r="EO64" s="231"/>
      <c r="EP64" s="231"/>
      <c r="EQ64" s="231"/>
      <c r="ER64" s="231"/>
      <c r="ES64" s="231"/>
      <c r="ET64" s="232"/>
      <c r="EU64" s="224"/>
      <c r="EV64" s="225"/>
      <c r="EW64" s="225"/>
      <c r="EX64" s="225"/>
      <c r="EY64" s="225"/>
      <c r="EZ64" s="226"/>
      <c r="FA64" s="227"/>
      <c r="FB64" s="227"/>
      <c r="FC64" s="227"/>
      <c r="FD64" s="227"/>
      <c r="FE64" s="227"/>
      <c r="FF64" s="227"/>
      <c r="FG64" s="228"/>
      <c r="FH64" s="229"/>
      <c r="FI64" s="229"/>
      <c r="FJ64" s="229"/>
      <c r="FK64" s="229"/>
      <c r="FL64" s="229"/>
      <c r="FM64" s="229"/>
      <c r="FN64" s="229"/>
      <c r="FO64" s="230"/>
      <c r="FP64" s="231"/>
      <c r="FQ64" s="231"/>
      <c r="FR64" s="231"/>
      <c r="FS64" s="231"/>
      <c r="FT64" s="231"/>
      <c r="FU64" s="231"/>
      <c r="FV64" s="231"/>
      <c r="FW64" s="231"/>
      <c r="FX64" s="231"/>
      <c r="FY64" s="231"/>
      <c r="FZ64" s="231"/>
      <c r="GA64" s="232"/>
      <c r="GB64" s="224"/>
      <c r="GC64" s="225"/>
      <c r="GD64" s="225"/>
      <c r="GE64" s="225"/>
      <c r="GF64" s="225"/>
      <c r="GG64" s="226"/>
      <c r="GH64" s="227"/>
      <c r="GI64" s="227"/>
      <c r="GJ64" s="227"/>
      <c r="GK64" s="227"/>
      <c r="GL64" s="227"/>
      <c r="GM64" s="227"/>
      <c r="GN64" s="228"/>
      <c r="GO64" s="229"/>
      <c r="GP64" s="229"/>
      <c r="GQ64" s="229"/>
      <c r="GR64" s="229"/>
      <c r="GS64" s="229"/>
      <c r="GT64" s="229"/>
      <c r="GU64" s="229"/>
      <c r="GV64" s="230"/>
      <c r="GW64" s="231"/>
      <c r="GX64" s="231"/>
      <c r="GY64" s="231"/>
      <c r="GZ64" s="231"/>
      <c r="HA64" s="231"/>
      <c r="HB64" s="231"/>
      <c r="HC64" s="231"/>
      <c r="HD64" s="231"/>
      <c r="HE64" s="231"/>
      <c r="HF64" s="231"/>
      <c r="HG64" s="231"/>
      <c r="HH64" s="232"/>
      <c r="HI64" s="232"/>
      <c r="HJ64" s="224"/>
      <c r="HK64" s="225"/>
      <c r="HL64" s="225"/>
      <c r="HM64" s="225"/>
      <c r="HN64" s="225"/>
      <c r="HO64" s="226"/>
      <c r="HP64" s="227"/>
      <c r="HQ64" s="227"/>
      <c r="HR64" s="227"/>
      <c r="HS64" s="227"/>
      <c r="HT64" s="227"/>
      <c r="HU64" s="227"/>
      <c r="HV64" s="228"/>
      <c r="HW64" s="229"/>
      <c r="HX64" s="229"/>
      <c r="HY64" s="229"/>
      <c r="HZ64" s="229"/>
      <c r="IA64" s="229"/>
      <c r="IB64" s="229"/>
      <c r="IC64" s="229"/>
      <c r="ID64" s="230"/>
      <c r="IE64" s="231"/>
      <c r="IF64" s="231"/>
      <c r="IG64" s="231"/>
      <c r="IH64" s="231"/>
      <c r="II64" s="231"/>
      <c r="IJ64" s="231"/>
      <c r="IK64" s="231"/>
      <c r="IL64" s="231"/>
      <c r="IM64" s="231"/>
      <c r="IN64" s="231"/>
      <c r="IO64" s="231"/>
      <c r="IP64" s="418"/>
      <c r="IQ64" s="418"/>
    </row>
    <row r="65" spans="1:251" ht="15" customHeight="1" x14ac:dyDescent="0.25">
      <c r="B65" s="223"/>
      <c r="C65" s="222"/>
      <c r="D65" s="404"/>
      <c r="E65" s="405"/>
      <c r="F65" s="221"/>
      <c r="G65" s="406"/>
      <c r="H65" s="406"/>
      <c r="I65" s="407"/>
      <c r="J65" s="408"/>
      <c r="K65" s="408"/>
      <c r="L65" s="409"/>
      <c r="M65" s="420"/>
      <c r="N65" s="411"/>
      <c r="O65" s="413"/>
      <c r="P65" s="413"/>
      <c r="Q65" s="410"/>
      <c r="R65" s="411"/>
      <c r="S65" s="413"/>
      <c r="T65" s="413"/>
      <c r="U65" s="412"/>
      <c r="V65" s="411"/>
      <c r="W65" s="413"/>
      <c r="X65" s="413"/>
      <c r="Y65" s="410"/>
      <c r="Z65" s="411"/>
      <c r="AA65" s="410"/>
      <c r="AB65" s="411"/>
      <c r="AC65" s="410"/>
      <c r="AD65" s="411"/>
      <c r="AE65" s="413"/>
      <c r="AF65" s="410"/>
      <c r="AG65" s="411"/>
      <c r="AH65" s="413"/>
      <c r="AI65" s="410"/>
      <c r="AJ65" s="411"/>
      <c r="AK65" s="413"/>
      <c r="AL65" s="410"/>
      <c r="AM65" s="411"/>
      <c r="AN65" s="413"/>
      <c r="AO65" s="410"/>
      <c r="AP65" s="411"/>
      <c r="AQ65" s="413"/>
      <c r="AR65" s="410"/>
      <c r="AS65" s="411"/>
      <c r="AT65" s="413"/>
      <c r="AU65" s="410"/>
      <c r="AV65" s="411"/>
      <c r="AW65" s="413"/>
      <c r="AX65" s="410"/>
      <c r="AY65" s="411"/>
      <c r="AZ65" s="413"/>
      <c r="BA65" s="410"/>
      <c r="BB65" s="411"/>
      <c r="BC65" s="413"/>
      <c r="BD65" s="410"/>
      <c r="BE65" s="411"/>
      <c r="BF65" s="413"/>
      <c r="BG65" s="410"/>
      <c r="BH65" s="411"/>
      <c r="BI65" s="413"/>
      <c r="BJ65" s="410"/>
      <c r="BK65" s="411"/>
      <c r="BL65" s="413"/>
      <c r="BM65" s="410"/>
      <c r="BN65" s="411"/>
      <c r="BO65" s="413"/>
      <c r="BP65" s="410"/>
      <c r="BQ65" s="411"/>
      <c r="BR65" s="413"/>
      <c r="BS65" s="410"/>
      <c r="BT65" s="411"/>
      <c r="BU65" s="414"/>
      <c r="BV65" s="410"/>
      <c r="BW65" s="411"/>
      <c r="BX65" s="413"/>
      <c r="BY65" s="410"/>
      <c r="BZ65" s="411"/>
      <c r="CA65" s="413"/>
      <c r="CB65" s="410"/>
      <c r="CC65" s="411"/>
      <c r="CD65" s="413"/>
      <c r="CE65" s="413"/>
      <c r="CF65" s="413"/>
      <c r="CG65" s="413"/>
      <c r="CH65" s="410"/>
      <c r="CI65" s="411"/>
      <c r="CJ65" s="413"/>
      <c r="CK65" s="410"/>
      <c r="CL65" s="411"/>
      <c r="CM65" s="413"/>
      <c r="CN65" s="410"/>
      <c r="CO65" s="411"/>
      <c r="CP65" s="413"/>
      <c r="CQ65" s="410"/>
      <c r="CR65" s="411"/>
      <c r="CS65" s="413"/>
      <c r="CT65" s="410"/>
      <c r="CU65" s="411"/>
      <c r="CV65" s="413"/>
      <c r="CW65" s="410"/>
      <c r="CX65" s="411"/>
      <c r="CY65" s="413"/>
      <c r="CZ65" s="410"/>
      <c r="DA65" s="411"/>
      <c r="DB65" s="413"/>
      <c r="DC65" s="410"/>
      <c r="DD65" s="411"/>
      <c r="DE65" s="413"/>
      <c r="DF65" s="410"/>
      <c r="DG65" s="222"/>
      <c r="DH65" s="396"/>
      <c r="DI65" s="396"/>
      <c r="DJ65" s="285"/>
      <c r="DK65" s="223"/>
      <c r="DL65" s="421"/>
      <c r="DM65" s="422"/>
      <c r="DN65" s="430"/>
      <c r="DO65" s="225"/>
      <c r="DP65" s="225"/>
      <c r="DQ65" s="225"/>
      <c r="DR65" s="225"/>
      <c r="DS65" s="226"/>
      <c r="DT65" s="227"/>
      <c r="DU65" s="227"/>
      <c r="DV65" s="227"/>
      <c r="DW65" s="227"/>
      <c r="DX65" s="227"/>
      <c r="DY65" s="227"/>
      <c r="DZ65" s="228"/>
      <c r="EA65" s="229"/>
      <c r="EB65" s="229"/>
      <c r="EC65" s="229"/>
      <c r="ED65" s="229"/>
      <c r="EE65" s="229"/>
      <c r="EF65" s="229"/>
      <c r="EG65" s="229"/>
      <c r="EH65" s="230"/>
      <c r="EI65" s="231"/>
      <c r="EJ65" s="231"/>
      <c r="EK65" s="231"/>
      <c r="EL65" s="231"/>
      <c r="EM65" s="231"/>
      <c r="EN65" s="231"/>
      <c r="EO65" s="231"/>
      <c r="EP65" s="231"/>
      <c r="EQ65" s="231"/>
      <c r="ER65" s="231"/>
      <c r="ES65" s="231"/>
      <c r="ET65" s="232"/>
      <c r="EU65" s="224"/>
      <c r="EV65" s="225"/>
      <c r="EW65" s="225"/>
      <c r="EX65" s="225"/>
      <c r="EY65" s="225"/>
      <c r="EZ65" s="226"/>
      <c r="FA65" s="227"/>
      <c r="FB65" s="227"/>
      <c r="FC65" s="227"/>
      <c r="FD65" s="227"/>
      <c r="FE65" s="227"/>
      <c r="FF65" s="227"/>
      <c r="FG65" s="228"/>
      <c r="FH65" s="229"/>
      <c r="FI65" s="229"/>
      <c r="FJ65" s="229"/>
      <c r="FK65" s="229"/>
      <c r="FL65" s="229"/>
      <c r="FM65" s="229"/>
      <c r="FN65" s="229"/>
      <c r="FO65" s="230"/>
      <c r="FP65" s="231"/>
      <c r="FQ65" s="231"/>
      <c r="FR65" s="231"/>
      <c r="FS65" s="231"/>
      <c r="FT65" s="231"/>
      <c r="FU65" s="231"/>
      <c r="FV65" s="231"/>
      <c r="FW65" s="231"/>
      <c r="FX65" s="231"/>
      <c r="FY65" s="231"/>
      <c r="FZ65" s="231"/>
      <c r="GA65" s="232"/>
      <c r="GB65" s="224"/>
      <c r="GC65" s="225"/>
      <c r="GD65" s="225"/>
      <c r="GE65" s="225"/>
      <c r="GF65" s="225"/>
      <c r="GG65" s="226"/>
      <c r="GH65" s="227"/>
      <c r="GI65" s="227"/>
      <c r="GJ65" s="227"/>
      <c r="GK65" s="227"/>
      <c r="GL65" s="227"/>
      <c r="GM65" s="227"/>
      <c r="GN65" s="228"/>
      <c r="GO65" s="229"/>
      <c r="GP65" s="229"/>
      <c r="GQ65" s="229"/>
      <c r="GR65" s="229"/>
      <c r="GS65" s="229"/>
      <c r="GT65" s="229"/>
      <c r="GU65" s="229"/>
      <c r="GV65" s="230"/>
      <c r="GW65" s="231"/>
      <c r="GX65" s="231"/>
      <c r="GY65" s="231"/>
      <c r="GZ65" s="231"/>
      <c r="HA65" s="231"/>
      <c r="HB65" s="231"/>
      <c r="HC65" s="231"/>
      <c r="HD65" s="231"/>
      <c r="HE65" s="231"/>
      <c r="HF65" s="231"/>
      <c r="HG65" s="231"/>
      <c r="HH65" s="232"/>
      <c r="HI65" s="232"/>
      <c r="HJ65" s="224"/>
      <c r="HK65" s="225"/>
      <c r="HL65" s="225"/>
      <c r="HM65" s="225"/>
      <c r="HN65" s="225"/>
      <c r="HO65" s="226"/>
      <c r="HP65" s="227"/>
      <c r="HQ65" s="227"/>
      <c r="HR65" s="227"/>
      <c r="HS65" s="227"/>
      <c r="HT65" s="227"/>
      <c r="HU65" s="227"/>
      <c r="HV65" s="228"/>
      <c r="HW65" s="229"/>
      <c r="HX65" s="229"/>
      <c r="HY65" s="229"/>
      <c r="HZ65" s="229"/>
      <c r="IA65" s="229"/>
      <c r="IB65" s="229"/>
      <c r="IC65" s="229"/>
      <c r="ID65" s="230"/>
      <c r="IE65" s="231"/>
      <c r="IF65" s="231"/>
      <c r="IG65" s="231"/>
      <c r="IH65" s="231"/>
      <c r="II65" s="231"/>
      <c r="IJ65" s="231"/>
      <c r="IK65" s="231"/>
      <c r="IL65" s="231"/>
      <c r="IM65" s="231"/>
      <c r="IN65" s="231"/>
      <c r="IO65" s="231"/>
      <c r="IP65" s="418"/>
      <c r="IQ65" s="418"/>
    </row>
    <row r="66" spans="1:251" ht="15" customHeight="1" x14ac:dyDescent="0.25">
      <c r="B66" s="337"/>
      <c r="C66" s="393"/>
      <c r="D66" s="339"/>
      <c r="E66" s="337"/>
      <c r="F66" s="337"/>
      <c r="G66" s="337"/>
      <c r="H66" s="337"/>
      <c r="I66" s="340"/>
      <c r="J66" s="341"/>
      <c r="K66" s="341"/>
      <c r="L66" s="342"/>
      <c r="M66" s="343"/>
      <c r="N66" s="344"/>
      <c r="O66" s="345"/>
      <c r="P66" s="345"/>
      <c r="Q66" s="346"/>
      <c r="R66" s="344"/>
      <c r="S66" s="345"/>
      <c r="T66" s="345"/>
      <c r="U66" s="395"/>
      <c r="V66" s="344"/>
      <c r="W66" s="345"/>
      <c r="X66" s="345"/>
      <c r="Y66" s="346"/>
      <c r="Z66" s="344"/>
      <c r="AA66" s="346"/>
      <c r="AB66" s="344"/>
      <c r="AC66" s="346"/>
      <c r="AD66" s="344"/>
      <c r="AE66" s="345"/>
      <c r="AF66" s="346"/>
      <c r="AG66" s="344"/>
      <c r="AH66" s="345"/>
      <c r="AI66" s="346"/>
      <c r="AJ66" s="344"/>
      <c r="AK66" s="345"/>
      <c r="AL66" s="346"/>
      <c r="AM66" s="344"/>
      <c r="AN66" s="345"/>
      <c r="AO66" s="346"/>
      <c r="AP66" s="344"/>
      <c r="AQ66" s="345"/>
      <c r="AR66" s="346"/>
      <c r="AS66" s="344"/>
      <c r="AT66" s="345"/>
      <c r="AU66" s="346"/>
      <c r="AV66" s="344"/>
      <c r="AW66" s="345"/>
      <c r="AX66" s="346"/>
      <c r="AY66" s="344"/>
      <c r="AZ66" s="345"/>
      <c r="BA66" s="346"/>
      <c r="BB66" s="344"/>
      <c r="BC66" s="345"/>
      <c r="BD66" s="346"/>
      <c r="BE66" s="344"/>
      <c r="BF66" s="345"/>
      <c r="BG66" s="346"/>
      <c r="BH66" s="344"/>
      <c r="BI66" s="345"/>
      <c r="BJ66" s="346"/>
      <c r="BK66" s="344"/>
      <c r="BL66" s="345"/>
      <c r="BM66" s="346"/>
      <c r="BN66" s="344"/>
      <c r="BO66" s="345"/>
      <c r="BP66" s="346"/>
      <c r="BQ66" s="344"/>
      <c r="BR66" s="345"/>
      <c r="BS66" s="346"/>
      <c r="BT66" s="344"/>
      <c r="BU66" s="347"/>
      <c r="BV66" s="346"/>
      <c r="BW66" s="344"/>
      <c r="BX66" s="345"/>
      <c r="BY66" s="346"/>
      <c r="BZ66" s="344"/>
      <c r="CA66" s="345"/>
      <c r="CB66" s="346"/>
      <c r="CC66" s="344"/>
      <c r="CD66" s="345"/>
      <c r="CE66" s="345"/>
      <c r="CF66" s="345"/>
      <c r="CG66" s="345"/>
      <c r="CH66" s="346"/>
      <c r="CI66" s="344"/>
      <c r="CJ66" s="345"/>
      <c r="CK66" s="346"/>
      <c r="CL66" s="344"/>
      <c r="CM66" s="345"/>
      <c r="CN66" s="346"/>
      <c r="CO66" s="344"/>
      <c r="CP66" s="345"/>
      <c r="CQ66" s="346"/>
      <c r="CR66" s="344"/>
      <c r="CS66" s="345"/>
      <c r="CT66" s="346"/>
      <c r="CU66" s="344"/>
      <c r="CV66" s="345"/>
      <c r="CW66" s="346"/>
      <c r="CX66" s="344"/>
      <c r="CY66" s="345"/>
      <c r="CZ66" s="346"/>
      <c r="DA66" s="344"/>
      <c r="DB66" s="345"/>
      <c r="DC66" s="346"/>
      <c r="DD66" s="344"/>
      <c r="DE66" s="345"/>
      <c r="DF66" s="346"/>
      <c r="DG66" s="338"/>
      <c r="DH66" s="348"/>
      <c r="DI66" s="348"/>
      <c r="DJ66" s="349"/>
      <c r="DK66" s="343"/>
      <c r="DL66" s="350"/>
      <c r="DM66" s="351"/>
      <c r="DN66" s="352"/>
      <c r="DO66" s="353"/>
      <c r="DP66" s="353"/>
      <c r="DQ66" s="353"/>
      <c r="DR66" s="353"/>
      <c r="DS66" s="354"/>
      <c r="DT66" s="355"/>
      <c r="DU66" s="355"/>
      <c r="DV66" s="355"/>
      <c r="DW66" s="355"/>
      <c r="DX66" s="355"/>
      <c r="DY66" s="355"/>
      <c r="DZ66" s="356"/>
      <c r="EA66" s="357"/>
      <c r="EB66" s="357"/>
      <c r="EC66" s="357"/>
      <c r="ED66" s="357"/>
      <c r="EE66" s="357"/>
      <c r="EF66" s="357"/>
      <c r="EG66" s="357"/>
      <c r="EH66" s="358"/>
      <c r="EI66" s="359"/>
      <c r="EJ66" s="359"/>
      <c r="EK66" s="359"/>
      <c r="EL66" s="359"/>
      <c r="EM66" s="359"/>
      <c r="EN66" s="359"/>
      <c r="EO66" s="359"/>
      <c r="EP66" s="359"/>
      <c r="EQ66" s="359"/>
      <c r="ER66" s="359"/>
      <c r="ES66" s="359"/>
      <c r="ET66" s="360"/>
      <c r="EU66" s="352"/>
      <c r="EV66" s="353"/>
      <c r="EW66" s="353"/>
      <c r="EX66" s="353"/>
      <c r="EY66" s="353"/>
      <c r="EZ66" s="354"/>
      <c r="FA66" s="355"/>
      <c r="FB66" s="355"/>
      <c r="FC66" s="355"/>
      <c r="FD66" s="355"/>
      <c r="FE66" s="355"/>
      <c r="FF66" s="355"/>
      <c r="FG66" s="356"/>
      <c r="FH66" s="357"/>
      <c r="FI66" s="357"/>
      <c r="FJ66" s="357"/>
      <c r="FK66" s="357"/>
      <c r="FL66" s="357"/>
      <c r="FM66" s="357"/>
      <c r="FN66" s="357"/>
      <c r="FO66" s="358"/>
      <c r="FP66" s="359"/>
      <c r="FQ66" s="359"/>
      <c r="FR66" s="359"/>
      <c r="FS66" s="359"/>
      <c r="FT66" s="359"/>
      <c r="FU66" s="359"/>
      <c r="FV66" s="359"/>
      <c r="FW66" s="359"/>
      <c r="FX66" s="359"/>
      <c r="FY66" s="359"/>
      <c r="FZ66" s="359"/>
      <c r="GA66" s="360"/>
      <c r="GB66" s="352"/>
      <c r="GC66" s="353"/>
      <c r="GD66" s="353"/>
      <c r="GE66" s="353"/>
      <c r="GF66" s="353"/>
      <c r="GG66" s="354"/>
      <c r="GH66" s="355"/>
      <c r="GI66" s="355"/>
      <c r="GJ66" s="355"/>
      <c r="GK66" s="355"/>
      <c r="GL66" s="355"/>
      <c r="GM66" s="355"/>
      <c r="GN66" s="356"/>
      <c r="GO66" s="357"/>
      <c r="GP66" s="357"/>
      <c r="GQ66" s="357"/>
      <c r="GR66" s="357"/>
      <c r="GS66" s="357"/>
      <c r="GT66" s="357"/>
      <c r="GU66" s="357"/>
      <c r="GV66" s="358"/>
      <c r="GW66" s="359"/>
      <c r="GX66" s="359"/>
      <c r="GY66" s="359"/>
      <c r="GZ66" s="359"/>
      <c r="HA66" s="359"/>
      <c r="HB66" s="359"/>
      <c r="HC66" s="359"/>
      <c r="HD66" s="359"/>
      <c r="HE66" s="359"/>
      <c r="HF66" s="359"/>
      <c r="HG66" s="359"/>
      <c r="HH66" s="360"/>
      <c r="HI66" s="361"/>
      <c r="HJ66" s="352"/>
      <c r="HK66" s="353"/>
      <c r="HL66" s="353"/>
      <c r="HM66" s="353"/>
      <c r="HN66" s="353"/>
      <c r="HO66" s="354"/>
      <c r="HP66" s="355"/>
      <c r="HQ66" s="355"/>
      <c r="HR66" s="355"/>
      <c r="HS66" s="355"/>
      <c r="HT66" s="355"/>
      <c r="HU66" s="355"/>
      <c r="HV66" s="356"/>
      <c r="HW66" s="357"/>
      <c r="HX66" s="357"/>
      <c r="HY66" s="357"/>
      <c r="HZ66" s="357"/>
      <c r="IA66" s="357"/>
      <c r="IB66" s="357"/>
      <c r="IC66" s="357"/>
      <c r="ID66" s="358"/>
      <c r="IE66" s="359"/>
      <c r="IF66" s="359"/>
      <c r="IG66" s="359"/>
      <c r="IH66" s="359"/>
      <c r="II66" s="359"/>
      <c r="IJ66" s="359"/>
      <c r="IK66" s="359"/>
      <c r="IL66" s="359"/>
      <c r="IM66" s="359"/>
      <c r="IN66" s="359"/>
      <c r="IO66" s="359"/>
      <c r="IP66" s="415"/>
      <c r="IQ66" s="415"/>
    </row>
    <row r="67" spans="1:251" ht="15" x14ac:dyDescent="0.25">
      <c r="C67" s="363" t="s">
        <v>28</v>
      </c>
      <c r="D67" s="317"/>
      <c r="E67" s="362">
        <f>COUNTIF(E21:E66, 4)</f>
        <v>40</v>
      </c>
      <c r="F67" s="318"/>
      <c r="G67" s="330"/>
      <c r="H67" s="318"/>
      <c r="I67" s="330"/>
      <c r="J67" s="330"/>
      <c r="K67" s="330"/>
      <c r="L67" s="330"/>
      <c r="M67" s="419"/>
      <c r="N67" s="331"/>
      <c r="O67" s="332"/>
      <c r="P67" s="332"/>
      <c r="Q67" s="333"/>
      <c r="R67" s="331"/>
      <c r="S67" s="332"/>
      <c r="T67" s="332"/>
      <c r="U67" s="332"/>
      <c r="V67" s="331"/>
      <c r="W67" s="332"/>
      <c r="X67" s="332"/>
      <c r="Y67" s="333"/>
      <c r="Z67" s="331"/>
      <c r="AA67" s="333"/>
      <c r="AB67" s="331"/>
      <c r="AC67" s="333"/>
      <c r="AD67" s="331"/>
      <c r="AE67" s="332"/>
      <c r="AF67" s="333"/>
      <c r="AG67" s="331"/>
      <c r="AH67" s="332"/>
      <c r="AI67" s="333"/>
      <c r="AJ67" s="331"/>
      <c r="AK67" s="332"/>
      <c r="AL67" s="333"/>
      <c r="AM67" s="331"/>
      <c r="AN67" s="332"/>
      <c r="AO67" s="333"/>
      <c r="AP67" s="331"/>
      <c r="AQ67" s="332"/>
      <c r="AR67" s="333"/>
      <c r="AS67" s="331"/>
      <c r="AT67" s="332"/>
      <c r="AU67" s="333"/>
      <c r="AV67" s="331"/>
      <c r="AW67" s="332"/>
      <c r="AX67" s="333"/>
      <c r="AY67" s="331"/>
      <c r="AZ67" s="332"/>
      <c r="BA67" s="333"/>
      <c r="BB67" s="331"/>
      <c r="BC67" s="332"/>
      <c r="BD67" s="333"/>
      <c r="BE67" s="331"/>
      <c r="BF67" s="332"/>
      <c r="BG67" s="333"/>
      <c r="BH67" s="331"/>
      <c r="BI67" s="332"/>
      <c r="BJ67" s="333"/>
      <c r="BK67" s="331"/>
      <c r="BL67" s="332"/>
      <c r="BM67" s="333"/>
      <c r="BN67" s="331"/>
      <c r="BO67" s="332"/>
      <c r="BP67" s="333"/>
      <c r="BQ67" s="331"/>
      <c r="BR67" s="332"/>
      <c r="BS67" s="333"/>
      <c r="BT67" s="331"/>
      <c r="BU67" s="332"/>
      <c r="BV67" s="332"/>
      <c r="BW67" s="331"/>
      <c r="BX67" s="332"/>
      <c r="BY67" s="333"/>
      <c r="BZ67" s="331"/>
      <c r="CA67" s="332"/>
      <c r="CB67" s="333"/>
      <c r="CC67" s="331" t="s">
        <v>900</v>
      </c>
      <c r="CD67" s="332"/>
      <c r="CE67" s="332"/>
      <c r="CF67" s="332"/>
      <c r="CG67" s="332"/>
      <c r="CH67" s="333"/>
      <c r="CI67" s="331"/>
      <c r="CJ67" s="332"/>
      <c r="CK67" s="333"/>
      <c r="CL67" s="331"/>
      <c r="CM67" s="332"/>
      <c r="CN67" s="333"/>
      <c r="CO67" s="331" t="s">
        <v>899</v>
      </c>
      <c r="CP67" s="332"/>
      <c r="CQ67" s="332"/>
      <c r="CR67" s="332"/>
      <c r="CS67" s="332"/>
      <c r="CT67" s="332"/>
      <c r="CU67" s="332"/>
      <c r="CV67" s="332"/>
      <c r="CW67" s="332"/>
      <c r="CX67" s="332"/>
      <c r="CY67" s="332"/>
      <c r="CZ67" s="332"/>
      <c r="DA67" s="332"/>
      <c r="DB67" s="332"/>
      <c r="DC67" s="332"/>
      <c r="DD67" s="332"/>
      <c r="DE67" s="332"/>
      <c r="DF67" s="333"/>
      <c r="DG67" s="330"/>
      <c r="DH67" s="330"/>
      <c r="DI67" s="330"/>
      <c r="DJ67" s="334"/>
      <c r="DK67" s="318"/>
      <c r="DL67" s="335"/>
      <c r="DM67" s="319"/>
      <c r="DN67" s="320"/>
      <c r="DO67" s="321"/>
      <c r="DP67" s="321"/>
      <c r="DQ67" s="321"/>
      <c r="DR67" s="321"/>
      <c r="DS67" s="322"/>
      <c r="DT67" s="323"/>
      <c r="DU67" s="323"/>
      <c r="DV67" s="323"/>
      <c r="DW67" s="323"/>
      <c r="DX67" s="323"/>
      <c r="DY67" s="323"/>
      <c r="DZ67" s="324"/>
      <c r="EA67" s="325"/>
      <c r="EB67" s="325"/>
      <c r="EC67" s="325"/>
      <c r="ED67" s="325"/>
      <c r="EE67" s="325"/>
      <c r="EF67" s="325"/>
      <c r="EG67" s="325"/>
      <c r="EH67" s="326"/>
      <c r="EI67" s="327"/>
      <c r="EJ67" s="327"/>
      <c r="EK67" s="327"/>
      <c r="EL67" s="327"/>
      <c r="EM67" s="327"/>
      <c r="EN67" s="327"/>
      <c r="EO67" s="327"/>
      <c r="EP67" s="327"/>
      <c r="EQ67" s="327"/>
      <c r="ER67" s="327"/>
      <c r="ES67" s="327"/>
      <c r="ET67" s="328"/>
      <c r="EU67" s="320"/>
      <c r="EV67" s="321"/>
      <c r="EW67" s="321"/>
      <c r="EX67" s="321"/>
      <c r="EY67" s="321"/>
      <c r="EZ67" s="322"/>
      <c r="FA67" s="323"/>
      <c r="FB67" s="323"/>
      <c r="FC67" s="323"/>
      <c r="FD67" s="323"/>
      <c r="FE67" s="323"/>
      <c r="FF67" s="323"/>
      <c r="FG67" s="324"/>
      <c r="FH67" s="325"/>
      <c r="FI67" s="325"/>
      <c r="FJ67" s="325"/>
      <c r="FK67" s="325"/>
      <c r="FL67" s="325"/>
      <c r="FM67" s="325"/>
      <c r="FN67" s="325"/>
      <c r="FO67" s="326"/>
      <c r="FP67" s="327"/>
      <c r="FQ67" s="327"/>
      <c r="FR67" s="327"/>
      <c r="FS67" s="327"/>
      <c r="FT67" s="327"/>
      <c r="FU67" s="327"/>
      <c r="FV67" s="327"/>
      <c r="FW67" s="327"/>
      <c r="FX67" s="327"/>
      <c r="FY67" s="327"/>
      <c r="FZ67" s="327"/>
      <c r="GA67" s="328"/>
      <c r="GB67" s="320"/>
      <c r="GC67" s="321"/>
      <c r="GD67" s="321"/>
      <c r="GE67" s="321"/>
      <c r="GF67" s="321"/>
      <c r="GG67" s="322"/>
      <c r="GH67" s="323"/>
      <c r="GI67" s="323"/>
      <c r="GJ67" s="323"/>
      <c r="GK67" s="323"/>
      <c r="GL67" s="323"/>
      <c r="GM67" s="323"/>
      <c r="GN67" s="324"/>
      <c r="GO67" s="325"/>
      <c r="GP67" s="325"/>
      <c r="GQ67" s="325"/>
      <c r="GR67" s="325"/>
      <c r="GS67" s="325"/>
      <c r="GT67" s="325"/>
      <c r="GU67" s="325"/>
      <c r="GV67" s="326"/>
      <c r="GW67" s="327"/>
      <c r="GX67" s="327"/>
      <c r="GY67" s="327"/>
      <c r="GZ67" s="327"/>
      <c r="HA67" s="327"/>
      <c r="HB67" s="327"/>
      <c r="HC67" s="327"/>
      <c r="HD67" s="327"/>
      <c r="HE67" s="327"/>
      <c r="HF67" s="327"/>
      <c r="HG67" s="327"/>
      <c r="HH67" s="328"/>
      <c r="HI67" s="329"/>
      <c r="HJ67" s="320"/>
      <c r="HK67" s="321"/>
      <c r="HL67" s="321"/>
      <c r="HM67" s="321"/>
      <c r="HN67" s="321"/>
      <c r="HO67" s="322"/>
      <c r="HP67" s="323"/>
      <c r="HQ67" s="323"/>
      <c r="HR67" s="323"/>
      <c r="HS67" s="323"/>
      <c r="HT67" s="323"/>
      <c r="HU67" s="323"/>
      <c r="HV67" s="324"/>
      <c r="HW67" s="325"/>
      <c r="HX67" s="325"/>
      <c r="HY67" s="325"/>
      <c r="HZ67" s="325"/>
      <c r="IA67" s="325"/>
      <c r="IB67" s="325"/>
      <c r="IC67" s="325"/>
      <c r="ID67" s="326"/>
      <c r="IE67" s="327"/>
      <c r="IF67" s="327"/>
      <c r="IG67" s="327"/>
      <c r="IH67" s="327"/>
      <c r="II67" s="327"/>
      <c r="IJ67" s="327"/>
      <c r="IK67" s="327"/>
      <c r="IL67" s="327"/>
      <c r="IM67" s="327"/>
      <c r="IN67" s="327"/>
      <c r="IO67" s="327"/>
      <c r="IP67" s="417"/>
      <c r="IQ67" s="417"/>
    </row>
    <row r="68" spans="1:251" ht="15" customHeight="1" x14ac:dyDescent="0.25">
      <c r="B68" s="337"/>
      <c r="C68" s="393"/>
      <c r="D68" s="339"/>
      <c r="E68" s="337"/>
      <c r="F68" s="337"/>
      <c r="G68" s="337"/>
      <c r="H68" s="337"/>
      <c r="I68" s="340"/>
      <c r="J68" s="341"/>
      <c r="K68" s="341"/>
      <c r="L68" s="342"/>
      <c r="M68" s="343"/>
      <c r="N68" s="344"/>
      <c r="O68" s="345"/>
      <c r="P68" s="345"/>
      <c r="Q68" s="346"/>
      <c r="R68" s="344"/>
      <c r="S68" s="345"/>
      <c r="T68" s="345"/>
      <c r="U68" s="395"/>
      <c r="V68" s="344"/>
      <c r="W68" s="345"/>
      <c r="X68" s="345"/>
      <c r="Y68" s="346"/>
      <c r="Z68" s="344"/>
      <c r="AA68" s="346"/>
      <c r="AB68" s="344"/>
      <c r="AC68" s="346"/>
      <c r="AD68" s="344"/>
      <c r="AE68" s="345"/>
      <c r="AF68" s="346"/>
      <c r="AG68" s="344"/>
      <c r="AH68" s="345"/>
      <c r="AI68" s="346"/>
      <c r="AJ68" s="344"/>
      <c r="AK68" s="345"/>
      <c r="AL68" s="346"/>
      <c r="AM68" s="344"/>
      <c r="AN68" s="345"/>
      <c r="AO68" s="346"/>
      <c r="AP68" s="344"/>
      <c r="AQ68" s="345"/>
      <c r="AR68" s="346"/>
      <c r="AS68" s="344"/>
      <c r="AT68" s="345"/>
      <c r="AU68" s="346"/>
      <c r="AV68" s="344"/>
      <c r="AW68" s="345"/>
      <c r="AX68" s="346"/>
      <c r="AY68" s="344"/>
      <c r="AZ68" s="345"/>
      <c r="BA68" s="346"/>
      <c r="BB68" s="344"/>
      <c r="BC68" s="345"/>
      <c r="BD68" s="346"/>
      <c r="BE68" s="344"/>
      <c r="BF68" s="345"/>
      <c r="BG68" s="346"/>
      <c r="BH68" s="344"/>
      <c r="BI68" s="345"/>
      <c r="BJ68" s="346"/>
      <c r="BK68" s="344"/>
      <c r="BL68" s="345"/>
      <c r="BM68" s="346"/>
      <c r="BN68" s="344"/>
      <c r="BO68" s="345"/>
      <c r="BP68" s="346"/>
      <c r="BQ68" s="344"/>
      <c r="BR68" s="345"/>
      <c r="BS68" s="346"/>
      <c r="BT68" s="344"/>
      <c r="BU68" s="347"/>
      <c r="BV68" s="346"/>
      <c r="BW68" s="344"/>
      <c r="BX68" s="345"/>
      <c r="BY68" s="346"/>
      <c r="BZ68" s="344"/>
      <c r="CA68" s="345"/>
      <c r="CB68" s="346"/>
      <c r="CC68" s="344"/>
      <c r="CD68" s="345"/>
      <c r="CE68" s="345"/>
      <c r="CF68" s="345"/>
      <c r="CG68" s="345"/>
      <c r="CH68" s="346"/>
      <c r="CI68" s="344"/>
      <c r="CJ68" s="345"/>
      <c r="CK68" s="346"/>
      <c r="CL68" s="344"/>
      <c r="CM68" s="345"/>
      <c r="CN68" s="346"/>
      <c r="CO68" s="344"/>
      <c r="CP68" s="345"/>
      <c r="CQ68" s="346"/>
      <c r="CR68" s="344"/>
      <c r="CS68" s="345"/>
      <c r="CT68" s="346"/>
      <c r="CU68" s="344"/>
      <c r="CV68" s="345"/>
      <c r="CW68" s="346"/>
      <c r="CX68" s="344"/>
      <c r="CY68" s="345"/>
      <c r="CZ68" s="346"/>
      <c r="DA68" s="344"/>
      <c r="DB68" s="345"/>
      <c r="DC68" s="346"/>
      <c r="DD68" s="344"/>
      <c r="DE68" s="345"/>
      <c r="DF68" s="346"/>
      <c r="DG68" s="338"/>
      <c r="DH68" s="348"/>
      <c r="DI68" s="348"/>
      <c r="DJ68" s="349"/>
      <c r="DK68" s="343"/>
      <c r="DL68" s="350"/>
      <c r="DM68" s="351"/>
      <c r="DN68" s="352"/>
      <c r="DO68" s="353"/>
      <c r="DP68" s="353"/>
      <c r="DQ68" s="353"/>
      <c r="DR68" s="353"/>
      <c r="DS68" s="354"/>
      <c r="DT68" s="355"/>
      <c r="DU68" s="355"/>
      <c r="DV68" s="355"/>
      <c r="DW68" s="355"/>
      <c r="DX68" s="355"/>
      <c r="DY68" s="355"/>
      <c r="DZ68" s="356"/>
      <c r="EA68" s="357"/>
      <c r="EB68" s="357"/>
      <c r="EC68" s="357"/>
      <c r="ED68" s="357"/>
      <c r="EE68" s="357"/>
      <c r="EF68" s="357"/>
      <c r="EG68" s="357"/>
      <c r="EH68" s="358"/>
      <c r="EI68" s="359"/>
      <c r="EJ68" s="359"/>
      <c r="EK68" s="359"/>
      <c r="EL68" s="359"/>
      <c r="EM68" s="359"/>
      <c r="EN68" s="359"/>
      <c r="EO68" s="359"/>
      <c r="EP68" s="359"/>
      <c r="EQ68" s="359"/>
      <c r="ER68" s="359"/>
      <c r="ES68" s="359"/>
      <c r="ET68" s="360"/>
      <c r="EU68" s="352"/>
      <c r="EV68" s="353"/>
      <c r="EW68" s="353"/>
      <c r="EX68" s="353"/>
      <c r="EY68" s="353"/>
      <c r="EZ68" s="354"/>
      <c r="FA68" s="355"/>
      <c r="FB68" s="355"/>
      <c r="FC68" s="355"/>
      <c r="FD68" s="355"/>
      <c r="FE68" s="355"/>
      <c r="FF68" s="355"/>
      <c r="FG68" s="356"/>
      <c r="FH68" s="357"/>
      <c r="FI68" s="357"/>
      <c r="FJ68" s="357"/>
      <c r="FK68" s="357"/>
      <c r="FL68" s="357"/>
      <c r="FM68" s="357"/>
      <c r="FN68" s="357"/>
      <c r="FO68" s="358"/>
      <c r="FP68" s="359"/>
      <c r="FQ68" s="359"/>
      <c r="FR68" s="359"/>
      <c r="FS68" s="359"/>
      <c r="FT68" s="359"/>
      <c r="FU68" s="359"/>
      <c r="FV68" s="359"/>
      <c r="FW68" s="359"/>
      <c r="FX68" s="359"/>
      <c r="FY68" s="359"/>
      <c r="FZ68" s="359"/>
      <c r="GA68" s="360"/>
      <c r="GB68" s="352"/>
      <c r="GC68" s="353"/>
      <c r="GD68" s="353"/>
      <c r="GE68" s="353"/>
      <c r="GF68" s="353"/>
      <c r="GG68" s="354"/>
      <c r="GH68" s="355"/>
      <c r="GI68" s="355"/>
      <c r="GJ68" s="355"/>
      <c r="GK68" s="355"/>
      <c r="GL68" s="355"/>
      <c r="GM68" s="355"/>
      <c r="GN68" s="356"/>
      <c r="GO68" s="357"/>
      <c r="GP68" s="357"/>
      <c r="GQ68" s="357"/>
      <c r="GR68" s="357"/>
      <c r="GS68" s="357"/>
      <c r="GT68" s="357"/>
      <c r="GU68" s="357"/>
      <c r="GV68" s="358"/>
      <c r="GW68" s="359"/>
      <c r="GX68" s="359"/>
      <c r="GY68" s="359"/>
      <c r="GZ68" s="359"/>
      <c r="HA68" s="359"/>
      <c r="HB68" s="359"/>
      <c r="HC68" s="359"/>
      <c r="HD68" s="359"/>
      <c r="HE68" s="359"/>
      <c r="HF68" s="359"/>
      <c r="HG68" s="359"/>
      <c r="HH68" s="360"/>
      <c r="HI68" s="361"/>
      <c r="HJ68" s="352"/>
      <c r="HK68" s="353"/>
      <c r="HL68" s="353"/>
      <c r="HM68" s="353"/>
      <c r="HN68" s="353"/>
      <c r="HO68" s="354"/>
      <c r="HP68" s="355"/>
      <c r="HQ68" s="355"/>
      <c r="HR68" s="355"/>
      <c r="HS68" s="355"/>
      <c r="HT68" s="355"/>
      <c r="HU68" s="355"/>
      <c r="HV68" s="356"/>
      <c r="HW68" s="357"/>
      <c r="HX68" s="357"/>
      <c r="HY68" s="357"/>
      <c r="HZ68" s="357"/>
      <c r="IA68" s="357"/>
      <c r="IB68" s="357"/>
      <c r="IC68" s="357"/>
      <c r="ID68" s="358"/>
      <c r="IE68" s="359"/>
      <c r="IF68" s="359"/>
      <c r="IG68" s="359"/>
      <c r="IH68" s="359"/>
      <c r="II68" s="359"/>
      <c r="IJ68" s="359"/>
      <c r="IK68" s="359"/>
      <c r="IL68" s="359"/>
      <c r="IM68" s="359"/>
      <c r="IN68" s="359"/>
      <c r="IO68" s="359"/>
      <c r="IP68" s="415"/>
      <c r="IQ68" s="415"/>
    </row>
    <row r="69" spans="1:251" ht="15" customHeight="1" x14ac:dyDescent="0.25">
      <c r="A69" s="14" t="s">
        <v>1781</v>
      </c>
      <c r="B69" s="392">
        <v>3</v>
      </c>
      <c r="C69" s="13" t="s">
        <v>600</v>
      </c>
      <c r="D69" s="423">
        <v>43678</v>
      </c>
      <c r="E69" s="20">
        <v>5</v>
      </c>
      <c r="F69" s="6">
        <v>10447822</v>
      </c>
      <c r="G69" s="20">
        <v>1</v>
      </c>
      <c r="H69" s="20"/>
      <c r="I69" s="23"/>
      <c r="J69" s="6" t="s">
        <v>18</v>
      </c>
      <c r="K69" s="6" t="s">
        <v>18</v>
      </c>
      <c r="L69" s="424"/>
      <c r="M69" s="651" t="s">
        <v>601</v>
      </c>
      <c r="N69" s="24">
        <v>60</v>
      </c>
      <c r="O69" s="107"/>
      <c r="P69" s="108"/>
      <c r="Q69" s="444"/>
      <c r="R69" s="24">
        <v>77.05</v>
      </c>
      <c r="S69" s="107"/>
      <c r="T69" s="108"/>
      <c r="U69" s="649"/>
      <c r="V69" s="690">
        <v>75.279998779296875</v>
      </c>
      <c r="W69" s="107"/>
      <c r="X69" s="108"/>
      <c r="Y69" s="444"/>
      <c r="Z69" s="24">
        <v>69.7</v>
      </c>
      <c r="AA69" s="273"/>
      <c r="AB69" s="24">
        <v>69.8</v>
      </c>
      <c r="AC69" s="273"/>
      <c r="AD69" s="24">
        <v>78</v>
      </c>
      <c r="AE69" s="107"/>
      <c r="AF69" s="273"/>
      <c r="AG69" s="24">
        <v>79</v>
      </c>
      <c r="AH69" s="107"/>
      <c r="AI69" s="273"/>
      <c r="AJ69" s="24">
        <v>91</v>
      </c>
      <c r="AK69" s="107"/>
      <c r="AL69" s="273"/>
      <c r="AM69" s="24">
        <v>89</v>
      </c>
      <c r="AN69" s="107"/>
      <c r="AO69" s="273"/>
      <c r="AP69" s="24">
        <v>83.800003051757813</v>
      </c>
      <c r="AQ69" s="107"/>
      <c r="AR69" s="273"/>
      <c r="AS69" s="24">
        <v>71.599998474121094</v>
      </c>
      <c r="AT69" s="107"/>
      <c r="AU69" s="273"/>
      <c r="AV69" s="24">
        <v>75.75</v>
      </c>
      <c r="AW69" s="107"/>
      <c r="AX69" s="273"/>
      <c r="AY69" s="648">
        <v>84.019996643066406</v>
      </c>
      <c r="AZ69" s="107"/>
      <c r="BA69" s="273"/>
      <c r="BB69" s="648">
        <v>70.75</v>
      </c>
      <c r="BC69" s="107"/>
      <c r="BD69" s="273"/>
      <c r="BE69" s="692">
        <v>83.75</v>
      </c>
      <c r="BF69" s="107"/>
      <c r="BG69" s="273"/>
      <c r="BH69" s="692">
        <v>60</v>
      </c>
      <c r="BI69" s="107"/>
      <c r="BJ69" s="273"/>
      <c r="BK69" s="692">
        <v>76.239997863769531</v>
      </c>
      <c r="BL69" s="107"/>
      <c r="BM69" s="273"/>
      <c r="BN69" s="24" t="s">
        <v>1390</v>
      </c>
      <c r="BO69" s="107"/>
      <c r="BP69" s="273"/>
      <c r="BQ69" s="24" t="s">
        <v>1390</v>
      </c>
      <c r="BR69" s="107"/>
      <c r="BS69" s="273"/>
      <c r="BT69" s="24" t="s">
        <v>1387</v>
      </c>
      <c r="BU69" s="291"/>
      <c r="BV69" s="273"/>
      <c r="BW69" s="24"/>
      <c r="BX69" s="107"/>
      <c r="BY69" s="273"/>
      <c r="BZ69" s="24"/>
      <c r="CA69" s="107"/>
      <c r="CB69" s="273"/>
      <c r="CC69" s="24"/>
      <c r="CD69" s="107"/>
      <c r="CE69" s="107"/>
      <c r="CF69" s="107"/>
      <c r="CG69" s="107"/>
      <c r="CH69" s="273"/>
      <c r="CI69" s="24"/>
      <c r="CJ69" s="107"/>
      <c r="CK69" s="273"/>
      <c r="CL69" s="24"/>
      <c r="CM69" s="107"/>
      <c r="CN69" s="273"/>
      <c r="CO69" s="24"/>
      <c r="CP69" s="107"/>
      <c r="CQ69" s="273"/>
      <c r="CR69" s="24"/>
      <c r="CS69" s="107"/>
      <c r="CT69" s="273"/>
      <c r="CU69" s="24"/>
      <c r="CV69" s="107"/>
      <c r="CW69" s="273"/>
      <c r="CX69" s="24"/>
      <c r="CY69" s="107"/>
      <c r="CZ69" s="273"/>
      <c r="DA69" s="24"/>
      <c r="DB69" s="107"/>
      <c r="DC69" s="273"/>
      <c r="DD69" s="24"/>
      <c r="DE69" s="107"/>
      <c r="DF69" s="273"/>
      <c r="DG69" s="218"/>
      <c r="DH69" s="217"/>
      <c r="DI69" s="217"/>
      <c r="DJ69" s="286">
        <f>AVERAGE(AY69:DF69)</f>
        <v>74.95199890136719</v>
      </c>
      <c r="DK69" s="219"/>
      <c r="DL69" s="220">
        <f>IF(DJ69&gt;80, 4, (DJ69-50)/20+2.5)</f>
        <v>3.7475999450683597</v>
      </c>
      <c r="DM69" s="650">
        <f>COUNTIF(N69:DF69, DM$1)+COUNTIF(N69:DF69, DM$2)</f>
        <v>0</v>
      </c>
      <c r="DN69" s="233">
        <f>IF(COUNTIF($N69:$Q69, ET$1)&gt;0, DN$2, 0)</f>
        <v>0</v>
      </c>
      <c r="DO69" s="234">
        <f>IF(COUNTIF($R69:$U69, ET$1)&gt;0, DO$2, 0)</f>
        <v>0</v>
      </c>
      <c r="DP69" s="234">
        <f>IF(COUNTIF($V69:$Y69, ET$1)&gt;0, DP$2, 0)</f>
        <v>0</v>
      </c>
      <c r="DQ69" s="234">
        <f>IF(COUNTIF($Z69:$AA69, ET$1)&gt;0, DQ$2, 0)</f>
        <v>0</v>
      </c>
      <c r="DR69" s="234">
        <f>IF(COUNTIF($AB69:$AC69, ET$1)&gt;0, DR$2, 0)</f>
        <v>0</v>
      </c>
      <c r="DS69" s="235">
        <f>IF(COUNTIF($AD69:$AF69, $ET$1)&gt;0, DS$2, 0)</f>
        <v>0</v>
      </c>
      <c r="DT69" s="236">
        <f>IF(COUNTIF($AG69:$AI69, $ET$1)&gt;0, DT$2, 0)</f>
        <v>0</v>
      </c>
      <c r="DU69" s="236">
        <f>IF(COUNTIF($AJ69:$AL69, $ET$1)&gt;0, DU$2, 0)</f>
        <v>0</v>
      </c>
      <c r="DV69" s="236">
        <f>IF(COUNTIF($AM69:$AO69, $ET$1)&gt;0, DV$2, 0)</f>
        <v>0</v>
      </c>
      <c r="DW69" s="236">
        <f>IF(COUNTIF($AP69:$AR69, $ET$1)&gt;0, DW$2, 0)</f>
        <v>0</v>
      </c>
      <c r="DX69" s="236">
        <f>IF(COUNTIF($AS69:$AU69, $ET$1)&gt;0, DX$2, 0)</f>
        <v>0</v>
      </c>
      <c r="DY69" s="236">
        <f>IF(COUNTIF($AV69:$AX69, $ET$1)&gt;0, DY$2, 0)</f>
        <v>0</v>
      </c>
      <c r="DZ69" s="237">
        <f>IF(COUNTIF($AY69:$BA69, $ET$1)&gt;0, DZ$2, 0)</f>
        <v>0</v>
      </c>
      <c r="EA69" s="238">
        <f>IF(COUNTIF($BB69:$BD69, $ET$1)&gt;0, EA$2, 0)</f>
        <v>0</v>
      </c>
      <c r="EB69" s="238">
        <f>IF(COUNTIF($BE69:$BG69, $ET$1)&gt;0, EB$2, 0)</f>
        <v>0</v>
      </c>
      <c r="EC69" s="238">
        <f>IF(COUNTIF($BH69:$BJ69, $ET$1)&gt;0, EC$2, 0)</f>
        <v>0</v>
      </c>
      <c r="ED69" s="238">
        <f>IF(COUNTIF($BK69:$BM69, $ET$1)&gt;0, ED$2, 0)</f>
        <v>0</v>
      </c>
      <c r="EE69" s="238">
        <f>IF(COUNTIF($BN69:$BP69, $ET$1)&gt;0, EE$2, 0)</f>
        <v>0</v>
      </c>
      <c r="EF69" s="238">
        <f>IF(COUNTIF($BQ69:$BS69, $ET$1)&gt;0, EF$2, 0)</f>
        <v>0</v>
      </c>
      <c r="EG69" s="238">
        <f>IF(COUNTIF($BT69:$BV69, $ET$1)&gt;0, EG$2, 0)</f>
        <v>0</v>
      </c>
      <c r="EH69" s="239">
        <f>IF(COUNTIF($BW69:$BY69, $ET$1)&gt;0, EH$2, 0)</f>
        <v>0</v>
      </c>
      <c r="EI69" s="240">
        <f>IF(COUNTIF($BZ69:$CB69, $ET$1)&gt;0, EI$2, 0)</f>
        <v>0</v>
      </c>
      <c r="EJ69" s="240">
        <f>IF(COUNTIF($CC69:$CE69, $ET$1)&gt;0, EJ$2, 0)</f>
        <v>0</v>
      </c>
      <c r="EK69" s="240">
        <f>IF(COUNTIF($CF69:$CH69, $ET$1)&gt;0, EK$2, 0)</f>
        <v>0</v>
      </c>
      <c r="EL69" s="240">
        <f>IF(COUNTIF($CI69:$CK69, $ET$1)&gt;0, EL$2, 0)</f>
        <v>0</v>
      </c>
      <c r="EM69" s="240">
        <f>IF(COUNTIF($CL69:$CN69, $ET$1)&gt;0, EM$2, 0)</f>
        <v>0</v>
      </c>
      <c r="EN69" s="240">
        <f>IF(COUNTIF($CO69:$CQ69, $ET$1)&gt;0, EN$2, 0)</f>
        <v>0</v>
      </c>
      <c r="EO69" s="240">
        <f>IF(COUNTIF($CR69:$CT69, $ET$1)&gt;0, EO$2, 0)</f>
        <v>0</v>
      </c>
      <c r="EP69" s="240">
        <f>IF(COUNTIF($CU69:$CW69, $ET$1)&gt;0, EP$2, 0)</f>
        <v>0</v>
      </c>
      <c r="EQ69" s="240">
        <f>IF(COUNTIF($CX69:$CZ69, $ET$1)&gt;0, EQ$2, 0)</f>
        <v>0</v>
      </c>
      <c r="ER69" s="240">
        <f>IF(COUNTIF($DA69:$DC69, $ET$1)&gt;0, ER$2, 0)</f>
        <v>0</v>
      </c>
      <c r="ES69" s="240">
        <f>IF(COUNTIF($DD69:$DF69, $ET$1)&gt;0, ES$2, 0)</f>
        <v>0</v>
      </c>
      <c r="ET69" s="241">
        <f>SUM(DN69:ES69)</f>
        <v>0</v>
      </c>
      <c r="EU69" s="242">
        <f>IF(COUNTIF($N69:$Q69, GA$1)&gt;0, EU$2, 0)</f>
        <v>0</v>
      </c>
      <c r="EV69" s="234">
        <f>IF(COUNTIF($R69:$U69, GA$1)&gt;0, EV$2, 0)</f>
        <v>0</v>
      </c>
      <c r="EW69" s="234">
        <f>IF(COUNTIF($V69:$Y69, GA$1)&gt;0, EW$2, 0)</f>
        <v>0</v>
      </c>
      <c r="EX69" s="234">
        <f>IF(COUNTIF($Z69:$AA69, GA$1)&gt;0, EX$2, 0)</f>
        <v>0</v>
      </c>
      <c r="EY69" s="234">
        <f>IF(COUNTIF($AB69:$AC69, GA$1)&gt;0, EY$2, 0)</f>
        <v>0</v>
      </c>
      <c r="EZ69" s="235">
        <f>IF(COUNTIF($AD69:$AF69, $GA$1)&gt;0, EZ$2, 0)</f>
        <v>0</v>
      </c>
      <c r="FA69" s="236">
        <f>IF(COUNTIF($AG69:$AI69, $GA$1)&gt;0, FA$2, 0)</f>
        <v>0</v>
      </c>
      <c r="FB69" s="236">
        <f>IF(COUNTIF($AJ69:$AL69, $GA$1)&gt;0, FB$2, 0)</f>
        <v>0</v>
      </c>
      <c r="FC69" s="236">
        <f>IF(COUNTIF($AM69:$AO69, $GA$1)&gt;0, FC$2, 0)</f>
        <v>0</v>
      </c>
      <c r="FD69" s="236">
        <f>IF(COUNTIF($AP69:$AR69, $GA$1)&gt;0, FD$2, 0)</f>
        <v>0</v>
      </c>
      <c r="FE69" s="236">
        <f>IF(COUNTIF($AS69:$AU69, $GA$1)&gt;0, FE$2, 0)</f>
        <v>0</v>
      </c>
      <c r="FF69" s="236">
        <f>IF(COUNTIF($AV69:$AX69, $GA$1)&gt;0, FF$2, 0)</f>
        <v>0</v>
      </c>
      <c r="FG69" s="237">
        <f>IF(COUNTIF($AY69:$BA69, $GA$1)&gt;0, FG$2, 0)</f>
        <v>0</v>
      </c>
      <c r="FH69" s="238">
        <f>IF(COUNTIF($BB69:$BD69, $GA$1)&gt;0, FH$2, 0)</f>
        <v>0</v>
      </c>
      <c r="FI69" s="238">
        <f>IF(COUNTIF($BE69:$BG69, $GA$1)&gt;0, FI$2, 0)</f>
        <v>0</v>
      </c>
      <c r="FJ69" s="238">
        <f>IF(COUNTIF($BH69:$BJ69, $GA$1)&gt;0, FJ$2, 0)</f>
        <v>0</v>
      </c>
      <c r="FK69" s="238">
        <f>IF(COUNTIF($BK69:$BM69, $GA$1)&gt;0, FK$2, 0)</f>
        <v>0</v>
      </c>
      <c r="FL69" s="238">
        <f>IF(COUNTIF($BN69:$BP69, $GA$1)&gt;0, FL$2, 0)</f>
        <v>5</v>
      </c>
      <c r="FM69" s="238">
        <f>IF(COUNTIF($BQ69:$BS69, $GA$1)&gt;0, FM$2, 0)</f>
        <v>4</v>
      </c>
      <c r="FN69" s="238">
        <f>IF(COUNTIF($BT69:$BV69, $GA$1)&gt;0, FN$2, 0)</f>
        <v>0</v>
      </c>
      <c r="FO69" s="239">
        <f>IF(COUNTIF($BW69:$BY69, $GA$1)&gt;0, FO$2, 0)</f>
        <v>0</v>
      </c>
      <c r="FP69" s="240">
        <f>IF(COUNTIF($BZ69:$CB69, $GA$1)&gt;0, FP$2, 0)</f>
        <v>0</v>
      </c>
      <c r="FQ69" s="240">
        <f>IF(COUNTIF($CC69:$CE69, $GA$1)&gt;0, FQ$2, 0)</f>
        <v>0</v>
      </c>
      <c r="FR69" s="240">
        <f>IF(COUNTIF($CF69:$CH69, $GA$1)&gt;0, FR$2, 0)</f>
        <v>0</v>
      </c>
      <c r="FS69" s="240">
        <f>IF(COUNTIF($CI69:$CK69, $GA$1)&gt;0, FS$2, 0)</f>
        <v>0</v>
      </c>
      <c r="FT69" s="240">
        <f>IF(COUNTIF($CL69:$CN69, $GA$1)&gt;0, FT$2, 0)</f>
        <v>0</v>
      </c>
      <c r="FU69" s="240">
        <f>IF(COUNTIF($CO69:$CQ69, $GA$1)&gt;0, FU$2, 0)</f>
        <v>0</v>
      </c>
      <c r="FV69" s="240">
        <f>IF(COUNTIF($CR69:$CT69, $GA$1)&gt;0, FV$2, 0)</f>
        <v>0</v>
      </c>
      <c r="FW69" s="240">
        <f>IF(COUNTIF($CU69:$CW69, $GA$1)&gt;0, FW$2, 0)</f>
        <v>0</v>
      </c>
      <c r="FX69" s="240">
        <f>IF(COUNTIF($CX69:$CZ69, $GA$1)&gt;0, FX$2, 0)</f>
        <v>0</v>
      </c>
      <c r="FY69" s="240">
        <f>IF(COUNTIF($DA69:$DC69, $GA$1)&gt;0, FY$2, 0)</f>
        <v>0</v>
      </c>
      <c r="FZ69" s="240">
        <f>IF(COUNTIF($DD69:$DF69, $GA$1)&gt;0, FZ$2, 0)</f>
        <v>0</v>
      </c>
      <c r="GA69" s="241">
        <f>SUM(EU69:FZ69)</f>
        <v>9</v>
      </c>
      <c r="GB69" s="242">
        <f>IF(COUNTIF($N69:$Q69, HH$1)&gt;0, GB$2, 0)</f>
        <v>0</v>
      </c>
      <c r="GC69" s="234">
        <f>IF(COUNTIF($R69:$U69, HH$1)&gt;0, GC$2, 0)</f>
        <v>0</v>
      </c>
      <c r="GD69" s="234">
        <f>IF(COUNTIF($V69:$Y69, HH$1)&gt;0, GD$2, 0)</f>
        <v>0</v>
      </c>
      <c r="GE69" s="234">
        <f>IF(COUNTIF($Z69:$AA69, HH$1)&gt;0, GE$2, 0)</f>
        <v>0</v>
      </c>
      <c r="GF69" s="234">
        <f>IF(COUNTIF($AB69:$AC69, HH$1)&gt;0, GF$2, 0)</f>
        <v>0</v>
      </c>
      <c r="GG69" s="235">
        <f>IF(COUNTIF($AD69:$AF69, $HH$1)&gt;0, GG$2, 0)</f>
        <v>0</v>
      </c>
      <c r="GH69" s="236">
        <f>IF(COUNTIF($AG69:$AI69, $HH$1)&gt;0, GH$2, 0)</f>
        <v>0</v>
      </c>
      <c r="GI69" s="236">
        <f>IF(COUNTIF($AJ69:$AL69, $HH$1)&gt;0, GI$2, 0)</f>
        <v>0</v>
      </c>
      <c r="GJ69" s="236">
        <f>IF(COUNTIF($AM69:$AO69, $HH$1)&gt;0, GJ$2, 0)</f>
        <v>0</v>
      </c>
      <c r="GK69" s="236">
        <f>IF(COUNTIF($AP69:$AR69, $HH$1)&gt;0, GK$2, 0)</f>
        <v>0</v>
      </c>
      <c r="GL69" s="236">
        <f>IF(COUNTIF($AS69:$AU69, $HH$1)&gt;0, GL$2, 0)</f>
        <v>0</v>
      </c>
      <c r="GM69" s="236">
        <f>IF(COUNTIF($AV69:$AX69, $HH$1)&gt;0, GM$2, 0)</f>
        <v>0</v>
      </c>
      <c r="GN69" s="237">
        <f>IF(COUNTIF($AY69:$BA69, $HH$1)&gt;0, GN$2, 0)</f>
        <v>0</v>
      </c>
      <c r="GO69" s="238">
        <f>IF(COUNTIF($BB69:$BD69, $HH$1)&gt;0, GO$2, 0)</f>
        <v>0</v>
      </c>
      <c r="GP69" s="238">
        <f>IF(COUNTIF($BE69:$BG69, $HH$1)&gt;0, GP$2, 0)</f>
        <v>0</v>
      </c>
      <c r="GQ69" s="238">
        <f>IF(COUNTIF($BH69:$BJ69, $HH$1)&gt;0, GQ$2, 0)</f>
        <v>0</v>
      </c>
      <c r="GR69" s="238">
        <f>IF(COUNTIF($BK69:$BM69, $HH$1)&gt;0, GR$2, 0)</f>
        <v>0</v>
      </c>
      <c r="GS69" s="238">
        <f>IF(COUNTIF($BN69:$BP69, $HH$1)&gt;0, GS$2, 0)</f>
        <v>0</v>
      </c>
      <c r="GT69" s="238">
        <f>IF(COUNTIF($BQ69:$BS69, $HH$1)&gt;0, GT$2, 0)</f>
        <v>0</v>
      </c>
      <c r="GU69" s="238">
        <f>IF(COUNTIF($BT69:$BV69, $HH$1)&gt;0, GU$2, 0)</f>
        <v>6</v>
      </c>
      <c r="GV69" s="239">
        <f>IF(COUNTIF($BW69:$BY69, $HH$1)&gt;0, GV$2, 0)</f>
        <v>0</v>
      </c>
      <c r="GW69" s="240">
        <f>IF(COUNTIF($BZ69:$CB69, $HH$1)&gt;0, GW$2, 0)</f>
        <v>0</v>
      </c>
      <c r="GX69" s="240">
        <f>IF(COUNTIF($CC69:$CE69, $HH$1)&gt;0, GX$2, 0)</f>
        <v>0</v>
      </c>
      <c r="GY69" s="240">
        <f>IF(COUNTIF($CF69:$CH69, $HH$1)&gt;0, GY$2, 0)</f>
        <v>0</v>
      </c>
      <c r="GZ69" s="240">
        <f>IF(COUNTIF($CI69:$CK69, $HH$1)&gt;0, GZ$2, 0)</f>
        <v>0</v>
      </c>
      <c r="HA69" s="240">
        <f>IF(COUNTIF($CL69:$CN69, $HH$1)&gt;0, HA$2, 0)</f>
        <v>0</v>
      </c>
      <c r="HB69" s="240">
        <f>IF(COUNTIF($CO69:$CQ69, $HH$1)&gt;0, HB$2, 0)</f>
        <v>0</v>
      </c>
      <c r="HC69" s="240">
        <f>IF(COUNTIF($CR69:$CT69, $HH$1)&gt;0, HC$2, 0)</f>
        <v>0</v>
      </c>
      <c r="HD69" s="240">
        <f>IF(COUNTIF($CU69:$CW69, $HH$1)&gt;0, HD$2, 0)</f>
        <v>0</v>
      </c>
      <c r="HE69" s="240">
        <f>IF(COUNTIF($CX69:$CZ69, $HH$1)&gt;0, HE$2, 0)</f>
        <v>0</v>
      </c>
      <c r="HF69" s="240">
        <f>IF(COUNTIF($DA69:$DC69, $HH$1)&gt;0, HF$2, 0)</f>
        <v>0</v>
      </c>
      <c r="HG69" s="240">
        <f>IF(COUNTIF($DD69:$DF69, $HH$1)&gt;0, HG$2, 0)</f>
        <v>0</v>
      </c>
      <c r="HH69" s="241">
        <f>SUM(GB69:HG69)</f>
        <v>6</v>
      </c>
      <c r="HI69" s="243"/>
      <c r="HJ69" s="242">
        <f>IF(MAX($N69:$Q69)&gt;=40, HJ$2, 0)</f>
        <v>3</v>
      </c>
      <c r="HK69" s="234">
        <f>IF(MAX($R69:$U69)&gt;=40, HK$2, 0)</f>
        <v>3</v>
      </c>
      <c r="HL69" s="234">
        <f>IF(MAX($V69:$Y69)&gt;=40, HL$2, 0)</f>
        <v>3</v>
      </c>
      <c r="HM69" s="234">
        <f>IF(MAX($Z69:$AA69)&gt;=40, HM$2, 0)</f>
        <v>3</v>
      </c>
      <c r="HN69" s="234">
        <f>IF(MAX($AB69:$AC69)&gt;=40, HN$2, 0)</f>
        <v>2</v>
      </c>
      <c r="HO69" s="235">
        <f>IF(MAX($AD69:$AF69)&gt;=40, HO$2, 0)</f>
        <v>20</v>
      </c>
      <c r="HP69" s="236">
        <f>IF(MAX($AG69:$AI69)&gt;=40, HP$2, 0)</f>
        <v>20</v>
      </c>
      <c r="HQ69" s="236">
        <f>IF(MAX($AJ69:$AL69)&gt;=40, HQ$2, 0)</f>
        <v>20</v>
      </c>
      <c r="HR69" s="236">
        <f>IF(MAX($AM69:$AO69)&gt;=40, HR$2, 0)</f>
        <v>20</v>
      </c>
      <c r="HS69" s="236">
        <f>IF(MAX($AP69:$AR69)&gt;=40, HS$2, 0)</f>
        <v>10</v>
      </c>
      <c r="HT69" s="236">
        <f>IF(MAX($AS69:$AU69)&gt;=40, HT$2, 0)</f>
        <v>20</v>
      </c>
      <c r="HU69" s="236">
        <f>IF(MAX($AV69:$AX69)&gt;=40, HU$2, 0)</f>
        <v>10</v>
      </c>
      <c r="HV69" s="237">
        <f>IF(MAX($AY69:$BA69)&gt;=40, HV$2, 0)</f>
        <v>20</v>
      </c>
      <c r="HW69" s="238">
        <f>IF(MAX($BB69:$BD69)&gt;=40, HW$2, 0)</f>
        <v>20</v>
      </c>
      <c r="HX69" s="238">
        <f>IF(MAX($BE69:$BG69)&gt;=40, HX$2, 0)</f>
        <v>20</v>
      </c>
      <c r="HY69" s="238">
        <f>IF(MAX($BH69:$BJ69)&gt;=40, HY$2, 0)</f>
        <v>20</v>
      </c>
      <c r="HZ69" s="238">
        <f>IF(MAX($BK69:$BM69)&gt;=40, HZ$2, 0)</f>
        <v>10</v>
      </c>
      <c r="IA69" s="238">
        <f>IF(MAX($BN69:$BP69)&gt;=40, IA$2, 0)</f>
        <v>0</v>
      </c>
      <c r="IB69" s="238">
        <f>IF(MAX($BQ69:$BS69)&gt;=40, IB$2, 0)</f>
        <v>0</v>
      </c>
      <c r="IC69" s="238">
        <f>IF(MAX($BT69:$BV69)&gt;=40, IC$2, 0)</f>
        <v>0</v>
      </c>
      <c r="ID69" s="239">
        <f>IF(MAX($BW69:$BY69)&gt;=40, ID$2, 0)</f>
        <v>0</v>
      </c>
      <c r="IE69" s="240">
        <f>IF(MAX($BZ69:$CB69)&gt;=40, IE$2, 0)</f>
        <v>0</v>
      </c>
      <c r="IF69" s="240">
        <f>IF(MAX($CC69:$CE69)&gt;=40, IF$2, 0)</f>
        <v>0</v>
      </c>
      <c r="IG69" s="240">
        <f>IF(MAX($CF69:$CH69)&gt;=40, IG$2, 0)</f>
        <v>0</v>
      </c>
      <c r="IH69" s="240">
        <f>IF(MAX($CI69:$CK69)&gt;=40, IH$2, 0)</f>
        <v>0</v>
      </c>
      <c r="II69" s="240">
        <f>IF(MAX($CL69:$CN69)&gt;=40, II$2, 0)</f>
        <v>0</v>
      </c>
      <c r="IJ69" s="240">
        <f>IF(MAX($CO69:$CQ69)&gt;=40, IJ$2, 0)</f>
        <v>0</v>
      </c>
      <c r="IK69" s="240">
        <f>IF(MAX($CR69:$CT69)&gt;=40, IK$2, 0)</f>
        <v>0</v>
      </c>
      <c r="IL69" s="240">
        <f>IF(MAX($CU69:$CW69)&gt;=40, IL$2, 0)</f>
        <v>0</v>
      </c>
      <c r="IM69" s="240">
        <f>IF(MAX($CX69:$CZ69)&gt;=40, IM$2, 0)</f>
        <v>0</v>
      </c>
      <c r="IN69" s="240">
        <f>IF(MAX($DA69:$DC69)&gt;=40, IN$2, 0)</f>
        <v>0</v>
      </c>
      <c r="IO69" s="240">
        <f>IF(MAX($DD69:$DF69)&gt;=40, IO$2, 0)</f>
        <v>0</v>
      </c>
      <c r="IP69" s="416">
        <f>SUM(HO69:IB69, ID69:IO69)</f>
        <v>210</v>
      </c>
      <c r="IQ69" s="416">
        <f>SUM(HJ69:HN69, IC69)</f>
        <v>14</v>
      </c>
    </row>
    <row r="70" spans="1:251" ht="15" customHeight="1" x14ac:dyDescent="0.25">
      <c r="A70" s="14" t="s">
        <v>1781</v>
      </c>
      <c r="B70" s="392">
        <v>4</v>
      </c>
      <c r="C70" s="13" t="s">
        <v>602</v>
      </c>
      <c r="D70" s="423">
        <v>43678</v>
      </c>
      <c r="E70" s="20">
        <v>5</v>
      </c>
      <c r="F70" s="6">
        <v>10447811</v>
      </c>
      <c r="G70" s="20">
        <v>1</v>
      </c>
      <c r="H70" s="20"/>
      <c r="I70" s="23"/>
      <c r="J70" s="6" t="s">
        <v>18</v>
      </c>
      <c r="K70" s="6" t="s">
        <v>18</v>
      </c>
      <c r="L70" s="424"/>
      <c r="M70" s="651" t="s">
        <v>603</v>
      </c>
      <c r="N70" s="24">
        <v>67.2</v>
      </c>
      <c r="O70" s="107"/>
      <c r="P70" s="108"/>
      <c r="Q70" s="444"/>
      <c r="R70" s="24">
        <v>77.05</v>
      </c>
      <c r="S70" s="107"/>
      <c r="T70" s="108"/>
      <c r="U70" s="649"/>
      <c r="V70" s="272"/>
      <c r="W70" s="108"/>
      <c r="X70" s="680">
        <v>73.5</v>
      </c>
      <c r="Y70" s="273"/>
      <c r="Z70" s="24">
        <v>58.5</v>
      </c>
      <c r="AA70" s="273"/>
      <c r="AB70" s="24">
        <v>58.4</v>
      </c>
      <c r="AC70" s="273"/>
      <c r="AD70" s="24">
        <v>72</v>
      </c>
      <c r="AE70" s="107"/>
      <c r="AF70" s="273"/>
      <c r="AG70" s="24">
        <v>87</v>
      </c>
      <c r="AH70" s="107"/>
      <c r="AI70" s="273"/>
      <c r="AJ70" s="24">
        <v>98</v>
      </c>
      <c r="AK70" s="107"/>
      <c r="AL70" s="273"/>
      <c r="AM70" s="24">
        <v>91</v>
      </c>
      <c r="AN70" s="107"/>
      <c r="AO70" s="273"/>
      <c r="AP70" s="24">
        <v>90.400001525878906</v>
      </c>
      <c r="AQ70" s="107"/>
      <c r="AR70" s="273"/>
      <c r="AS70" s="24">
        <v>70.050003051757813</v>
      </c>
      <c r="AT70" s="107"/>
      <c r="AU70" s="273"/>
      <c r="AV70" s="24">
        <v>72</v>
      </c>
      <c r="AW70" s="107"/>
      <c r="AX70" s="273"/>
      <c r="AY70" s="648">
        <v>78.279998779296875</v>
      </c>
      <c r="AZ70" s="107"/>
      <c r="BA70" s="273"/>
      <c r="BB70" s="648">
        <v>68.5</v>
      </c>
      <c r="BC70" s="107"/>
      <c r="BD70" s="273"/>
      <c r="BE70" s="692">
        <v>84.75</v>
      </c>
      <c r="BF70" s="107"/>
      <c r="BG70" s="273"/>
      <c r="BH70" s="692">
        <v>66.75</v>
      </c>
      <c r="BI70" s="107"/>
      <c r="BJ70" s="273"/>
      <c r="BK70" s="692">
        <v>80.839996337890625</v>
      </c>
      <c r="BL70" s="107"/>
      <c r="BM70" s="273"/>
      <c r="BN70" s="24" t="s">
        <v>1390</v>
      </c>
      <c r="BO70" s="107"/>
      <c r="BP70" s="273"/>
      <c r="BQ70" s="24" t="s">
        <v>1390</v>
      </c>
      <c r="BR70" s="107"/>
      <c r="BS70" s="273"/>
      <c r="BT70" s="24" t="s">
        <v>1387</v>
      </c>
      <c r="BU70" s="291"/>
      <c r="BV70" s="273"/>
      <c r="BW70" s="24"/>
      <c r="BX70" s="107"/>
      <c r="BY70" s="273"/>
      <c r="BZ70" s="24"/>
      <c r="CA70" s="107"/>
      <c r="CB70" s="273"/>
      <c r="CC70" s="24"/>
      <c r="CD70" s="107"/>
      <c r="CE70" s="107"/>
      <c r="CF70" s="107"/>
      <c r="CG70" s="107"/>
      <c r="CH70" s="273"/>
      <c r="CI70" s="24"/>
      <c r="CJ70" s="107"/>
      <c r="CK70" s="273"/>
      <c r="CL70" s="24"/>
      <c r="CM70" s="107"/>
      <c r="CN70" s="273"/>
      <c r="CO70" s="24"/>
      <c r="CP70" s="107"/>
      <c r="CQ70" s="273"/>
      <c r="CR70" s="24"/>
      <c r="CS70" s="107"/>
      <c r="CT70" s="273"/>
      <c r="CU70" s="24"/>
      <c r="CV70" s="107"/>
      <c r="CW70" s="273"/>
      <c r="CX70" s="24"/>
      <c r="CY70" s="107"/>
      <c r="CZ70" s="273"/>
      <c r="DA70" s="24"/>
      <c r="DB70" s="107"/>
      <c r="DC70" s="273"/>
      <c r="DD70" s="24"/>
      <c r="DE70" s="107"/>
      <c r="DF70" s="273"/>
      <c r="DG70" s="218"/>
      <c r="DH70" s="217"/>
      <c r="DI70" s="217"/>
      <c r="DJ70" s="286">
        <f>AVERAGE(AY70:DF70)</f>
        <v>75.823999023437494</v>
      </c>
      <c r="DK70" s="219"/>
      <c r="DL70" s="220">
        <f>IF(DJ70&gt;80, 4, (DJ70-50)/20+2.5)</f>
        <v>3.7911999511718748</v>
      </c>
      <c r="DM70" s="650">
        <f>COUNTIF(N70:DF70, DM$1)+COUNTIF(N70:DF70, DM$2)</f>
        <v>0</v>
      </c>
      <c r="DN70" s="233">
        <f>IF(COUNTIF($N70:$Q70, ET$1)&gt;0, DN$2, 0)</f>
        <v>0</v>
      </c>
      <c r="DO70" s="234">
        <f>IF(COUNTIF($R70:$U70, ET$1)&gt;0, DO$2, 0)</f>
        <v>0</v>
      </c>
      <c r="DP70" s="234">
        <f>IF(COUNTIF($V70:$Y70, ET$1)&gt;0, DP$2, 0)</f>
        <v>0</v>
      </c>
      <c r="DQ70" s="234">
        <f>IF(COUNTIF($Z70:$AA70, ET$1)&gt;0, DQ$2, 0)</f>
        <v>0</v>
      </c>
      <c r="DR70" s="234">
        <f>IF(COUNTIF($AB70:$AC70, ET$1)&gt;0, DR$2, 0)</f>
        <v>0</v>
      </c>
      <c r="DS70" s="235">
        <f>IF(COUNTIF($AD70:$AF70, $ET$1)&gt;0, DS$2, 0)</f>
        <v>0</v>
      </c>
      <c r="DT70" s="236">
        <f>IF(COUNTIF($AG70:$AI70, $ET$1)&gt;0, DT$2, 0)</f>
        <v>0</v>
      </c>
      <c r="DU70" s="236">
        <f>IF(COUNTIF($AJ70:$AL70, $ET$1)&gt;0, DU$2, 0)</f>
        <v>0</v>
      </c>
      <c r="DV70" s="236">
        <f>IF(COUNTIF($AM70:$AO70, $ET$1)&gt;0, DV$2, 0)</f>
        <v>0</v>
      </c>
      <c r="DW70" s="236">
        <f>IF(COUNTIF($AP70:$AR70, $ET$1)&gt;0, DW$2, 0)</f>
        <v>0</v>
      </c>
      <c r="DX70" s="236">
        <f>IF(COUNTIF($AS70:$AU70, $ET$1)&gt;0, DX$2, 0)</f>
        <v>0</v>
      </c>
      <c r="DY70" s="236">
        <f>IF(COUNTIF($AV70:$AX70, $ET$1)&gt;0, DY$2, 0)</f>
        <v>0</v>
      </c>
      <c r="DZ70" s="237">
        <f>IF(COUNTIF($AY70:$BA70, $ET$1)&gt;0, DZ$2, 0)</f>
        <v>0</v>
      </c>
      <c r="EA70" s="238">
        <f>IF(COUNTIF($BB70:$BD70, $ET$1)&gt;0, EA$2, 0)</f>
        <v>0</v>
      </c>
      <c r="EB70" s="238">
        <f>IF(COUNTIF($BE70:$BG70, $ET$1)&gt;0, EB$2, 0)</f>
        <v>0</v>
      </c>
      <c r="EC70" s="238">
        <f>IF(COUNTIF($BH70:$BJ70, $ET$1)&gt;0, EC$2, 0)</f>
        <v>0</v>
      </c>
      <c r="ED70" s="238">
        <f>IF(COUNTIF($BK70:$BM70, $ET$1)&gt;0, ED$2, 0)</f>
        <v>0</v>
      </c>
      <c r="EE70" s="238">
        <f>IF(COUNTIF($BN70:$BP70, $ET$1)&gt;0, EE$2, 0)</f>
        <v>0</v>
      </c>
      <c r="EF70" s="238">
        <f>IF(COUNTIF($BQ70:$BS70, $ET$1)&gt;0, EF$2, 0)</f>
        <v>0</v>
      </c>
      <c r="EG70" s="238">
        <f>IF(COUNTIF($BT70:$BV70, $ET$1)&gt;0, EG$2, 0)</f>
        <v>0</v>
      </c>
      <c r="EH70" s="239">
        <f>IF(COUNTIF($BW70:$BY70, $ET$1)&gt;0, EH$2, 0)</f>
        <v>0</v>
      </c>
      <c r="EI70" s="240">
        <f>IF(COUNTIF($BZ70:$CB70, $ET$1)&gt;0, EI$2, 0)</f>
        <v>0</v>
      </c>
      <c r="EJ70" s="240">
        <f>IF(COUNTIF($CC70:$CE70, $ET$1)&gt;0, EJ$2, 0)</f>
        <v>0</v>
      </c>
      <c r="EK70" s="240">
        <f>IF(COUNTIF($CF70:$CH70, $ET$1)&gt;0, EK$2, 0)</f>
        <v>0</v>
      </c>
      <c r="EL70" s="240">
        <f>IF(COUNTIF($CI70:$CK70, $ET$1)&gt;0, EL$2, 0)</f>
        <v>0</v>
      </c>
      <c r="EM70" s="240">
        <f>IF(COUNTIF($CL70:$CN70, $ET$1)&gt;0, EM$2, 0)</f>
        <v>0</v>
      </c>
      <c r="EN70" s="240">
        <f>IF(COUNTIF($CO70:$CQ70, $ET$1)&gt;0, EN$2, 0)</f>
        <v>0</v>
      </c>
      <c r="EO70" s="240">
        <f>IF(COUNTIF($CR70:$CT70, $ET$1)&gt;0, EO$2, 0)</f>
        <v>0</v>
      </c>
      <c r="EP70" s="240">
        <f>IF(COUNTIF($CU70:$CW70, $ET$1)&gt;0, EP$2, 0)</f>
        <v>0</v>
      </c>
      <c r="EQ70" s="240">
        <f>IF(COUNTIF($CX70:$CZ70, $ET$1)&gt;0, EQ$2, 0)</f>
        <v>0</v>
      </c>
      <c r="ER70" s="240">
        <f>IF(COUNTIF($DA70:$DC70, $ET$1)&gt;0, ER$2, 0)</f>
        <v>0</v>
      </c>
      <c r="ES70" s="240">
        <f>IF(COUNTIF($DD70:$DF70, $ET$1)&gt;0, ES$2, 0)</f>
        <v>0</v>
      </c>
      <c r="ET70" s="241">
        <f>SUM(DN70:ES70)</f>
        <v>0</v>
      </c>
      <c r="EU70" s="242">
        <f>IF(COUNTIF($N70:$Q70, GA$1)&gt;0, EU$2, 0)</f>
        <v>0</v>
      </c>
      <c r="EV70" s="234">
        <f>IF(COUNTIF($R70:$U70, GA$1)&gt;0, EV$2, 0)</f>
        <v>0</v>
      </c>
      <c r="EW70" s="234">
        <f>IF(COUNTIF($V70:$Y70, GA$1)&gt;0, EW$2, 0)</f>
        <v>0</v>
      </c>
      <c r="EX70" s="234">
        <f>IF(COUNTIF($Z70:$AA70, GA$1)&gt;0, EX$2, 0)</f>
        <v>0</v>
      </c>
      <c r="EY70" s="234">
        <f>IF(COUNTIF($AB70:$AC70, GA$1)&gt;0, EY$2, 0)</f>
        <v>0</v>
      </c>
      <c r="EZ70" s="235">
        <f>IF(COUNTIF($AD70:$AF70, $GA$1)&gt;0, EZ$2, 0)</f>
        <v>0</v>
      </c>
      <c r="FA70" s="236">
        <f>IF(COUNTIF($AG70:$AI70, $GA$1)&gt;0, FA$2, 0)</f>
        <v>0</v>
      </c>
      <c r="FB70" s="236">
        <f>IF(COUNTIF($AJ70:$AL70, $GA$1)&gt;0, FB$2, 0)</f>
        <v>0</v>
      </c>
      <c r="FC70" s="236">
        <f>IF(COUNTIF($AM70:$AO70, $GA$1)&gt;0, FC$2, 0)</f>
        <v>0</v>
      </c>
      <c r="FD70" s="236">
        <f>IF(COUNTIF($AP70:$AR70, $GA$1)&gt;0, FD$2, 0)</f>
        <v>0</v>
      </c>
      <c r="FE70" s="236">
        <f>IF(COUNTIF($AS70:$AU70, $GA$1)&gt;0, FE$2, 0)</f>
        <v>0</v>
      </c>
      <c r="FF70" s="236">
        <f>IF(COUNTIF($AV70:$AX70, $GA$1)&gt;0, FF$2, 0)</f>
        <v>0</v>
      </c>
      <c r="FG70" s="237">
        <f>IF(COUNTIF($AY70:$BA70, $GA$1)&gt;0, FG$2, 0)</f>
        <v>0</v>
      </c>
      <c r="FH70" s="238">
        <f>IF(COUNTIF($BB70:$BD70, $GA$1)&gt;0, FH$2, 0)</f>
        <v>0</v>
      </c>
      <c r="FI70" s="238">
        <f>IF(COUNTIF($BE70:$BG70, $GA$1)&gt;0, FI$2, 0)</f>
        <v>0</v>
      </c>
      <c r="FJ70" s="238">
        <f>IF(COUNTIF($BH70:$BJ70, $GA$1)&gt;0, FJ$2, 0)</f>
        <v>0</v>
      </c>
      <c r="FK70" s="238">
        <f>IF(COUNTIF($BK70:$BM70, $GA$1)&gt;0, FK$2, 0)</f>
        <v>0</v>
      </c>
      <c r="FL70" s="238">
        <f>IF(COUNTIF($BN70:$BP70, $GA$1)&gt;0, FL$2, 0)</f>
        <v>5</v>
      </c>
      <c r="FM70" s="238">
        <f>IF(COUNTIF($BQ70:$BS70, $GA$1)&gt;0, FM$2, 0)</f>
        <v>4</v>
      </c>
      <c r="FN70" s="238">
        <f>IF(COUNTIF($BT70:$BV70, $GA$1)&gt;0, FN$2, 0)</f>
        <v>0</v>
      </c>
      <c r="FO70" s="239">
        <f>IF(COUNTIF($BW70:$BY70, $GA$1)&gt;0, FO$2, 0)</f>
        <v>0</v>
      </c>
      <c r="FP70" s="240">
        <f>IF(COUNTIF($BZ70:$CB70, $GA$1)&gt;0, FP$2, 0)</f>
        <v>0</v>
      </c>
      <c r="FQ70" s="240">
        <f>IF(COUNTIF($CC70:$CE70, $GA$1)&gt;0, FQ$2, 0)</f>
        <v>0</v>
      </c>
      <c r="FR70" s="240">
        <f>IF(COUNTIF($CF70:$CH70, $GA$1)&gt;0, FR$2, 0)</f>
        <v>0</v>
      </c>
      <c r="FS70" s="240">
        <f>IF(COUNTIF($CI70:$CK70, $GA$1)&gt;0, FS$2, 0)</f>
        <v>0</v>
      </c>
      <c r="FT70" s="240">
        <f>IF(COUNTIF($CL70:$CN70, $GA$1)&gt;0, FT$2, 0)</f>
        <v>0</v>
      </c>
      <c r="FU70" s="240">
        <f>IF(COUNTIF($CO70:$CQ70, $GA$1)&gt;0, FU$2, 0)</f>
        <v>0</v>
      </c>
      <c r="FV70" s="240">
        <f>IF(COUNTIF($CR70:$CT70, $GA$1)&gt;0, FV$2, 0)</f>
        <v>0</v>
      </c>
      <c r="FW70" s="240">
        <f>IF(COUNTIF($CU70:$CW70, $GA$1)&gt;0, FW$2, 0)</f>
        <v>0</v>
      </c>
      <c r="FX70" s="240">
        <f>IF(COUNTIF($CX70:$CZ70, $GA$1)&gt;0, FX$2, 0)</f>
        <v>0</v>
      </c>
      <c r="FY70" s="240">
        <f>IF(COUNTIF($DA70:$DC70, $GA$1)&gt;0, FY$2, 0)</f>
        <v>0</v>
      </c>
      <c r="FZ70" s="240">
        <f>IF(COUNTIF($DD70:$DF70, $GA$1)&gt;0, FZ$2, 0)</f>
        <v>0</v>
      </c>
      <c r="GA70" s="241">
        <f>SUM(EU70:FZ70)</f>
        <v>9</v>
      </c>
      <c r="GB70" s="242">
        <f>IF(COUNTIF($N70:$Q70, HH$1)&gt;0, GB$2, 0)</f>
        <v>0</v>
      </c>
      <c r="GC70" s="234">
        <f>IF(COUNTIF($R70:$U70, HH$1)&gt;0, GC$2, 0)</f>
        <v>0</v>
      </c>
      <c r="GD70" s="234">
        <f>IF(COUNTIF($V70:$Y70, HH$1)&gt;0, GD$2, 0)</f>
        <v>0</v>
      </c>
      <c r="GE70" s="234">
        <f>IF(COUNTIF($Z70:$AA70, HH$1)&gt;0, GE$2, 0)</f>
        <v>0</v>
      </c>
      <c r="GF70" s="234">
        <f>IF(COUNTIF($AB70:$AC70, HH$1)&gt;0, GF$2, 0)</f>
        <v>0</v>
      </c>
      <c r="GG70" s="235">
        <f>IF(COUNTIF($AD70:$AF70, $HH$1)&gt;0, GG$2, 0)</f>
        <v>0</v>
      </c>
      <c r="GH70" s="236">
        <f>IF(COUNTIF($AG70:$AI70, $HH$1)&gt;0, GH$2, 0)</f>
        <v>0</v>
      </c>
      <c r="GI70" s="236">
        <f>IF(COUNTIF($AJ70:$AL70, $HH$1)&gt;0, GI$2, 0)</f>
        <v>0</v>
      </c>
      <c r="GJ70" s="236">
        <f>IF(COUNTIF($AM70:$AO70, $HH$1)&gt;0, GJ$2, 0)</f>
        <v>0</v>
      </c>
      <c r="GK70" s="236">
        <f>IF(COUNTIF($AP70:$AR70, $HH$1)&gt;0, GK$2, 0)</f>
        <v>0</v>
      </c>
      <c r="GL70" s="236">
        <f>IF(COUNTIF($AS70:$AU70, $HH$1)&gt;0, GL$2, 0)</f>
        <v>0</v>
      </c>
      <c r="GM70" s="236">
        <f>IF(COUNTIF($AV70:$AX70, $HH$1)&gt;0, GM$2, 0)</f>
        <v>0</v>
      </c>
      <c r="GN70" s="237">
        <f>IF(COUNTIF($AY70:$BA70, $HH$1)&gt;0, GN$2, 0)</f>
        <v>0</v>
      </c>
      <c r="GO70" s="238">
        <f>IF(COUNTIF($BB70:$BD70, $HH$1)&gt;0, GO$2, 0)</f>
        <v>0</v>
      </c>
      <c r="GP70" s="238">
        <f>IF(COUNTIF($BE70:$BG70, $HH$1)&gt;0, GP$2, 0)</f>
        <v>0</v>
      </c>
      <c r="GQ70" s="238">
        <f>IF(COUNTIF($BH70:$BJ70, $HH$1)&gt;0, GQ$2, 0)</f>
        <v>0</v>
      </c>
      <c r="GR70" s="238">
        <f>IF(COUNTIF($BK70:$BM70, $HH$1)&gt;0, GR$2, 0)</f>
        <v>0</v>
      </c>
      <c r="GS70" s="238">
        <f>IF(COUNTIF($BN70:$BP70, $HH$1)&gt;0, GS$2, 0)</f>
        <v>0</v>
      </c>
      <c r="GT70" s="238">
        <f>IF(COUNTIF($BQ70:$BS70, $HH$1)&gt;0, GT$2, 0)</f>
        <v>0</v>
      </c>
      <c r="GU70" s="238">
        <f>IF(COUNTIF($BT70:$BV70, $HH$1)&gt;0, GU$2, 0)</f>
        <v>6</v>
      </c>
      <c r="GV70" s="239">
        <f>IF(COUNTIF($BW70:$BY70, $HH$1)&gt;0, GV$2, 0)</f>
        <v>0</v>
      </c>
      <c r="GW70" s="240">
        <f>IF(COUNTIF($BZ70:$CB70, $HH$1)&gt;0, GW$2, 0)</f>
        <v>0</v>
      </c>
      <c r="GX70" s="240">
        <f>IF(COUNTIF($CC70:$CE70, $HH$1)&gt;0, GX$2, 0)</f>
        <v>0</v>
      </c>
      <c r="GY70" s="240">
        <f>IF(COUNTIF($CF70:$CH70, $HH$1)&gt;0, GY$2, 0)</f>
        <v>0</v>
      </c>
      <c r="GZ70" s="240">
        <f>IF(COUNTIF($CI70:$CK70, $HH$1)&gt;0, GZ$2, 0)</f>
        <v>0</v>
      </c>
      <c r="HA70" s="240">
        <f>IF(COUNTIF($CL70:$CN70, $HH$1)&gt;0, HA$2, 0)</f>
        <v>0</v>
      </c>
      <c r="HB70" s="240">
        <f>IF(COUNTIF($CO70:$CQ70, $HH$1)&gt;0, HB$2, 0)</f>
        <v>0</v>
      </c>
      <c r="HC70" s="240">
        <f>IF(COUNTIF($CR70:$CT70, $HH$1)&gt;0, HC$2, 0)</f>
        <v>0</v>
      </c>
      <c r="HD70" s="240">
        <f>IF(COUNTIF($CU70:$CW70, $HH$1)&gt;0, HD$2, 0)</f>
        <v>0</v>
      </c>
      <c r="HE70" s="240">
        <f>IF(COUNTIF($CX70:$CZ70, $HH$1)&gt;0, HE$2, 0)</f>
        <v>0</v>
      </c>
      <c r="HF70" s="240">
        <f>IF(COUNTIF($DA70:$DC70, $HH$1)&gt;0, HF$2, 0)</f>
        <v>0</v>
      </c>
      <c r="HG70" s="240">
        <f>IF(COUNTIF($DD70:$DF70, $HH$1)&gt;0, HG$2, 0)</f>
        <v>0</v>
      </c>
      <c r="HH70" s="241">
        <f>SUM(GB70:HG70)</f>
        <v>6</v>
      </c>
      <c r="HI70" s="243"/>
      <c r="HJ70" s="242">
        <f>IF(MAX($N70:$Q70)&gt;=40, HJ$2, 0)</f>
        <v>3</v>
      </c>
      <c r="HK70" s="234">
        <f>IF(MAX($R70:$U70)&gt;=40, HK$2, 0)</f>
        <v>3</v>
      </c>
      <c r="HL70" s="234">
        <f>IF(MAX($V70:$Y70)&gt;=40, HL$2, 0)</f>
        <v>3</v>
      </c>
      <c r="HM70" s="234">
        <f>IF(MAX($Z70:$AA70)&gt;=40, HM$2, 0)</f>
        <v>3</v>
      </c>
      <c r="HN70" s="234">
        <f>IF(MAX($AB70:$AC70)&gt;=40, HN$2, 0)</f>
        <v>2</v>
      </c>
      <c r="HO70" s="235">
        <f>IF(MAX($AD70:$AF70)&gt;=40, HO$2, 0)</f>
        <v>20</v>
      </c>
      <c r="HP70" s="236">
        <f>IF(MAX($AG70:$AI70)&gt;=40, HP$2, 0)</f>
        <v>20</v>
      </c>
      <c r="HQ70" s="236">
        <f>IF(MAX($AJ70:$AL70)&gt;=40, HQ$2, 0)</f>
        <v>20</v>
      </c>
      <c r="HR70" s="236">
        <f>IF(MAX($AM70:$AO70)&gt;=40, HR$2, 0)</f>
        <v>20</v>
      </c>
      <c r="HS70" s="236">
        <f>IF(MAX($AP70:$AR70)&gt;=40, HS$2, 0)</f>
        <v>10</v>
      </c>
      <c r="HT70" s="236">
        <f>IF(MAX($AS70:$AU70)&gt;=40, HT$2, 0)</f>
        <v>20</v>
      </c>
      <c r="HU70" s="236">
        <f>IF(MAX($AV70:$AX70)&gt;=40, HU$2, 0)</f>
        <v>10</v>
      </c>
      <c r="HV70" s="237">
        <f>IF(MAX($AY70:$BA70)&gt;=40, HV$2, 0)</f>
        <v>20</v>
      </c>
      <c r="HW70" s="238">
        <f>IF(MAX($BB70:$BD70)&gt;=40, HW$2, 0)</f>
        <v>20</v>
      </c>
      <c r="HX70" s="238">
        <f>IF(MAX($BE70:$BG70)&gt;=40, HX$2, 0)</f>
        <v>20</v>
      </c>
      <c r="HY70" s="238">
        <f>IF(MAX($BH70:$BJ70)&gt;=40, HY$2, 0)</f>
        <v>20</v>
      </c>
      <c r="HZ70" s="238">
        <f>IF(MAX($BK70:$BM70)&gt;=40, HZ$2, 0)</f>
        <v>10</v>
      </c>
      <c r="IA70" s="238">
        <f>IF(MAX($BN70:$BP70)&gt;=40, IA$2, 0)</f>
        <v>0</v>
      </c>
      <c r="IB70" s="238">
        <f>IF(MAX($BQ70:$BS70)&gt;=40, IB$2, 0)</f>
        <v>0</v>
      </c>
      <c r="IC70" s="238">
        <f>IF(MAX($BT70:$BV70)&gt;=40, IC$2, 0)</f>
        <v>0</v>
      </c>
      <c r="ID70" s="239">
        <f>IF(MAX($BW70:$BY70)&gt;=40, ID$2, 0)</f>
        <v>0</v>
      </c>
      <c r="IE70" s="240">
        <f>IF(MAX($BZ70:$CB70)&gt;=40, IE$2, 0)</f>
        <v>0</v>
      </c>
      <c r="IF70" s="240">
        <f>IF(MAX($CC70:$CE70)&gt;=40, IF$2, 0)</f>
        <v>0</v>
      </c>
      <c r="IG70" s="240">
        <f>IF(MAX($CF70:$CH70)&gt;=40, IG$2, 0)</f>
        <v>0</v>
      </c>
      <c r="IH70" s="240">
        <f>IF(MAX($CI70:$CK70)&gt;=40, IH$2, 0)</f>
        <v>0</v>
      </c>
      <c r="II70" s="240">
        <f>IF(MAX($CL70:$CN70)&gt;=40, II$2, 0)</f>
        <v>0</v>
      </c>
      <c r="IJ70" s="240">
        <f>IF(MAX($CO70:$CQ70)&gt;=40, IJ$2, 0)</f>
        <v>0</v>
      </c>
      <c r="IK70" s="240">
        <f>IF(MAX($CR70:$CT70)&gt;=40, IK$2, 0)</f>
        <v>0</v>
      </c>
      <c r="IL70" s="240">
        <f>IF(MAX($CU70:$CW70)&gt;=40, IL$2, 0)</f>
        <v>0</v>
      </c>
      <c r="IM70" s="240">
        <f>IF(MAX($CX70:$CZ70)&gt;=40, IM$2, 0)</f>
        <v>0</v>
      </c>
      <c r="IN70" s="240">
        <f>IF(MAX($DA70:$DC70)&gt;=40, IN$2, 0)</f>
        <v>0</v>
      </c>
      <c r="IO70" s="240">
        <f>IF(MAX($DD70:$DF70)&gt;=40, IO$2, 0)</f>
        <v>0</v>
      </c>
      <c r="IP70" s="416">
        <f>SUM(HO70:IB70, ID70:IO70)</f>
        <v>210</v>
      </c>
      <c r="IQ70" s="416">
        <f>SUM(HJ70:HN70, IC70)</f>
        <v>14</v>
      </c>
    </row>
    <row r="71" spans="1:251" ht="15" customHeight="1" x14ac:dyDescent="0.25">
      <c r="B71" s="223"/>
      <c r="C71" s="222"/>
      <c r="D71" s="404"/>
      <c r="E71" s="405"/>
      <c r="F71" s="221"/>
      <c r="G71" s="406"/>
      <c r="H71" s="406"/>
      <c r="I71" s="407"/>
      <c r="J71" s="408"/>
      <c r="K71" s="408"/>
      <c r="L71" s="409"/>
      <c r="M71" s="420"/>
      <c r="N71" s="411"/>
      <c r="O71" s="413"/>
      <c r="P71" s="413"/>
      <c r="Q71" s="410"/>
      <c r="R71" s="411"/>
      <c r="S71" s="413"/>
      <c r="T71" s="413"/>
      <c r="U71" s="412"/>
      <c r="V71" s="411"/>
      <c r="W71" s="413"/>
      <c r="X71" s="413"/>
      <c r="Y71" s="410"/>
      <c r="Z71" s="411"/>
      <c r="AA71" s="410"/>
      <c r="AB71" s="411"/>
      <c r="AC71" s="410"/>
      <c r="AD71" s="411"/>
      <c r="AE71" s="413"/>
      <c r="AF71" s="410"/>
      <c r="AG71" s="411"/>
      <c r="AH71" s="413"/>
      <c r="AI71" s="410"/>
      <c r="AJ71" s="411"/>
      <c r="AK71" s="413"/>
      <c r="AL71" s="410"/>
      <c r="AM71" s="411"/>
      <c r="AN71" s="413"/>
      <c r="AO71" s="410"/>
      <c r="AP71" s="411"/>
      <c r="AQ71" s="413"/>
      <c r="AR71" s="410"/>
      <c r="AS71" s="411"/>
      <c r="AT71" s="413"/>
      <c r="AU71" s="410"/>
      <c r="AV71" s="411"/>
      <c r="AW71" s="413"/>
      <c r="AX71" s="410"/>
      <c r="AY71" s="411"/>
      <c r="AZ71" s="413"/>
      <c r="BA71" s="410"/>
      <c r="BB71" s="411"/>
      <c r="BC71" s="413"/>
      <c r="BD71" s="410"/>
      <c r="BE71" s="411"/>
      <c r="BF71" s="413"/>
      <c r="BG71" s="410"/>
      <c r="BH71" s="411"/>
      <c r="BI71" s="413"/>
      <c r="BJ71" s="410"/>
      <c r="BK71" s="411"/>
      <c r="BL71" s="413"/>
      <c r="BM71" s="410"/>
      <c r="BN71" s="411"/>
      <c r="BO71" s="413"/>
      <c r="BP71" s="410"/>
      <c r="BQ71" s="411"/>
      <c r="BR71" s="413"/>
      <c r="BS71" s="410"/>
      <c r="BT71" s="411"/>
      <c r="BU71" s="414"/>
      <c r="BV71" s="410"/>
      <c r="BW71" s="411"/>
      <c r="BX71" s="413"/>
      <c r="BY71" s="410"/>
      <c r="BZ71" s="411"/>
      <c r="CA71" s="413"/>
      <c r="CB71" s="410"/>
      <c r="CC71" s="411"/>
      <c r="CD71" s="413"/>
      <c r="CE71" s="413"/>
      <c r="CF71" s="413"/>
      <c r="CG71" s="413"/>
      <c r="CH71" s="410"/>
      <c r="CI71" s="411"/>
      <c r="CJ71" s="413"/>
      <c r="CK71" s="410"/>
      <c r="CL71" s="411"/>
      <c r="CM71" s="413"/>
      <c r="CN71" s="410"/>
      <c r="CO71" s="411"/>
      <c r="CP71" s="413"/>
      <c r="CQ71" s="410"/>
      <c r="CR71" s="411"/>
      <c r="CS71" s="413"/>
      <c r="CT71" s="410"/>
      <c r="CU71" s="411"/>
      <c r="CV71" s="413"/>
      <c r="CW71" s="410"/>
      <c r="CX71" s="411"/>
      <c r="CY71" s="413"/>
      <c r="CZ71" s="410"/>
      <c r="DA71" s="411"/>
      <c r="DB71" s="413"/>
      <c r="DC71" s="410"/>
      <c r="DD71" s="411"/>
      <c r="DE71" s="413"/>
      <c r="DF71" s="410"/>
      <c r="DG71" s="222"/>
      <c r="DH71" s="396"/>
      <c r="DI71" s="396"/>
      <c r="DJ71" s="285"/>
      <c r="DK71" s="223"/>
      <c r="DL71" s="421"/>
      <c r="DM71" s="422"/>
      <c r="DN71" s="430"/>
      <c r="DO71" s="225"/>
      <c r="DP71" s="225"/>
      <c r="DQ71" s="225"/>
      <c r="DR71" s="225"/>
      <c r="DS71" s="226"/>
      <c r="DT71" s="227"/>
      <c r="DU71" s="227"/>
      <c r="DV71" s="227"/>
      <c r="DW71" s="227"/>
      <c r="DX71" s="227"/>
      <c r="DY71" s="227"/>
      <c r="DZ71" s="228"/>
      <c r="EA71" s="229"/>
      <c r="EB71" s="229"/>
      <c r="EC71" s="229"/>
      <c r="ED71" s="229"/>
      <c r="EE71" s="229"/>
      <c r="EF71" s="229"/>
      <c r="EG71" s="229"/>
      <c r="EH71" s="230"/>
      <c r="EI71" s="231"/>
      <c r="EJ71" s="231"/>
      <c r="EK71" s="231"/>
      <c r="EL71" s="231"/>
      <c r="EM71" s="231"/>
      <c r="EN71" s="231"/>
      <c r="EO71" s="231"/>
      <c r="EP71" s="231"/>
      <c r="EQ71" s="231"/>
      <c r="ER71" s="231"/>
      <c r="ES71" s="231"/>
      <c r="ET71" s="232"/>
      <c r="EU71" s="224"/>
      <c r="EV71" s="225"/>
      <c r="EW71" s="225"/>
      <c r="EX71" s="225"/>
      <c r="EY71" s="225"/>
      <c r="EZ71" s="226"/>
      <c r="FA71" s="227"/>
      <c r="FB71" s="227"/>
      <c r="FC71" s="227"/>
      <c r="FD71" s="227"/>
      <c r="FE71" s="227"/>
      <c r="FF71" s="227"/>
      <c r="FG71" s="228"/>
      <c r="FH71" s="229"/>
      <c r="FI71" s="229"/>
      <c r="FJ71" s="229"/>
      <c r="FK71" s="229"/>
      <c r="FL71" s="229"/>
      <c r="FM71" s="229"/>
      <c r="FN71" s="229"/>
      <c r="FO71" s="230"/>
      <c r="FP71" s="231"/>
      <c r="FQ71" s="231"/>
      <c r="FR71" s="231"/>
      <c r="FS71" s="231"/>
      <c r="FT71" s="231"/>
      <c r="FU71" s="231"/>
      <c r="FV71" s="231"/>
      <c r="FW71" s="231"/>
      <c r="FX71" s="231"/>
      <c r="FY71" s="231"/>
      <c r="FZ71" s="231"/>
      <c r="GA71" s="232"/>
      <c r="GB71" s="224"/>
      <c r="GC71" s="225"/>
      <c r="GD71" s="225"/>
      <c r="GE71" s="225"/>
      <c r="GF71" s="225"/>
      <c r="GG71" s="226"/>
      <c r="GH71" s="227"/>
      <c r="GI71" s="227"/>
      <c r="GJ71" s="227"/>
      <c r="GK71" s="227"/>
      <c r="GL71" s="227"/>
      <c r="GM71" s="227"/>
      <c r="GN71" s="228"/>
      <c r="GO71" s="229"/>
      <c r="GP71" s="229"/>
      <c r="GQ71" s="229"/>
      <c r="GR71" s="229"/>
      <c r="GS71" s="229"/>
      <c r="GT71" s="229"/>
      <c r="GU71" s="229"/>
      <c r="GV71" s="230"/>
      <c r="GW71" s="231"/>
      <c r="GX71" s="231"/>
      <c r="GY71" s="231"/>
      <c r="GZ71" s="231"/>
      <c r="HA71" s="231"/>
      <c r="HB71" s="231"/>
      <c r="HC71" s="231"/>
      <c r="HD71" s="231"/>
      <c r="HE71" s="231"/>
      <c r="HF71" s="231"/>
      <c r="HG71" s="231"/>
      <c r="HH71" s="232"/>
      <c r="HI71" s="232"/>
      <c r="HJ71" s="224"/>
      <c r="HK71" s="225"/>
      <c r="HL71" s="225"/>
      <c r="HM71" s="225"/>
      <c r="HN71" s="225"/>
      <c r="HO71" s="226"/>
      <c r="HP71" s="227"/>
      <c r="HQ71" s="227"/>
      <c r="HR71" s="227"/>
      <c r="HS71" s="227"/>
      <c r="HT71" s="227"/>
      <c r="HU71" s="227"/>
      <c r="HV71" s="228"/>
      <c r="HW71" s="229"/>
      <c r="HX71" s="229"/>
      <c r="HY71" s="229"/>
      <c r="HZ71" s="229"/>
      <c r="IA71" s="229"/>
      <c r="IB71" s="229"/>
      <c r="IC71" s="229"/>
      <c r="ID71" s="230"/>
      <c r="IE71" s="231"/>
      <c r="IF71" s="231"/>
      <c r="IG71" s="231"/>
      <c r="IH71" s="231"/>
      <c r="II71" s="231"/>
      <c r="IJ71" s="231"/>
      <c r="IK71" s="231"/>
      <c r="IL71" s="231"/>
      <c r="IM71" s="231"/>
      <c r="IN71" s="231"/>
      <c r="IO71" s="231"/>
      <c r="IP71" s="418"/>
      <c r="IQ71" s="418"/>
    </row>
    <row r="72" spans="1:251" ht="15" customHeight="1" x14ac:dyDescent="0.25">
      <c r="A72" s="14" t="s">
        <v>1778</v>
      </c>
      <c r="B72" s="392">
        <v>5</v>
      </c>
      <c r="C72" s="13" t="s">
        <v>790</v>
      </c>
      <c r="D72" s="423">
        <v>43831</v>
      </c>
      <c r="E72" s="20">
        <v>5</v>
      </c>
      <c r="F72" s="6">
        <v>10447774</v>
      </c>
      <c r="G72" s="20">
        <v>1</v>
      </c>
      <c r="H72" s="20"/>
      <c r="I72" s="23"/>
      <c r="J72" s="6" t="s">
        <v>18</v>
      </c>
      <c r="K72" s="6" t="s">
        <v>18</v>
      </c>
      <c r="L72" s="424"/>
      <c r="M72" s="651" t="s">
        <v>791</v>
      </c>
      <c r="N72" s="24">
        <v>71.8</v>
      </c>
      <c r="O72" s="107"/>
      <c r="P72" s="105"/>
      <c r="Q72" s="106"/>
      <c r="R72" s="24" t="s">
        <v>1390</v>
      </c>
      <c r="S72" s="107"/>
      <c r="T72" s="105"/>
      <c r="U72" s="106"/>
      <c r="V72" s="690">
        <v>73.779998779296875</v>
      </c>
      <c r="W72" s="107"/>
      <c r="X72" s="105"/>
      <c r="Y72" s="106"/>
      <c r="Z72" s="24">
        <v>67.06</v>
      </c>
      <c r="AA72" s="273"/>
      <c r="AB72" s="692">
        <v>67.290000915527344</v>
      </c>
      <c r="AC72" s="273"/>
      <c r="AD72" s="24">
        <v>75</v>
      </c>
      <c r="AE72" s="107"/>
      <c r="AF72" s="273"/>
      <c r="AG72" s="24">
        <v>79</v>
      </c>
      <c r="AH72" s="107"/>
      <c r="AI72" s="273"/>
      <c r="AJ72" s="24">
        <v>98</v>
      </c>
      <c r="AK72" s="107"/>
      <c r="AL72" s="273"/>
      <c r="AM72" s="24">
        <v>83</v>
      </c>
      <c r="AN72" s="107"/>
      <c r="AO72" s="273"/>
      <c r="AP72" s="24">
        <v>86.5</v>
      </c>
      <c r="AQ72" s="107"/>
      <c r="AR72" s="273"/>
      <c r="AS72" s="24">
        <v>72.849998474121094</v>
      </c>
      <c r="AT72" s="107"/>
      <c r="AU72" s="273"/>
      <c r="AV72" s="24">
        <v>72</v>
      </c>
      <c r="AW72" s="107"/>
      <c r="AX72" s="273"/>
      <c r="AY72" s="648">
        <v>81.80999755859375</v>
      </c>
      <c r="AZ72" s="107"/>
      <c r="BA72" s="273"/>
      <c r="BB72" s="648">
        <v>68</v>
      </c>
      <c r="BC72" s="107"/>
      <c r="BD72" s="273"/>
      <c r="BE72" s="692">
        <v>83.25</v>
      </c>
      <c r="BF72" s="107"/>
      <c r="BG72" s="273"/>
      <c r="BH72" s="692">
        <v>62</v>
      </c>
      <c r="BI72" s="107"/>
      <c r="BJ72" s="273"/>
      <c r="BK72" s="692">
        <v>75.540000915527344</v>
      </c>
      <c r="BL72" s="107"/>
      <c r="BM72" s="273"/>
      <c r="BN72" s="24" t="s">
        <v>1390</v>
      </c>
      <c r="BO72" s="107"/>
      <c r="BP72" s="273"/>
      <c r="BQ72" s="24" t="s">
        <v>1390</v>
      </c>
      <c r="BR72" s="107"/>
      <c r="BS72" s="273"/>
      <c r="BT72" s="24" t="s">
        <v>1387</v>
      </c>
      <c r="BU72" s="291"/>
      <c r="BV72" s="273"/>
      <c r="BW72" s="24"/>
      <c r="BX72" s="107"/>
      <c r="BY72" s="273"/>
      <c r="BZ72" s="24"/>
      <c r="CA72" s="107"/>
      <c r="CB72" s="273"/>
      <c r="CC72" s="24"/>
      <c r="CD72" s="107"/>
      <c r="CE72" s="107"/>
      <c r="CF72" s="107"/>
      <c r="CG72" s="107"/>
      <c r="CH72" s="273"/>
      <c r="CI72" s="24"/>
      <c r="CJ72" s="107"/>
      <c r="CK72" s="273"/>
      <c r="CL72" s="24"/>
      <c r="CM72" s="107"/>
      <c r="CN72" s="273"/>
      <c r="CO72" s="24"/>
      <c r="CP72" s="107"/>
      <c r="CQ72" s="273"/>
      <c r="CR72" s="24"/>
      <c r="CS72" s="107"/>
      <c r="CT72" s="273"/>
      <c r="CU72" s="24"/>
      <c r="CV72" s="107"/>
      <c r="CW72" s="273"/>
      <c r="CX72" s="24"/>
      <c r="CY72" s="107"/>
      <c r="CZ72" s="273"/>
      <c r="DA72" s="24"/>
      <c r="DB72" s="107"/>
      <c r="DC72" s="273"/>
      <c r="DD72" s="24"/>
      <c r="DE72" s="107"/>
      <c r="DF72" s="273"/>
      <c r="DG72" s="218"/>
      <c r="DH72" s="217"/>
      <c r="DI72" s="217"/>
      <c r="DJ72" s="286">
        <f>AVERAGE(AY72:DF72)</f>
        <v>74.119999694824216</v>
      </c>
      <c r="DK72" s="219"/>
      <c r="DL72" s="220">
        <f>IF(DJ72&gt;80, 4, (DJ72-50)/20+2.5)</f>
        <v>3.7059999847412106</v>
      </c>
      <c r="DM72" s="650">
        <f>COUNTIF(N72:DF72, DM$1)+COUNTIF(N72:DF72, DM$2)</f>
        <v>0</v>
      </c>
      <c r="DN72" s="233">
        <f>IF(COUNTIF($N72:$Q72, ET$1)&gt;0, DN$2, 0)</f>
        <v>0</v>
      </c>
      <c r="DO72" s="234">
        <f>IF(COUNTIF($R72:$U72, ET$1)&gt;0, DO$2, 0)</f>
        <v>0</v>
      </c>
      <c r="DP72" s="234">
        <f>IF(COUNTIF($V72:$Y72, ET$1)&gt;0, DP$2, 0)</f>
        <v>0</v>
      </c>
      <c r="DQ72" s="234">
        <f>IF(COUNTIF($Z72:$AA72, ET$1)&gt;0, DQ$2, 0)</f>
        <v>0</v>
      </c>
      <c r="DR72" s="234">
        <f>IF(COUNTIF($AB72:$AC72, ET$1)&gt;0, DR$2, 0)</f>
        <v>0</v>
      </c>
      <c r="DS72" s="235">
        <f>IF(COUNTIF($AD72:$AF72, $ET$1)&gt;0, DS$2, 0)</f>
        <v>0</v>
      </c>
      <c r="DT72" s="236">
        <f>IF(COUNTIF($AG72:$AI72, $ET$1)&gt;0, DT$2, 0)</f>
        <v>0</v>
      </c>
      <c r="DU72" s="236">
        <f>IF(COUNTIF($AJ72:$AL72, $ET$1)&gt;0, DU$2, 0)</f>
        <v>0</v>
      </c>
      <c r="DV72" s="236">
        <f>IF(COUNTIF($AM72:$AO72, $ET$1)&gt;0, DV$2, 0)</f>
        <v>0</v>
      </c>
      <c r="DW72" s="236">
        <f>IF(COUNTIF($AP72:$AR72, $ET$1)&gt;0, DW$2, 0)</f>
        <v>0</v>
      </c>
      <c r="DX72" s="236">
        <f>IF(COUNTIF($AS72:$AU72, $ET$1)&gt;0, DX$2, 0)</f>
        <v>0</v>
      </c>
      <c r="DY72" s="236">
        <f>IF(COUNTIF($AV72:$AX72, $ET$1)&gt;0, DY$2, 0)</f>
        <v>0</v>
      </c>
      <c r="DZ72" s="237">
        <f>IF(COUNTIF($AY72:$BA72, $ET$1)&gt;0, DZ$2, 0)</f>
        <v>0</v>
      </c>
      <c r="EA72" s="238">
        <f>IF(COUNTIF($BB72:$BD72, $ET$1)&gt;0, EA$2, 0)</f>
        <v>0</v>
      </c>
      <c r="EB72" s="238">
        <f>IF(COUNTIF($BE72:$BG72, $ET$1)&gt;0, EB$2, 0)</f>
        <v>0</v>
      </c>
      <c r="EC72" s="238">
        <f>IF(COUNTIF($BH72:$BJ72, $ET$1)&gt;0, EC$2, 0)</f>
        <v>0</v>
      </c>
      <c r="ED72" s="238">
        <f>IF(COUNTIF($BK72:$BM72, $ET$1)&gt;0, ED$2, 0)</f>
        <v>0</v>
      </c>
      <c r="EE72" s="238">
        <f>IF(COUNTIF($BN72:$BP72, $ET$1)&gt;0, EE$2, 0)</f>
        <v>0</v>
      </c>
      <c r="EF72" s="238">
        <f>IF(COUNTIF($BQ72:$BS72, $ET$1)&gt;0, EF$2, 0)</f>
        <v>0</v>
      </c>
      <c r="EG72" s="238">
        <f>IF(COUNTIF($BT72:$BV72, $ET$1)&gt;0, EG$2, 0)</f>
        <v>0</v>
      </c>
      <c r="EH72" s="239">
        <f>IF(COUNTIF($BW72:$BY72, $ET$1)&gt;0, EH$2, 0)</f>
        <v>0</v>
      </c>
      <c r="EI72" s="240">
        <f>IF(COUNTIF($BZ72:$CB72, $ET$1)&gt;0, EI$2, 0)</f>
        <v>0</v>
      </c>
      <c r="EJ72" s="240">
        <f>IF(COUNTIF($CC72:$CE72, $ET$1)&gt;0, EJ$2, 0)</f>
        <v>0</v>
      </c>
      <c r="EK72" s="240">
        <f>IF(COUNTIF($CF72:$CH72, $ET$1)&gt;0, EK$2, 0)</f>
        <v>0</v>
      </c>
      <c r="EL72" s="240">
        <f>IF(COUNTIF($CI72:$CK72, $ET$1)&gt;0, EL$2, 0)</f>
        <v>0</v>
      </c>
      <c r="EM72" s="240">
        <f>IF(COUNTIF($CL72:$CN72, $ET$1)&gt;0, EM$2, 0)</f>
        <v>0</v>
      </c>
      <c r="EN72" s="240">
        <f>IF(COUNTIF($CO72:$CQ72, $ET$1)&gt;0, EN$2, 0)</f>
        <v>0</v>
      </c>
      <c r="EO72" s="240">
        <f>IF(COUNTIF($CR72:$CT72, $ET$1)&gt;0, EO$2, 0)</f>
        <v>0</v>
      </c>
      <c r="EP72" s="240">
        <f>IF(COUNTIF($CU72:$CW72, $ET$1)&gt;0, EP$2, 0)</f>
        <v>0</v>
      </c>
      <c r="EQ72" s="240">
        <f>IF(COUNTIF($CX72:$CZ72, $ET$1)&gt;0, EQ$2, 0)</f>
        <v>0</v>
      </c>
      <c r="ER72" s="240">
        <f>IF(COUNTIF($DA72:$DC72, $ET$1)&gt;0, ER$2, 0)</f>
        <v>0</v>
      </c>
      <c r="ES72" s="240">
        <f>IF(COUNTIF($DD72:$DF72, $ET$1)&gt;0, ES$2, 0)</f>
        <v>0</v>
      </c>
      <c r="ET72" s="241">
        <f>SUM(DN72:ES72)</f>
        <v>0</v>
      </c>
      <c r="EU72" s="242">
        <f>IF(COUNTIF($N72:$Q72, GA$1)&gt;0, EU$2, 0)</f>
        <v>0</v>
      </c>
      <c r="EV72" s="234">
        <f>IF(COUNTIF($R72:$U72, GA$1)&gt;0, EV$2, 0)</f>
        <v>3</v>
      </c>
      <c r="EW72" s="234">
        <f>IF(COUNTIF($V72:$Y72, GA$1)&gt;0, EW$2, 0)</f>
        <v>0</v>
      </c>
      <c r="EX72" s="234">
        <f>IF(COUNTIF($Z72:$AA72, GA$1)&gt;0, EX$2, 0)</f>
        <v>0</v>
      </c>
      <c r="EY72" s="234">
        <f>IF(COUNTIF($AB72:$AC72, GA$1)&gt;0, EY$2, 0)</f>
        <v>0</v>
      </c>
      <c r="EZ72" s="235">
        <f>IF(COUNTIF($AD72:$AF72, $GA$1)&gt;0, EZ$2, 0)</f>
        <v>0</v>
      </c>
      <c r="FA72" s="236">
        <f>IF(COUNTIF($AG72:$AI72, $GA$1)&gt;0, FA$2, 0)</f>
        <v>0</v>
      </c>
      <c r="FB72" s="236">
        <f>IF(COUNTIF($AJ72:$AL72, $GA$1)&gt;0, FB$2, 0)</f>
        <v>0</v>
      </c>
      <c r="FC72" s="236">
        <f>IF(COUNTIF($AM72:$AO72, $GA$1)&gt;0, FC$2, 0)</f>
        <v>0</v>
      </c>
      <c r="FD72" s="236">
        <f>IF(COUNTIF($AP72:$AR72, $GA$1)&gt;0, FD$2, 0)</f>
        <v>0</v>
      </c>
      <c r="FE72" s="236">
        <f>IF(COUNTIF($AS72:$AU72, $GA$1)&gt;0, FE$2, 0)</f>
        <v>0</v>
      </c>
      <c r="FF72" s="236">
        <f>IF(COUNTIF($AV72:$AX72, $GA$1)&gt;0, FF$2, 0)</f>
        <v>0</v>
      </c>
      <c r="FG72" s="237">
        <f>IF(COUNTIF($AY72:$BA72, $GA$1)&gt;0, FG$2, 0)</f>
        <v>0</v>
      </c>
      <c r="FH72" s="238">
        <f>IF(COUNTIF($BB72:$BD72, $GA$1)&gt;0, FH$2, 0)</f>
        <v>0</v>
      </c>
      <c r="FI72" s="238">
        <f>IF(COUNTIF($BE72:$BG72, $GA$1)&gt;0, FI$2, 0)</f>
        <v>0</v>
      </c>
      <c r="FJ72" s="238">
        <f>IF(COUNTIF($BH72:$BJ72, $GA$1)&gt;0, FJ$2, 0)</f>
        <v>0</v>
      </c>
      <c r="FK72" s="238">
        <f>IF(COUNTIF($BK72:$BM72, $GA$1)&gt;0, FK$2, 0)</f>
        <v>0</v>
      </c>
      <c r="FL72" s="238">
        <f>IF(COUNTIF($BN72:$BP72, $GA$1)&gt;0, FL$2, 0)</f>
        <v>5</v>
      </c>
      <c r="FM72" s="238">
        <f>IF(COUNTIF($BQ72:$BS72, $GA$1)&gt;0, FM$2, 0)</f>
        <v>4</v>
      </c>
      <c r="FN72" s="238">
        <f>IF(COUNTIF($BT72:$BV72, $GA$1)&gt;0, FN$2, 0)</f>
        <v>0</v>
      </c>
      <c r="FO72" s="239">
        <f>IF(COUNTIF($BW72:$BY72, $GA$1)&gt;0, FO$2, 0)</f>
        <v>0</v>
      </c>
      <c r="FP72" s="240">
        <f>IF(COUNTIF($BZ72:$CB72, $GA$1)&gt;0, FP$2, 0)</f>
        <v>0</v>
      </c>
      <c r="FQ72" s="240">
        <f>IF(COUNTIF($CC72:$CE72, $GA$1)&gt;0, FQ$2, 0)</f>
        <v>0</v>
      </c>
      <c r="FR72" s="240">
        <f>IF(COUNTIF($CF72:$CH72, $GA$1)&gt;0, FR$2, 0)</f>
        <v>0</v>
      </c>
      <c r="FS72" s="240">
        <f>IF(COUNTIF($CI72:$CK72, $GA$1)&gt;0, FS$2, 0)</f>
        <v>0</v>
      </c>
      <c r="FT72" s="240">
        <f>IF(COUNTIF($CL72:$CN72, $GA$1)&gt;0, FT$2, 0)</f>
        <v>0</v>
      </c>
      <c r="FU72" s="240">
        <f>IF(COUNTIF($CO72:$CQ72, $GA$1)&gt;0, FU$2, 0)</f>
        <v>0</v>
      </c>
      <c r="FV72" s="240">
        <f>IF(COUNTIF($CR72:$CT72, $GA$1)&gt;0, FV$2, 0)</f>
        <v>0</v>
      </c>
      <c r="FW72" s="240">
        <f>IF(COUNTIF($CU72:$CW72, $GA$1)&gt;0, FW$2, 0)</f>
        <v>0</v>
      </c>
      <c r="FX72" s="240">
        <f>IF(COUNTIF($CX72:$CZ72, $GA$1)&gt;0, FX$2, 0)</f>
        <v>0</v>
      </c>
      <c r="FY72" s="240">
        <f>IF(COUNTIF($DA72:$DC72, $GA$1)&gt;0, FY$2, 0)</f>
        <v>0</v>
      </c>
      <c r="FZ72" s="240">
        <f>IF(COUNTIF($DD72:$DF72, $GA$1)&gt;0, FZ$2, 0)</f>
        <v>0</v>
      </c>
      <c r="GA72" s="241">
        <f>SUM(EU72:FZ72)</f>
        <v>12</v>
      </c>
      <c r="GB72" s="242">
        <f>IF(COUNTIF($N72:$Q72, HH$1)&gt;0, GB$2, 0)</f>
        <v>0</v>
      </c>
      <c r="GC72" s="234">
        <f>IF(COUNTIF($R72:$U72, HH$1)&gt;0, GC$2, 0)</f>
        <v>0</v>
      </c>
      <c r="GD72" s="234">
        <f>IF(COUNTIF($V72:$Y72, HH$1)&gt;0, GD$2, 0)</f>
        <v>0</v>
      </c>
      <c r="GE72" s="234">
        <f>IF(COUNTIF($Z72:$AA72, HH$1)&gt;0, GE$2, 0)</f>
        <v>0</v>
      </c>
      <c r="GF72" s="234">
        <f>IF(COUNTIF($AB72:$AC72, HH$1)&gt;0, GF$2, 0)</f>
        <v>0</v>
      </c>
      <c r="GG72" s="235">
        <f>IF(COUNTIF($AD72:$AF72, $HH$1)&gt;0, GG$2, 0)</f>
        <v>0</v>
      </c>
      <c r="GH72" s="236">
        <f>IF(COUNTIF($AG72:$AI72, $HH$1)&gt;0, GH$2, 0)</f>
        <v>0</v>
      </c>
      <c r="GI72" s="236">
        <f>IF(COUNTIF($AJ72:$AL72, $HH$1)&gt;0, GI$2, 0)</f>
        <v>0</v>
      </c>
      <c r="GJ72" s="236">
        <f>IF(COUNTIF($AM72:$AO72, $HH$1)&gt;0, GJ$2, 0)</f>
        <v>0</v>
      </c>
      <c r="GK72" s="236">
        <f>IF(COUNTIF($AP72:$AR72, $HH$1)&gt;0, GK$2, 0)</f>
        <v>0</v>
      </c>
      <c r="GL72" s="236">
        <f>IF(COUNTIF($AS72:$AU72, $HH$1)&gt;0, GL$2, 0)</f>
        <v>0</v>
      </c>
      <c r="GM72" s="236">
        <f>IF(COUNTIF($AV72:$AX72, $HH$1)&gt;0, GM$2, 0)</f>
        <v>0</v>
      </c>
      <c r="GN72" s="237">
        <f>IF(COUNTIF($AY72:$BA72, $HH$1)&gt;0, GN$2, 0)</f>
        <v>0</v>
      </c>
      <c r="GO72" s="238">
        <f>IF(COUNTIF($BB72:$BD72, $HH$1)&gt;0, GO$2, 0)</f>
        <v>0</v>
      </c>
      <c r="GP72" s="238">
        <f>IF(COUNTIF($BE72:$BG72, $HH$1)&gt;0, GP$2, 0)</f>
        <v>0</v>
      </c>
      <c r="GQ72" s="238">
        <f>IF(COUNTIF($BH72:$BJ72, $HH$1)&gt;0, GQ$2, 0)</f>
        <v>0</v>
      </c>
      <c r="GR72" s="238">
        <f>IF(COUNTIF($BK72:$BM72, $HH$1)&gt;0, GR$2, 0)</f>
        <v>0</v>
      </c>
      <c r="GS72" s="238">
        <f>IF(COUNTIF($BN72:$BP72, $HH$1)&gt;0, GS$2, 0)</f>
        <v>0</v>
      </c>
      <c r="GT72" s="238">
        <f>IF(COUNTIF($BQ72:$BS72, $HH$1)&gt;0, GT$2, 0)</f>
        <v>0</v>
      </c>
      <c r="GU72" s="238">
        <f>IF(COUNTIF($BT72:$BV72, $HH$1)&gt;0, GU$2, 0)</f>
        <v>6</v>
      </c>
      <c r="GV72" s="239">
        <f>IF(COUNTIF($BW72:$BY72, $HH$1)&gt;0, GV$2, 0)</f>
        <v>0</v>
      </c>
      <c r="GW72" s="240">
        <f>IF(COUNTIF($BZ72:$CB72, $HH$1)&gt;0, GW$2, 0)</f>
        <v>0</v>
      </c>
      <c r="GX72" s="240">
        <f>IF(COUNTIF($CC72:$CE72, $HH$1)&gt;0, GX$2, 0)</f>
        <v>0</v>
      </c>
      <c r="GY72" s="240">
        <f>IF(COUNTIF($CF72:$CH72, $HH$1)&gt;0, GY$2, 0)</f>
        <v>0</v>
      </c>
      <c r="GZ72" s="240">
        <f>IF(COUNTIF($CI72:$CK72, $HH$1)&gt;0, GZ$2, 0)</f>
        <v>0</v>
      </c>
      <c r="HA72" s="240">
        <f>IF(COUNTIF($CL72:$CN72, $HH$1)&gt;0, HA$2, 0)</f>
        <v>0</v>
      </c>
      <c r="HB72" s="240">
        <f>IF(COUNTIF($CO72:$CQ72, $HH$1)&gt;0, HB$2, 0)</f>
        <v>0</v>
      </c>
      <c r="HC72" s="240">
        <f>IF(COUNTIF($CR72:$CT72, $HH$1)&gt;0, HC$2, 0)</f>
        <v>0</v>
      </c>
      <c r="HD72" s="240">
        <f>IF(COUNTIF($CU72:$CW72, $HH$1)&gt;0, HD$2, 0)</f>
        <v>0</v>
      </c>
      <c r="HE72" s="240">
        <f>IF(COUNTIF($CX72:$CZ72, $HH$1)&gt;0, HE$2, 0)</f>
        <v>0</v>
      </c>
      <c r="HF72" s="240">
        <f>IF(COUNTIF($DA72:$DC72, $HH$1)&gt;0, HF$2, 0)</f>
        <v>0</v>
      </c>
      <c r="HG72" s="240">
        <f>IF(COUNTIF($DD72:$DF72, $HH$1)&gt;0, HG$2, 0)</f>
        <v>0</v>
      </c>
      <c r="HH72" s="241">
        <f>SUM(GB72:HG72)</f>
        <v>6</v>
      </c>
      <c r="HI72" s="243"/>
      <c r="HJ72" s="242">
        <f>IF(MAX($N72:$Q72)&gt;=40, HJ$2, 0)</f>
        <v>3</v>
      </c>
      <c r="HK72" s="234">
        <f>IF(MAX($R72:$U72)&gt;=40, HK$2, 0)</f>
        <v>0</v>
      </c>
      <c r="HL72" s="234">
        <f>IF(MAX($V72:$Y72)&gt;=40, HL$2, 0)</f>
        <v>3</v>
      </c>
      <c r="HM72" s="234">
        <f>IF(MAX($Z72:$AA72)&gt;=40, HM$2, 0)</f>
        <v>3</v>
      </c>
      <c r="HN72" s="234">
        <f>IF(MAX($AB72:$AC72)&gt;=40, HN$2, 0)</f>
        <v>2</v>
      </c>
      <c r="HO72" s="235">
        <f>IF(MAX($AD72:$AF72)&gt;=40, HO$2, 0)</f>
        <v>20</v>
      </c>
      <c r="HP72" s="236">
        <f>IF(MAX($AG72:$AI72)&gt;=40, HP$2, 0)</f>
        <v>20</v>
      </c>
      <c r="HQ72" s="236">
        <f>IF(MAX($AJ72:$AL72)&gt;=40, HQ$2, 0)</f>
        <v>20</v>
      </c>
      <c r="HR72" s="236">
        <f>IF(MAX($AM72:$AO72)&gt;=40, HR$2, 0)</f>
        <v>20</v>
      </c>
      <c r="HS72" s="236">
        <f>IF(MAX($AP72:$AR72)&gt;=40, HS$2, 0)</f>
        <v>10</v>
      </c>
      <c r="HT72" s="236">
        <f>IF(MAX($AS72:$AU72)&gt;=40, HT$2, 0)</f>
        <v>20</v>
      </c>
      <c r="HU72" s="236">
        <f>IF(MAX($AV72:$AX72)&gt;=40, HU$2, 0)</f>
        <v>10</v>
      </c>
      <c r="HV72" s="237">
        <f>IF(MAX($AY72:$BA72)&gt;=40, HV$2, 0)</f>
        <v>20</v>
      </c>
      <c r="HW72" s="238">
        <f>IF(MAX($BB72:$BD72)&gt;=40, HW$2, 0)</f>
        <v>20</v>
      </c>
      <c r="HX72" s="238">
        <f>IF(MAX($BE72:$BG72)&gt;=40, HX$2, 0)</f>
        <v>20</v>
      </c>
      <c r="HY72" s="238">
        <f>IF(MAX($BH72:$BJ72)&gt;=40, HY$2, 0)</f>
        <v>20</v>
      </c>
      <c r="HZ72" s="238">
        <f>IF(MAX($BK72:$BM72)&gt;=40, HZ$2, 0)</f>
        <v>10</v>
      </c>
      <c r="IA72" s="238">
        <f>IF(MAX($BN72:$BP72)&gt;=40, IA$2, 0)</f>
        <v>0</v>
      </c>
      <c r="IB72" s="238">
        <f>IF(MAX($BQ72:$BS72)&gt;=40, IB$2, 0)</f>
        <v>0</v>
      </c>
      <c r="IC72" s="238">
        <f>IF(MAX($BT72:$BV72)&gt;=40, IC$2, 0)</f>
        <v>0</v>
      </c>
      <c r="ID72" s="239">
        <f>IF(MAX($BW72:$BY72)&gt;=40, ID$2, 0)</f>
        <v>0</v>
      </c>
      <c r="IE72" s="240">
        <f>IF(MAX($BZ72:$CB72)&gt;=40, IE$2, 0)</f>
        <v>0</v>
      </c>
      <c r="IF72" s="240">
        <f>IF(MAX($CC72:$CE72)&gt;=40, IF$2, 0)</f>
        <v>0</v>
      </c>
      <c r="IG72" s="240">
        <f>IF(MAX($CF72:$CH72)&gt;=40, IG$2, 0)</f>
        <v>0</v>
      </c>
      <c r="IH72" s="240">
        <f>IF(MAX($CI72:$CK72)&gt;=40, IH$2, 0)</f>
        <v>0</v>
      </c>
      <c r="II72" s="240">
        <f>IF(MAX($CL72:$CN72)&gt;=40, II$2, 0)</f>
        <v>0</v>
      </c>
      <c r="IJ72" s="240">
        <f>IF(MAX($CO72:$CQ72)&gt;=40, IJ$2, 0)</f>
        <v>0</v>
      </c>
      <c r="IK72" s="240">
        <f>IF(MAX($CR72:$CT72)&gt;=40, IK$2, 0)</f>
        <v>0</v>
      </c>
      <c r="IL72" s="240">
        <f>IF(MAX($CU72:$CW72)&gt;=40, IL$2, 0)</f>
        <v>0</v>
      </c>
      <c r="IM72" s="240">
        <f>IF(MAX($CX72:$CZ72)&gt;=40, IM$2, 0)</f>
        <v>0</v>
      </c>
      <c r="IN72" s="240">
        <f>IF(MAX($DA72:$DC72)&gt;=40, IN$2, 0)</f>
        <v>0</v>
      </c>
      <c r="IO72" s="240">
        <f>IF(MAX($DD72:$DF72)&gt;=40, IO$2, 0)</f>
        <v>0</v>
      </c>
      <c r="IP72" s="416">
        <f>SUM(HO72:IB72, ID72:IO72)</f>
        <v>210</v>
      </c>
      <c r="IQ72" s="416">
        <f>SUM(HJ72:HN72, IC72)</f>
        <v>11</v>
      </c>
    </row>
    <row r="73" spans="1:251" ht="15" customHeight="1" x14ac:dyDescent="0.25">
      <c r="A73" s="14" t="s">
        <v>1782</v>
      </c>
      <c r="B73" s="392">
        <v>6</v>
      </c>
      <c r="C73" s="13" t="s">
        <v>782</v>
      </c>
      <c r="D73" s="423">
        <v>43831</v>
      </c>
      <c r="E73" s="20">
        <v>5</v>
      </c>
      <c r="F73" s="6">
        <v>10447796</v>
      </c>
      <c r="G73" s="20">
        <v>1</v>
      </c>
      <c r="H73" s="20"/>
      <c r="I73" s="23"/>
      <c r="J73" s="6" t="s">
        <v>18</v>
      </c>
      <c r="K73" s="6" t="s">
        <v>18</v>
      </c>
      <c r="L73" s="424"/>
      <c r="M73" s="651" t="s">
        <v>783</v>
      </c>
      <c r="N73" s="272"/>
      <c r="O73" s="108"/>
      <c r="P73" s="691">
        <v>63.95</v>
      </c>
      <c r="Q73" s="106"/>
      <c r="R73" s="730"/>
      <c r="S73" s="108"/>
      <c r="T73" s="680">
        <v>71.62</v>
      </c>
      <c r="U73" s="646"/>
      <c r="V73" s="690">
        <v>50.069999694824219</v>
      </c>
      <c r="W73" s="107"/>
      <c r="X73" s="105"/>
      <c r="Y73" s="106"/>
      <c r="Z73" s="24">
        <v>52.08</v>
      </c>
      <c r="AA73" s="273"/>
      <c r="AB73" s="692">
        <v>67.290000915527344</v>
      </c>
      <c r="AC73" s="273"/>
      <c r="AD73" s="24">
        <v>47</v>
      </c>
      <c r="AE73" s="107"/>
      <c r="AF73" s="273"/>
      <c r="AG73" s="24">
        <v>57</v>
      </c>
      <c r="AH73" s="107"/>
      <c r="AI73" s="273"/>
      <c r="AJ73" s="24">
        <v>86</v>
      </c>
      <c r="AK73" s="107"/>
      <c r="AL73" s="273"/>
      <c r="AM73" s="24">
        <v>74</v>
      </c>
      <c r="AN73" s="107"/>
      <c r="AO73" s="273"/>
      <c r="AP73" s="692">
        <v>75.300003051757813</v>
      </c>
      <c r="AQ73" s="107"/>
      <c r="AR73" s="273"/>
      <c r="AS73" s="24">
        <v>67.099998474121094</v>
      </c>
      <c r="AT73" s="107"/>
      <c r="AU73" s="273"/>
      <c r="AV73" s="24">
        <v>75.75</v>
      </c>
      <c r="AW73" s="107"/>
      <c r="AX73" s="273"/>
      <c r="AY73" s="648">
        <v>58.549999237060547</v>
      </c>
      <c r="AZ73" s="107"/>
      <c r="BA73" s="273"/>
      <c r="BB73" s="648">
        <v>54.5</v>
      </c>
      <c r="BC73" s="107"/>
      <c r="BD73" s="273"/>
      <c r="BE73" s="24" t="s">
        <v>1390</v>
      </c>
      <c r="BF73" s="107"/>
      <c r="BG73" s="273"/>
      <c r="BH73" s="692">
        <v>60.25</v>
      </c>
      <c r="BI73" s="107"/>
      <c r="BJ73" s="273"/>
      <c r="BK73" s="692">
        <v>54.799999237060547</v>
      </c>
      <c r="BL73" s="107"/>
      <c r="BM73" s="273"/>
      <c r="BN73" s="24" t="s">
        <v>1390</v>
      </c>
      <c r="BO73" s="107"/>
      <c r="BP73" s="273"/>
      <c r="BQ73" s="24" t="s">
        <v>1390</v>
      </c>
      <c r="BR73" s="107"/>
      <c r="BS73" s="273"/>
      <c r="BT73" s="24" t="s">
        <v>1387</v>
      </c>
      <c r="BU73" s="291"/>
      <c r="BV73" s="273"/>
      <c r="BW73" s="24"/>
      <c r="BX73" s="107"/>
      <c r="BY73" s="273"/>
      <c r="BZ73" s="24"/>
      <c r="CA73" s="107"/>
      <c r="CB73" s="273"/>
      <c r="CC73" s="24"/>
      <c r="CD73" s="107"/>
      <c r="CE73" s="107"/>
      <c r="CF73" s="107"/>
      <c r="CG73" s="107"/>
      <c r="CH73" s="273"/>
      <c r="CI73" s="24"/>
      <c r="CJ73" s="107"/>
      <c r="CK73" s="273"/>
      <c r="CL73" s="24"/>
      <c r="CM73" s="107"/>
      <c r="CN73" s="273"/>
      <c r="CO73" s="24"/>
      <c r="CP73" s="107"/>
      <c r="CQ73" s="273"/>
      <c r="CR73" s="24"/>
      <c r="CS73" s="107"/>
      <c r="CT73" s="273"/>
      <c r="CU73" s="24"/>
      <c r="CV73" s="107"/>
      <c r="CW73" s="273"/>
      <c r="CX73" s="24"/>
      <c r="CY73" s="107"/>
      <c r="CZ73" s="273"/>
      <c r="DA73" s="24"/>
      <c r="DB73" s="107"/>
      <c r="DC73" s="273"/>
      <c r="DD73" s="24"/>
      <c r="DE73" s="107"/>
      <c r="DF73" s="273"/>
      <c r="DG73" s="218"/>
      <c r="DH73" s="217"/>
      <c r="DI73" s="217"/>
      <c r="DJ73" s="286">
        <f>AVERAGE(AY73:DF73)</f>
        <v>57.024999618530273</v>
      </c>
      <c r="DK73" s="219"/>
      <c r="DL73" s="220">
        <f>IF(DJ73&gt;80, 4, (DJ73-50)/20+2.5)</f>
        <v>2.8512499809265135</v>
      </c>
      <c r="DM73" s="650">
        <f>COUNTIF(N73:DF73, DM$1)+COUNTIF(N73:DF73, DM$2)</f>
        <v>0</v>
      </c>
      <c r="DN73" s="233">
        <f>IF(COUNTIF($N73:$Q73, ET$1)&gt;0, DN$2, 0)</f>
        <v>0</v>
      </c>
      <c r="DO73" s="234">
        <f>IF(COUNTIF($R73:$U73, ET$1)&gt;0, DO$2, 0)</f>
        <v>0</v>
      </c>
      <c r="DP73" s="234">
        <f>IF(COUNTIF($V73:$Y73, ET$1)&gt;0, DP$2, 0)</f>
        <v>0</v>
      </c>
      <c r="DQ73" s="234">
        <f>IF(COUNTIF($Z73:$AA73, ET$1)&gt;0, DQ$2, 0)</f>
        <v>0</v>
      </c>
      <c r="DR73" s="234">
        <f>IF(COUNTIF($AB73:$AC73, ET$1)&gt;0, DR$2, 0)</f>
        <v>0</v>
      </c>
      <c r="DS73" s="235">
        <f>IF(COUNTIF($AD73:$AF73, $ET$1)&gt;0, DS$2, 0)</f>
        <v>0</v>
      </c>
      <c r="DT73" s="236">
        <f>IF(COUNTIF($AG73:$AI73, $ET$1)&gt;0, DT$2, 0)</f>
        <v>0</v>
      </c>
      <c r="DU73" s="236">
        <f>IF(COUNTIF($AJ73:$AL73, $ET$1)&gt;0, DU$2, 0)</f>
        <v>0</v>
      </c>
      <c r="DV73" s="236">
        <f>IF(COUNTIF($AM73:$AO73, $ET$1)&gt;0, DV$2, 0)</f>
        <v>0</v>
      </c>
      <c r="DW73" s="236">
        <f>IF(COUNTIF($AP73:$AR73, $ET$1)&gt;0, DW$2, 0)</f>
        <v>0</v>
      </c>
      <c r="DX73" s="236">
        <f>IF(COUNTIF($AS73:$AU73, $ET$1)&gt;0, DX$2, 0)</f>
        <v>0</v>
      </c>
      <c r="DY73" s="236">
        <f>IF(COUNTIF($AV73:$AX73, $ET$1)&gt;0, DY$2, 0)</f>
        <v>0</v>
      </c>
      <c r="DZ73" s="237">
        <f>IF(COUNTIF($AY73:$BA73, $ET$1)&gt;0, DZ$2, 0)</f>
        <v>0</v>
      </c>
      <c r="EA73" s="238">
        <f>IF(COUNTIF($BB73:$BD73, $ET$1)&gt;0, EA$2, 0)</f>
        <v>0</v>
      </c>
      <c r="EB73" s="238">
        <f>IF(COUNTIF($BE73:$BG73, $ET$1)&gt;0, EB$2, 0)</f>
        <v>0</v>
      </c>
      <c r="EC73" s="238">
        <f>IF(COUNTIF($BH73:$BJ73, $ET$1)&gt;0, EC$2, 0)</f>
        <v>0</v>
      </c>
      <c r="ED73" s="238">
        <f>IF(COUNTIF($BK73:$BM73, $ET$1)&gt;0, ED$2, 0)</f>
        <v>0</v>
      </c>
      <c r="EE73" s="238">
        <f>IF(COUNTIF($BN73:$BP73, $ET$1)&gt;0, EE$2, 0)</f>
        <v>0</v>
      </c>
      <c r="EF73" s="238">
        <f>IF(COUNTIF($BQ73:$BS73, $ET$1)&gt;0, EF$2, 0)</f>
        <v>0</v>
      </c>
      <c r="EG73" s="238">
        <f>IF(COUNTIF($BT73:$BV73, $ET$1)&gt;0, EG$2, 0)</f>
        <v>0</v>
      </c>
      <c r="EH73" s="239">
        <f>IF(COUNTIF($BW73:$BY73, $ET$1)&gt;0, EH$2, 0)</f>
        <v>0</v>
      </c>
      <c r="EI73" s="240">
        <f>IF(COUNTIF($BZ73:$CB73, $ET$1)&gt;0, EI$2, 0)</f>
        <v>0</v>
      </c>
      <c r="EJ73" s="240">
        <f>IF(COUNTIF($CC73:$CE73, $ET$1)&gt;0, EJ$2, 0)</f>
        <v>0</v>
      </c>
      <c r="EK73" s="240">
        <f>IF(COUNTIF($CF73:$CH73, $ET$1)&gt;0, EK$2, 0)</f>
        <v>0</v>
      </c>
      <c r="EL73" s="240">
        <f>IF(COUNTIF($CI73:$CK73, $ET$1)&gt;0, EL$2, 0)</f>
        <v>0</v>
      </c>
      <c r="EM73" s="240">
        <f>IF(COUNTIF($CL73:$CN73, $ET$1)&gt;0, EM$2, 0)</f>
        <v>0</v>
      </c>
      <c r="EN73" s="240">
        <f>IF(COUNTIF($CO73:$CQ73, $ET$1)&gt;0, EN$2, 0)</f>
        <v>0</v>
      </c>
      <c r="EO73" s="240">
        <f>IF(COUNTIF($CR73:$CT73, $ET$1)&gt;0, EO$2, 0)</f>
        <v>0</v>
      </c>
      <c r="EP73" s="240">
        <f>IF(COUNTIF($CU73:$CW73, $ET$1)&gt;0, EP$2, 0)</f>
        <v>0</v>
      </c>
      <c r="EQ73" s="240">
        <f>IF(COUNTIF($CX73:$CZ73, $ET$1)&gt;0, EQ$2, 0)</f>
        <v>0</v>
      </c>
      <c r="ER73" s="240">
        <f>IF(COUNTIF($DA73:$DC73, $ET$1)&gt;0, ER$2, 0)</f>
        <v>0</v>
      </c>
      <c r="ES73" s="240">
        <f>IF(COUNTIF($DD73:$DF73, $ET$1)&gt;0, ES$2, 0)</f>
        <v>0</v>
      </c>
      <c r="ET73" s="241">
        <f>SUM(DN73:ES73)</f>
        <v>0</v>
      </c>
      <c r="EU73" s="242">
        <f>IF(COUNTIF($N73:$Q73, GA$1)&gt;0, EU$2, 0)</f>
        <v>0</v>
      </c>
      <c r="EV73" s="234">
        <f>IF(COUNTIF($R73:$U73, GA$1)&gt;0, EV$2, 0)</f>
        <v>0</v>
      </c>
      <c r="EW73" s="234">
        <f>IF(COUNTIF($V73:$Y73, GA$1)&gt;0, EW$2, 0)</f>
        <v>0</v>
      </c>
      <c r="EX73" s="234">
        <f>IF(COUNTIF($Z73:$AA73, GA$1)&gt;0, EX$2, 0)</f>
        <v>0</v>
      </c>
      <c r="EY73" s="234">
        <f>IF(COUNTIF($AB73:$AC73, GA$1)&gt;0, EY$2, 0)</f>
        <v>0</v>
      </c>
      <c r="EZ73" s="235">
        <f>IF(COUNTIF($AD73:$AF73, $GA$1)&gt;0, EZ$2, 0)</f>
        <v>0</v>
      </c>
      <c r="FA73" s="236">
        <f>IF(COUNTIF($AG73:$AI73, $GA$1)&gt;0, FA$2, 0)</f>
        <v>0</v>
      </c>
      <c r="FB73" s="236">
        <f>IF(COUNTIF($AJ73:$AL73, $GA$1)&gt;0, FB$2, 0)</f>
        <v>0</v>
      </c>
      <c r="FC73" s="236">
        <f>IF(COUNTIF($AM73:$AO73, $GA$1)&gt;0, FC$2, 0)</f>
        <v>0</v>
      </c>
      <c r="FD73" s="236">
        <f>IF(COUNTIF($AP73:$AR73, $GA$1)&gt;0, FD$2, 0)</f>
        <v>0</v>
      </c>
      <c r="FE73" s="236">
        <f>IF(COUNTIF($AS73:$AU73, $GA$1)&gt;0, FE$2, 0)</f>
        <v>0</v>
      </c>
      <c r="FF73" s="236">
        <f>IF(COUNTIF($AV73:$AX73, $GA$1)&gt;0, FF$2, 0)</f>
        <v>0</v>
      </c>
      <c r="FG73" s="237">
        <f>IF(COUNTIF($AY73:$BA73, $GA$1)&gt;0, FG$2, 0)</f>
        <v>0</v>
      </c>
      <c r="FH73" s="238">
        <f>IF(COUNTIF($BB73:$BD73, $GA$1)&gt;0, FH$2, 0)</f>
        <v>0</v>
      </c>
      <c r="FI73" s="238">
        <f>IF(COUNTIF($BE73:$BG73, $GA$1)&gt;0, FI$2, 0)</f>
        <v>5</v>
      </c>
      <c r="FJ73" s="238">
        <f>IF(COUNTIF($BH73:$BJ73, $GA$1)&gt;0, FJ$2, 0)</f>
        <v>0</v>
      </c>
      <c r="FK73" s="238">
        <f>IF(COUNTIF($BK73:$BM73, $GA$1)&gt;0, FK$2, 0)</f>
        <v>0</v>
      </c>
      <c r="FL73" s="238">
        <f>IF(COUNTIF($BN73:$BP73, $GA$1)&gt;0, FL$2, 0)</f>
        <v>5</v>
      </c>
      <c r="FM73" s="238">
        <f>IF(COUNTIF($BQ73:$BS73, $GA$1)&gt;0, FM$2, 0)</f>
        <v>4</v>
      </c>
      <c r="FN73" s="238">
        <f>IF(COUNTIF($BT73:$BV73, $GA$1)&gt;0, FN$2, 0)</f>
        <v>0</v>
      </c>
      <c r="FO73" s="239">
        <f>IF(COUNTIF($BW73:$BY73, $GA$1)&gt;0, FO$2, 0)</f>
        <v>0</v>
      </c>
      <c r="FP73" s="240">
        <f>IF(COUNTIF($BZ73:$CB73, $GA$1)&gt;0, FP$2, 0)</f>
        <v>0</v>
      </c>
      <c r="FQ73" s="240">
        <f>IF(COUNTIF($CC73:$CE73, $GA$1)&gt;0, FQ$2, 0)</f>
        <v>0</v>
      </c>
      <c r="FR73" s="240">
        <f>IF(COUNTIF($CF73:$CH73, $GA$1)&gt;0, FR$2, 0)</f>
        <v>0</v>
      </c>
      <c r="FS73" s="240">
        <f>IF(COUNTIF($CI73:$CK73, $GA$1)&gt;0, FS$2, 0)</f>
        <v>0</v>
      </c>
      <c r="FT73" s="240">
        <f>IF(COUNTIF($CL73:$CN73, $GA$1)&gt;0, FT$2, 0)</f>
        <v>0</v>
      </c>
      <c r="FU73" s="240">
        <f>IF(COUNTIF($CO73:$CQ73, $GA$1)&gt;0, FU$2, 0)</f>
        <v>0</v>
      </c>
      <c r="FV73" s="240">
        <f>IF(COUNTIF($CR73:$CT73, $GA$1)&gt;0, FV$2, 0)</f>
        <v>0</v>
      </c>
      <c r="FW73" s="240">
        <f>IF(COUNTIF($CU73:$CW73, $GA$1)&gt;0, FW$2, 0)</f>
        <v>0</v>
      </c>
      <c r="FX73" s="240">
        <f>IF(COUNTIF($CX73:$CZ73, $GA$1)&gt;0, FX$2, 0)</f>
        <v>0</v>
      </c>
      <c r="FY73" s="240">
        <f>IF(COUNTIF($DA73:$DC73, $GA$1)&gt;0, FY$2, 0)</f>
        <v>0</v>
      </c>
      <c r="FZ73" s="240">
        <f>IF(COUNTIF($DD73:$DF73, $GA$1)&gt;0, FZ$2, 0)</f>
        <v>0</v>
      </c>
      <c r="GA73" s="241">
        <f>SUM(EU73:FZ73)</f>
        <v>14</v>
      </c>
      <c r="GB73" s="242">
        <f>IF(COUNTIF($N73:$Q73, HH$1)&gt;0, GB$2, 0)</f>
        <v>0</v>
      </c>
      <c r="GC73" s="234">
        <f>IF(COUNTIF($R73:$U73, HH$1)&gt;0, GC$2, 0)</f>
        <v>0</v>
      </c>
      <c r="GD73" s="234">
        <f>IF(COUNTIF($V73:$Y73, HH$1)&gt;0, GD$2, 0)</f>
        <v>0</v>
      </c>
      <c r="GE73" s="234">
        <f>IF(COUNTIF($Z73:$AA73, HH$1)&gt;0, GE$2, 0)</f>
        <v>0</v>
      </c>
      <c r="GF73" s="234">
        <f>IF(COUNTIF($AB73:$AC73, HH$1)&gt;0, GF$2, 0)</f>
        <v>0</v>
      </c>
      <c r="GG73" s="235">
        <f>IF(COUNTIF($AD73:$AF73, $HH$1)&gt;0, GG$2, 0)</f>
        <v>0</v>
      </c>
      <c r="GH73" s="236">
        <f>IF(COUNTIF($AG73:$AI73, $HH$1)&gt;0, GH$2, 0)</f>
        <v>0</v>
      </c>
      <c r="GI73" s="236">
        <f>IF(COUNTIF($AJ73:$AL73, $HH$1)&gt;0, GI$2, 0)</f>
        <v>0</v>
      </c>
      <c r="GJ73" s="236">
        <f>IF(COUNTIF($AM73:$AO73, $HH$1)&gt;0, GJ$2, 0)</f>
        <v>0</v>
      </c>
      <c r="GK73" s="236">
        <f>IF(COUNTIF($AP73:$AR73, $HH$1)&gt;0, GK$2, 0)</f>
        <v>0</v>
      </c>
      <c r="GL73" s="236">
        <f>IF(COUNTIF($AS73:$AU73, $HH$1)&gt;0, GL$2, 0)</f>
        <v>0</v>
      </c>
      <c r="GM73" s="236">
        <f>IF(COUNTIF($AV73:$AX73, $HH$1)&gt;0, GM$2, 0)</f>
        <v>0</v>
      </c>
      <c r="GN73" s="237">
        <f>IF(COUNTIF($AY73:$BA73, $HH$1)&gt;0, GN$2, 0)</f>
        <v>0</v>
      </c>
      <c r="GO73" s="238">
        <f>IF(COUNTIF($BB73:$BD73, $HH$1)&gt;0, GO$2, 0)</f>
        <v>0</v>
      </c>
      <c r="GP73" s="238">
        <f>IF(COUNTIF($BE73:$BG73, $HH$1)&gt;0, GP$2, 0)</f>
        <v>0</v>
      </c>
      <c r="GQ73" s="238">
        <f>IF(COUNTIF($BH73:$BJ73, $HH$1)&gt;0, GQ$2, 0)</f>
        <v>0</v>
      </c>
      <c r="GR73" s="238">
        <f>IF(COUNTIF($BK73:$BM73, $HH$1)&gt;0, GR$2, 0)</f>
        <v>0</v>
      </c>
      <c r="GS73" s="238">
        <f>IF(COUNTIF($BN73:$BP73, $HH$1)&gt;0, GS$2, 0)</f>
        <v>0</v>
      </c>
      <c r="GT73" s="238">
        <f>IF(COUNTIF($BQ73:$BS73, $HH$1)&gt;0, GT$2, 0)</f>
        <v>0</v>
      </c>
      <c r="GU73" s="238">
        <f>IF(COUNTIF($BT73:$BV73, $HH$1)&gt;0, GU$2, 0)</f>
        <v>6</v>
      </c>
      <c r="GV73" s="239">
        <f>IF(COUNTIF($BW73:$BY73, $HH$1)&gt;0, GV$2, 0)</f>
        <v>0</v>
      </c>
      <c r="GW73" s="240">
        <f>IF(COUNTIF($BZ73:$CB73, $HH$1)&gt;0, GW$2, 0)</f>
        <v>0</v>
      </c>
      <c r="GX73" s="240">
        <f>IF(COUNTIF($CC73:$CE73, $HH$1)&gt;0, GX$2, 0)</f>
        <v>0</v>
      </c>
      <c r="GY73" s="240">
        <f>IF(COUNTIF($CF73:$CH73, $HH$1)&gt;0, GY$2, 0)</f>
        <v>0</v>
      </c>
      <c r="GZ73" s="240">
        <f>IF(COUNTIF($CI73:$CK73, $HH$1)&gt;0, GZ$2, 0)</f>
        <v>0</v>
      </c>
      <c r="HA73" s="240">
        <f>IF(COUNTIF($CL73:$CN73, $HH$1)&gt;0, HA$2, 0)</f>
        <v>0</v>
      </c>
      <c r="HB73" s="240">
        <f>IF(COUNTIF($CO73:$CQ73, $HH$1)&gt;0, HB$2, 0)</f>
        <v>0</v>
      </c>
      <c r="HC73" s="240">
        <f>IF(COUNTIF($CR73:$CT73, $HH$1)&gt;0, HC$2, 0)</f>
        <v>0</v>
      </c>
      <c r="HD73" s="240">
        <f>IF(COUNTIF($CU73:$CW73, $HH$1)&gt;0, HD$2, 0)</f>
        <v>0</v>
      </c>
      <c r="HE73" s="240">
        <f>IF(COUNTIF($CX73:$CZ73, $HH$1)&gt;0, HE$2, 0)</f>
        <v>0</v>
      </c>
      <c r="HF73" s="240">
        <f>IF(COUNTIF($DA73:$DC73, $HH$1)&gt;0, HF$2, 0)</f>
        <v>0</v>
      </c>
      <c r="HG73" s="240">
        <f>IF(COUNTIF($DD73:$DF73, $HH$1)&gt;0, HG$2, 0)</f>
        <v>0</v>
      </c>
      <c r="HH73" s="241">
        <f>SUM(GB73:HG73)</f>
        <v>6</v>
      </c>
      <c r="HI73" s="243"/>
      <c r="HJ73" s="242">
        <f>IF(MAX($N73:$Q73)&gt;=40, HJ$2, 0)</f>
        <v>3</v>
      </c>
      <c r="HK73" s="234">
        <f>IF(MAX($R73:$U73)&gt;=40, HK$2, 0)</f>
        <v>3</v>
      </c>
      <c r="HL73" s="234">
        <f>IF(MAX($V73:$Y73)&gt;=40, HL$2, 0)</f>
        <v>3</v>
      </c>
      <c r="HM73" s="234">
        <f>IF(MAX($Z73:$AA73)&gt;=40, HM$2, 0)</f>
        <v>3</v>
      </c>
      <c r="HN73" s="234">
        <f>IF(MAX($AB73:$AC73)&gt;=40, HN$2, 0)</f>
        <v>2</v>
      </c>
      <c r="HO73" s="235">
        <f>IF(MAX($AD73:$AF73)&gt;=40, HO$2, 0)</f>
        <v>20</v>
      </c>
      <c r="HP73" s="236">
        <f>IF(MAX($AG73:$AI73)&gt;=40, HP$2, 0)</f>
        <v>20</v>
      </c>
      <c r="HQ73" s="236">
        <f>IF(MAX($AJ73:$AL73)&gt;=40, HQ$2, 0)</f>
        <v>20</v>
      </c>
      <c r="HR73" s="236">
        <f>IF(MAX($AM73:$AO73)&gt;=40, HR$2, 0)</f>
        <v>20</v>
      </c>
      <c r="HS73" s="236">
        <f>IF(MAX($AP73:$AR73)&gt;=40, HS$2, 0)</f>
        <v>10</v>
      </c>
      <c r="HT73" s="236">
        <f>IF(MAX($AS73:$AU73)&gt;=40, HT$2, 0)</f>
        <v>20</v>
      </c>
      <c r="HU73" s="236">
        <f>IF(MAX($AV73:$AX73)&gt;=40, HU$2, 0)</f>
        <v>10</v>
      </c>
      <c r="HV73" s="237">
        <f>IF(MAX($AY73:$BA73)&gt;=40, HV$2, 0)</f>
        <v>20</v>
      </c>
      <c r="HW73" s="238">
        <f>IF(MAX($BB73:$BD73)&gt;=40, HW$2, 0)</f>
        <v>20</v>
      </c>
      <c r="HX73" s="238">
        <f>IF(MAX($BE73:$BG73)&gt;=40, HX$2, 0)</f>
        <v>0</v>
      </c>
      <c r="HY73" s="238">
        <f>IF(MAX($BH73:$BJ73)&gt;=40, HY$2, 0)</f>
        <v>20</v>
      </c>
      <c r="HZ73" s="238">
        <f>IF(MAX($BK73:$BM73)&gt;=40, HZ$2, 0)</f>
        <v>10</v>
      </c>
      <c r="IA73" s="238">
        <f>IF(MAX($BN73:$BP73)&gt;=40, IA$2, 0)</f>
        <v>0</v>
      </c>
      <c r="IB73" s="238">
        <f>IF(MAX($BQ73:$BS73)&gt;=40, IB$2, 0)</f>
        <v>0</v>
      </c>
      <c r="IC73" s="238">
        <f>IF(MAX($BT73:$BV73)&gt;=40, IC$2, 0)</f>
        <v>0</v>
      </c>
      <c r="ID73" s="239">
        <f>IF(MAX($BW73:$BY73)&gt;=40, ID$2, 0)</f>
        <v>0</v>
      </c>
      <c r="IE73" s="240">
        <f>IF(MAX($BZ73:$CB73)&gt;=40, IE$2, 0)</f>
        <v>0</v>
      </c>
      <c r="IF73" s="240">
        <f>IF(MAX($CC73:$CE73)&gt;=40, IF$2, 0)</f>
        <v>0</v>
      </c>
      <c r="IG73" s="240">
        <f>IF(MAX($CF73:$CH73)&gt;=40, IG$2, 0)</f>
        <v>0</v>
      </c>
      <c r="IH73" s="240">
        <f>IF(MAX($CI73:$CK73)&gt;=40, IH$2, 0)</f>
        <v>0</v>
      </c>
      <c r="II73" s="240">
        <f>IF(MAX($CL73:$CN73)&gt;=40, II$2, 0)</f>
        <v>0</v>
      </c>
      <c r="IJ73" s="240">
        <f>IF(MAX($CO73:$CQ73)&gt;=40, IJ$2, 0)</f>
        <v>0</v>
      </c>
      <c r="IK73" s="240">
        <f>IF(MAX($CR73:$CT73)&gt;=40, IK$2, 0)</f>
        <v>0</v>
      </c>
      <c r="IL73" s="240">
        <f>IF(MAX($CU73:$CW73)&gt;=40, IL$2, 0)</f>
        <v>0</v>
      </c>
      <c r="IM73" s="240">
        <f>IF(MAX($CX73:$CZ73)&gt;=40, IM$2, 0)</f>
        <v>0</v>
      </c>
      <c r="IN73" s="240">
        <f>IF(MAX($DA73:$DC73)&gt;=40, IN$2, 0)</f>
        <v>0</v>
      </c>
      <c r="IO73" s="240">
        <f>IF(MAX($DD73:$DF73)&gt;=40, IO$2, 0)</f>
        <v>0</v>
      </c>
      <c r="IP73" s="416">
        <f>SUM(HO73:IB73, ID73:IO73)</f>
        <v>190</v>
      </c>
      <c r="IQ73" s="416">
        <f>SUM(HJ73:HN73, IC73)</f>
        <v>14</v>
      </c>
    </row>
    <row r="74" spans="1:251" ht="15" customHeight="1" x14ac:dyDescent="0.25">
      <c r="A74" s="14" t="s">
        <v>1778</v>
      </c>
      <c r="B74" s="392">
        <v>7</v>
      </c>
      <c r="C74" s="13" t="s">
        <v>792</v>
      </c>
      <c r="D74" s="423">
        <v>43831</v>
      </c>
      <c r="E74" s="20">
        <v>5</v>
      </c>
      <c r="F74" s="6">
        <v>10447763</v>
      </c>
      <c r="G74" s="20">
        <v>1</v>
      </c>
      <c r="H74" s="20"/>
      <c r="I74" s="23"/>
      <c r="J74" s="6" t="s">
        <v>18</v>
      </c>
      <c r="K74" s="6" t="s">
        <v>18</v>
      </c>
      <c r="L74" s="424"/>
      <c r="M74" s="651" t="s">
        <v>793</v>
      </c>
      <c r="N74" s="24">
        <v>63.1</v>
      </c>
      <c r="O74" s="107"/>
      <c r="P74" s="105"/>
      <c r="Q74" s="106"/>
      <c r="R74" s="24" t="s">
        <v>1390</v>
      </c>
      <c r="S74" s="107"/>
      <c r="T74" s="105"/>
      <c r="U74" s="106"/>
      <c r="V74" s="690">
        <v>70.279998779296875</v>
      </c>
      <c r="W74" s="107"/>
      <c r="X74" s="105"/>
      <c r="Y74" s="106"/>
      <c r="Z74" s="24">
        <v>63.68</v>
      </c>
      <c r="AA74" s="273"/>
      <c r="AB74" s="692">
        <v>67.290000915527344</v>
      </c>
      <c r="AC74" s="273"/>
      <c r="AD74" s="24">
        <v>58</v>
      </c>
      <c r="AE74" s="107"/>
      <c r="AF74" s="273"/>
      <c r="AG74" s="24">
        <v>61</v>
      </c>
      <c r="AH74" s="107"/>
      <c r="AI74" s="273"/>
      <c r="AJ74" s="24">
        <v>94</v>
      </c>
      <c r="AK74" s="107"/>
      <c r="AL74" s="273"/>
      <c r="AM74" s="24">
        <v>76</v>
      </c>
      <c r="AN74" s="107"/>
      <c r="AO74" s="273"/>
      <c r="AP74" s="24">
        <v>71</v>
      </c>
      <c r="AQ74" s="107"/>
      <c r="AR74" s="273"/>
      <c r="AS74" s="24">
        <v>60.700000762939453</v>
      </c>
      <c r="AT74" s="107"/>
      <c r="AU74" s="273"/>
      <c r="AV74" s="24">
        <v>52.75</v>
      </c>
      <c r="AW74" s="107"/>
      <c r="AX74" s="273"/>
      <c r="AY74" s="648">
        <v>64.80999755859375</v>
      </c>
      <c r="AZ74" s="107"/>
      <c r="BA74" s="273"/>
      <c r="BB74" s="648">
        <v>68.25</v>
      </c>
      <c r="BC74" s="107"/>
      <c r="BD74" s="273"/>
      <c r="BE74" s="692">
        <v>51.200000762939453</v>
      </c>
      <c r="BF74" s="107"/>
      <c r="BG74" s="273"/>
      <c r="BH74" s="692">
        <v>55.5</v>
      </c>
      <c r="BI74" s="107"/>
      <c r="BJ74" s="273"/>
      <c r="BK74" s="692">
        <v>73.010002136230469</v>
      </c>
      <c r="BL74" s="107"/>
      <c r="BM74" s="273"/>
      <c r="BN74" s="24" t="s">
        <v>1390</v>
      </c>
      <c r="BO74" s="107"/>
      <c r="BP74" s="273"/>
      <c r="BQ74" s="24" t="s">
        <v>1390</v>
      </c>
      <c r="BR74" s="107"/>
      <c r="BS74" s="273"/>
      <c r="BT74" s="24" t="s">
        <v>1387</v>
      </c>
      <c r="BU74" s="291"/>
      <c r="BV74" s="273"/>
      <c r="BW74" s="24"/>
      <c r="BX74" s="107"/>
      <c r="BY74" s="273"/>
      <c r="BZ74" s="24"/>
      <c r="CA74" s="107"/>
      <c r="CB74" s="273"/>
      <c r="CC74" s="24"/>
      <c r="CD74" s="107"/>
      <c r="CE74" s="107"/>
      <c r="CF74" s="107"/>
      <c r="CG74" s="107"/>
      <c r="CH74" s="273"/>
      <c r="CI74" s="24"/>
      <c r="CJ74" s="107"/>
      <c r="CK74" s="273"/>
      <c r="CL74" s="24"/>
      <c r="CM74" s="107"/>
      <c r="CN74" s="273"/>
      <c r="CO74" s="24"/>
      <c r="CP74" s="107"/>
      <c r="CQ74" s="273"/>
      <c r="CR74" s="24"/>
      <c r="CS74" s="107"/>
      <c r="CT74" s="273"/>
      <c r="CU74" s="24"/>
      <c r="CV74" s="107"/>
      <c r="CW74" s="273"/>
      <c r="CX74" s="24"/>
      <c r="CY74" s="107"/>
      <c r="CZ74" s="273"/>
      <c r="DA74" s="24"/>
      <c r="DB74" s="107"/>
      <c r="DC74" s="273"/>
      <c r="DD74" s="24"/>
      <c r="DE74" s="107"/>
      <c r="DF74" s="273"/>
      <c r="DG74" s="218"/>
      <c r="DH74" s="217"/>
      <c r="DI74" s="217"/>
      <c r="DJ74" s="286">
        <f>AVERAGE(AY74:DF74)</f>
        <v>62.554000091552737</v>
      </c>
      <c r="DK74" s="219"/>
      <c r="DL74" s="220">
        <f>IF(DJ74&gt;80, 4, (DJ74-50)/20+2.5)</f>
        <v>3.1277000045776369</v>
      </c>
      <c r="DM74" s="650">
        <f>COUNTIF(N74:DF74, DM$1)+COUNTIF(N74:DF74, DM$2)</f>
        <v>0</v>
      </c>
      <c r="DN74" s="233">
        <f>IF(COUNTIF($N74:$Q74, ET$1)&gt;0, DN$2, 0)</f>
        <v>0</v>
      </c>
      <c r="DO74" s="234">
        <f>IF(COUNTIF($R74:$U74, ET$1)&gt;0, DO$2, 0)</f>
        <v>0</v>
      </c>
      <c r="DP74" s="234">
        <f>IF(COUNTIF($V74:$Y74, ET$1)&gt;0, DP$2, 0)</f>
        <v>0</v>
      </c>
      <c r="DQ74" s="234">
        <f>IF(COUNTIF($Z74:$AA74, ET$1)&gt;0, DQ$2, 0)</f>
        <v>0</v>
      </c>
      <c r="DR74" s="234">
        <f>IF(COUNTIF($AB74:$AC74, ET$1)&gt;0, DR$2, 0)</f>
        <v>0</v>
      </c>
      <c r="DS74" s="235">
        <f>IF(COUNTIF($AD74:$AF74, $ET$1)&gt;0, DS$2, 0)</f>
        <v>0</v>
      </c>
      <c r="DT74" s="236">
        <f>IF(COUNTIF($AG74:$AI74, $ET$1)&gt;0, DT$2, 0)</f>
        <v>0</v>
      </c>
      <c r="DU74" s="236">
        <f>IF(COUNTIF($AJ74:$AL74, $ET$1)&gt;0, DU$2, 0)</f>
        <v>0</v>
      </c>
      <c r="DV74" s="236">
        <f>IF(COUNTIF($AM74:$AO74, $ET$1)&gt;0, DV$2, 0)</f>
        <v>0</v>
      </c>
      <c r="DW74" s="236">
        <f>IF(COUNTIF($AP74:$AR74, $ET$1)&gt;0, DW$2, 0)</f>
        <v>0</v>
      </c>
      <c r="DX74" s="236">
        <f>IF(COUNTIF($AS74:$AU74, $ET$1)&gt;0, DX$2, 0)</f>
        <v>0</v>
      </c>
      <c r="DY74" s="236">
        <f>IF(COUNTIF($AV74:$AX74, $ET$1)&gt;0, DY$2, 0)</f>
        <v>0</v>
      </c>
      <c r="DZ74" s="237">
        <f>IF(COUNTIF($AY74:$BA74, $ET$1)&gt;0, DZ$2, 0)</f>
        <v>0</v>
      </c>
      <c r="EA74" s="238">
        <f>IF(COUNTIF($BB74:$BD74, $ET$1)&gt;0, EA$2, 0)</f>
        <v>0</v>
      </c>
      <c r="EB74" s="238">
        <f>IF(COUNTIF($BE74:$BG74, $ET$1)&gt;0, EB$2, 0)</f>
        <v>0</v>
      </c>
      <c r="EC74" s="238">
        <f>IF(COUNTIF($BH74:$BJ74, $ET$1)&gt;0, EC$2, 0)</f>
        <v>0</v>
      </c>
      <c r="ED74" s="238">
        <f>IF(COUNTIF($BK74:$BM74, $ET$1)&gt;0, ED$2, 0)</f>
        <v>0</v>
      </c>
      <c r="EE74" s="238">
        <f>IF(COUNTIF($BN74:$BP74, $ET$1)&gt;0, EE$2, 0)</f>
        <v>0</v>
      </c>
      <c r="EF74" s="238">
        <f>IF(COUNTIF($BQ74:$BS74, $ET$1)&gt;0, EF$2, 0)</f>
        <v>0</v>
      </c>
      <c r="EG74" s="238">
        <f>IF(COUNTIF($BT74:$BV74, $ET$1)&gt;0, EG$2, 0)</f>
        <v>0</v>
      </c>
      <c r="EH74" s="239">
        <f>IF(COUNTIF($BW74:$BY74, $ET$1)&gt;0, EH$2, 0)</f>
        <v>0</v>
      </c>
      <c r="EI74" s="240">
        <f>IF(COUNTIF($BZ74:$CB74, $ET$1)&gt;0, EI$2, 0)</f>
        <v>0</v>
      </c>
      <c r="EJ74" s="240">
        <f>IF(COUNTIF($CC74:$CE74, $ET$1)&gt;0, EJ$2, 0)</f>
        <v>0</v>
      </c>
      <c r="EK74" s="240">
        <f>IF(COUNTIF($CF74:$CH74, $ET$1)&gt;0, EK$2, 0)</f>
        <v>0</v>
      </c>
      <c r="EL74" s="240">
        <f>IF(COUNTIF($CI74:$CK74, $ET$1)&gt;0, EL$2, 0)</f>
        <v>0</v>
      </c>
      <c r="EM74" s="240">
        <f>IF(COUNTIF($CL74:$CN74, $ET$1)&gt;0, EM$2, 0)</f>
        <v>0</v>
      </c>
      <c r="EN74" s="240">
        <f>IF(COUNTIF($CO74:$CQ74, $ET$1)&gt;0, EN$2, 0)</f>
        <v>0</v>
      </c>
      <c r="EO74" s="240">
        <f>IF(COUNTIF($CR74:$CT74, $ET$1)&gt;0, EO$2, 0)</f>
        <v>0</v>
      </c>
      <c r="EP74" s="240">
        <f>IF(COUNTIF($CU74:$CW74, $ET$1)&gt;0, EP$2, 0)</f>
        <v>0</v>
      </c>
      <c r="EQ74" s="240">
        <f>IF(COUNTIF($CX74:$CZ74, $ET$1)&gt;0, EQ$2, 0)</f>
        <v>0</v>
      </c>
      <c r="ER74" s="240">
        <f>IF(COUNTIF($DA74:$DC74, $ET$1)&gt;0, ER$2, 0)</f>
        <v>0</v>
      </c>
      <c r="ES74" s="240">
        <f>IF(COUNTIF($DD74:$DF74, $ET$1)&gt;0, ES$2, 0)</f>
        <v>0</v>
      </c>
      <c r="ET74" s="241">
        <f>SUM(DN74:ES74)</f>
        <v>0</v>
      </c>
      <c r="EU74" s="242">
        <f>IF(COUNTIF($N74:$Q74, GA$1)&gt;0, EU$2, 0)</f>
        <v>0</v>
      </c>
      <c r="EV74" s="234">
        <f>IF(COUNTIF($R74:$U74, GA$1)&gt;0, EV$2, 0)</f>
        <v>3</v>
      </c>
      <c r="EW74" s="234">
        <f>IF(COUNTIF($V74:$Y74, GA$1)&gt;0, EW$2, 0)</f>
        <v>0</v>
      </c>
      <c r="EX74" s="234">
        <f>IF(COUNTIF($Z74:$AA74, GA$1)&gt;0, EX$2, 0)</f>
        <v>0</v>
      </c>
      <c r="EY74" s="234">
        <f>IF(COUNTIF($AB74:$AC74, GA$1)&gt;0, EY$2, 0)</f>
        <v>0</v>
      </c>
      <c r="EZ74" s="235">
        <f>IF(COUNTIF($AD74:$AF74, $GA$1)&gt;0, EZ$2, 0)</f>
        <v>0</v>
      </c>
      <c r="FA74" s="236">
        <f>IF(COUNTIF($AG74:$AI74, $GA$1)&gt;0, FA$2, 0)</f>
        <v>0</v>
      </c>
      <c r="FB74" s="236">
        <f>IF(COUNTIF($AJ74:$AL74, $GA$1)&gt;0, FB$2, 0)</f>
        <v>0</v>
      </c>
      <c r="FC74" s="236">
        <f>IF(COUNTIF($AM74:$AO74, $GA$1)&gt;0, FC$2, 0)</f>
        <v>0</v>
      </c>
      <c r="FD74" s="236">
        <f>IF(COUNTIF($AP74:$AR74, $GA$1)&gt;0, FD$2, 0)</f>
        <v>0</v>
      </c>
      <c r="FE74" s="236">
        <f>IF(COUNTIF($AS74:$AU74, $GA$1)&gt;0, FE$2, 0)</f>
        <v>0</v>
      </c>
      <c r="FF74" s="236">
        <f>IF(COUNTIF($AV74:$AX74, $GA$1)&gt;0, FF$2, 0)</f>
        <v>0</v>
      </c>
      <c r="FG74" s="237">
        <f>IF(COUNTIF($AY74:$BA74, $GA$1)&gt;0, FG$2, 0)</f>
        <v>0</v>
      </c>
      <c r="FH74" s="238">
        <f>IF(COUNTIF($BB74:$BD74, $GA$1)&gt;0, FH$2, 0)</f>
        <v>0</v>
      </c>
      <c r="FI74" s="238">
        <f>IF(COUNTIF($BE74:$BG74, $GA$1)&gt;0, FI$2, 0)</f>
        <v>0</v>
      </c>
      <c r="FJ74" s="238">
        <f>IF(COUNTIF($BH74:$BJ74, $GA$1)&gt;0, FJ$2, 0)</f>
        <v>0</v>
      </c>
      <c r="FK74" s="238">
        <f>IF(COUNTIF($BK74:$BM74, $GA$1)&gt;0, FK$2, 0)</f>
        <v>0</v>
      </c>
      <c r="FL74" s="238">
        <f>IF(COUNTIF($BN74:$BP74, $GA$1)&gt;0, FL$2, 0)</f>
        <v>5</v>
      </c>
      <c r="FM74" s="238">
        <f>IF(COUNTIF($BQ74:$BS74, $GA$1)&gt;0, FM$2, 0)</f>
        <v>4</v>
      </c>
      <c r="FN74" s="238">
        <f>IF(COUNTIF($BT74:$BV74, $GA$1)&gt;0, FN$2, 0)</f>
        <v>0</v>
      </c>
      <c r="FO74" s="239">
        <f>IF(COUNTIF($BW74:$BY74, $GA$1)&gt;0, FO$2, 0)</f>
        <v>0</v>
      </c>
      <c r="FP74" s="240">
        <f>IF(COUNTIF($BZ74:$CB74, $GA$1)&gt;0, FP$2, 0)</f>
        <v>0</v>
      </c>
      <c r="FQ74" s="240">
        <f>IF(COUNTIF($CC74:$CE74, $GA$1)&gt;0, FQ$2, 0)</f>
        <v>0</v>
      </c>
      <c r="FR74" s="240">
        <f>IF(COUNTIF($CF74:$CH74, $GA$1)&gt;0, FR$2, 0)</f>
        <v>0</v>
      </c>
      <c r="FS74" s="240">
        <f>IF(COUNTIF($CI74:$CK74, $GA$1)&gt;0, FS$2, 0)</f>
        <v>0</v>
      </c>
      <c r="FT74" s="240">
        <f>IF(COUNTIF($CL74:$CN74, $GA$1)&gt;0, FT$2, 0)</f>
        <v>0</v>
      </c>
      <c r="FU74" s="240">
        <f>IF(COUNTIF($CO74:$CQ74, $GA$1)&gt;0, FU$2, 0)</f>
        <v>0</v>
      </c>
      <c r="FV74" s="240">
        <f>IF(COUNTIF($CR74:$CT74, $GA$1)&gt;0, FV$2, 0)</f>
        <v>0</v>
      </c>
      <c r="FW74" s="240">
        <f>IF(COUNTIF($CU74:$CW74, $GA$1)&gt;0, FW$2, 0)</f>
        <v>0</v>
      </c>
      <c r="FX74" s="240">
        <f>IF(COUNTIF($CX74:$CZ74, $GA$1)&gt;0, FX$2, 0)</f>
        <v>0</v>
      </c>
      <c r="FY74" s="240">
        <f>IF(COUNTIF($DA74:$DC74, $GA$1)&gt;0, FY$2, 0)</f>
        <v>0</v>
      </c>
      <c r="FZ74" s="240">
        <f>IF(COUNTIF($DD74:$DF74, $GA$1)&gt;0, FZ$2, 0)</f>
        <v>0</v>
      </c>
      <c r="GA74" s="241">
        <f>SUM(EU74:FZ74)</f>
        <v>12</v>
      </c>
      <c r="GB74" s="242">
        <f>IF(COUNTIF($N74:$Q74, HH$1)&gt;0, GB$2, 0)</f>
        <v>0</v>
      </c>
      <c r="GC74" s="234">
        <f>IF(COUNTIF($R74:$U74, HH$1)&gt;0, GC$2, 0)</f>
        <v>0</v>
      </c>
      <c r="GD74" s="234">
        <f>IF(COUNTIF($V74:$Y74, HH$1)&gt;0, GD$2, 0)</f>
        <v>0</v>
      </c>
      <c r="GE74" s="234">
        <f>IF(COUNTIF($Z74:$AA74, HH$1)&gt;0, GE$2, 0)</f>
        <v>0</v>
      </c>
      <c r="GF74" s="234">
        <f>IF(COUNTIF($AB74:$AC74, HH$1)&gt;0, GF$2, 0)</f>
        <v>0</v>
      </c>
      <c r="GG74" s="235">
        <f>IF(COUNTIF($AD74:$AF74, $HH$1)&gt;0, GG$2, 0)</f>
        <v>0</v>
      </c>
      <c r="GH74" s="236">
        <f>IF(COUNTIF($AG74:$AI74, $HH$1)&gt;0, GH$2, 0)</f>
        <v>0</v>
      </c>
      <c r="GI74" s="236">
        <f>IF(COUNTIF($AJ74:$AL74, $HH$1)&gt;0, GI$2, 0)</f>
        <v>0</v>
      </c>
      <c r="GJ74" s="236">
        <f>IF(COUNTIF($AM74:$AO74, $HH$1)&gt;0, GJ$2, 0)</f>
        <v>0</v>
      </c>
      <c r="GK74" s="236">
        <f>IF(COUNTIF($AP74:$AR74, $HH$1)&gt;0, GK$2, 0)</f>
        <v>0</v>
      </c>
      <c r="GL74" s="236">
        <f>IF(COUNTIF($AS74:$AU74, $HH$1)&gt;0, GL$2, 0)</f>
        <v>0</v>
      </c>
      <c r="GM74" s="236">
        <f>IF(COUNTIF($AV74:$AX74, $HH$1)&gt;0, GM$2, 0)</f>
        <v>0</v>
      </c>
      <c r="GN74" s="237">
        <f>IF(COUNTIF($AY74:$BA74, $HH$1)&gt;0, GN$2, 0)</f>
        <v>0</v>
      </c>
      <c r="GO74" s="238">
        <f>IF(COUNTIF($BB74:$BD74, $HH$1)&gt;0, GO$2, 0)</f>
        <v>0</v>
      </c>
      <c r="GP74" s="238">
        <f>IF(COUNTIF($BE74:$BG74, $HH$1)&gt;0, GP$2, 0)</f>
        <v>0</v>
      </c>
      <c r="GQ74" s="238">
        <f>IF(COUNTIF($BH74:$BJ74, $HH$1)&gt;0, GQ$2, 0)</f>
        <v>0</v>
      </c>
      <c r="GR74" s="238">
        <f>IF(COUNTIF($BK74:$BM74, $HH$1)&gt;0, GR$2, 0)</f>
        <v>0</v>
      </c>
      <c r="GS74" s="238">
        <f>IF(COUNTIF($BN74:$BP74, $HH$1)&gt;0, GS$2, 0)</f>
        <v>0</v>
      </c>
      <c r="GT74" s="238">
        <f>IF(COUNTIF($BQ74:$BS74, $HH$1)&gt;0, GT$2, 0)</f>
        <v>0</v>
      </c>
      <c r="GU74" s="238">
        <f>IF(COUNTIF($BT74:$BV74, $HH$1)&gt;0, GU$2, 0)</f>
        <v>6</v>
      </c>
      <c r="GV74" s="239">
        <f>IF(COUNTIF($BW74:$BY74, $HH$1)&gt;0, GV$2, 0)</f>
        <v>0</v>
      </c>
      <c r="GW74" s="240">
        <f>IF(COUNTIF($BZ74:$CB74, $HH$1)&gt;0, GW$2, 0)</f>
        <v>0</v>
      </c>
      <c r="GX74" s="240">
        <f>IF(COUNTIF($CC74:$CE74, $HH$1)&gt;0, GX$2, 0)</f>
        <v>0</v>
      </c>
      <c r="GY74" s="240">
        <f>IF(COUNTIF($CF74:$CH74, $HH$1)&gt;0, GY$2, 0)</f>
        <v>0</v>
      </c>
      <c r="GZ74" s="240">
        <f>IF(COUNTIF($CI74:$CK74, $HH$1)&gt;0, GZ$2, 0)</f>
        <v>0</v>
      </c>
      <c r="HA74" s="240">
        <f>IF(COUNTIF($CL74:$CN74, $HH$1)&gt;0, HA$2, 0)</f>
        <v>0</v>
      </c>
      <c r="HB74" s="240">
        <f>IF(COUNTIF($CO74:$CQ74, $HH$1)&gt;0, HB$2, 0)</f>
        <v>0</v>
      </c>
      <c r="HC74" s="240">
        <f>IF(COUNTIF($CR74:$CT74, $HH$1)&gt;0, HC$2, 0)</f>
        <v>0</v>
      </c>
      <c r="HD74" s="240">
        <f>IF(COUNTIF($CU74:$CW74, $HH$1)&gt;0, HD$2, 0)</f>
        <v>0</v>
      </c>
      <c r="HE74" s="240">
        <f>IF(COUNTIF($CX74:$CZ74, $HH$1)&gt;0, HE$2, 0)</f>
        <v>0</v>
      </c>
      <c r="HF74" s="240">
        <f>IF(COUNTIF($DA74:$DC74, $HH$1)&gt;0, HF$2, 0)</f>
        <v>0</v>
      </c>
      <c r="HG74" s="240">
        <f>IF(COUNTIF($DD74:$DF74, $HH$1)&gt;0, HG$2, 0)</f>
        <v>0</v>
      </c>
      <c r="HH74" s="241">
        <f>SUM(GB74:HG74)</f>
        <v>6</v>
      </c>
      <c r="HI74" s="243"/>
      <c r="HJ74" s="242">
        <f>IF(MAX($N74:$Q74)&gt;=40, HJ$2, 0)</f>
        <v>3</v>
      </c>
      <c r="HK74" s="234">
        <f>IF(MAX($R74:$U74)&gt;=40, HK$2, 0)</f>
        <v>0</v>
      </c>
      <c r="HL74" s="234">
        <f>IF(MAX($V74:$Y74)&gt;=40, HL$2, 0)</f>
        <v>3</v>
      </c>
      <c r="HM74" s="234">
        <f>IF(MAX($Z74:$AA74)&gt;=40, HM$2, 0)</f>
        <v>3</v>
      </c>
      <c r="HN74" s="234">
        <f>IF(MAX($AB74:$AC74)&gt;=40, HN$2, 0)</f>
        <v>2</v>
      </c>
      <c r="HO74" s="235">
        <f>IF(MAX($AD74:$AF74)&gt;=40, HO$2, 0)</f>
        <v>20</v>
      </c>
      <c r="HP74" s="236">
        <f>IF(MAX($AG74:$AI74)&gt;=40, HP$2, 0)</f>
        <v>20</v>
      </c>
      <c r="HQ74" s="236">
        <f>IF(MAX($AJ74:$AL74)&gt;=40, HQ$2, 0)</f>
        <v>20</v>
      </c>
      <c r="HR74" s="236">
        <f>IF(MAX($AM74:$AO74)&gt;=40, HR$2, 0)</f>
        <v>20</v>
      </c>
      <c r="HS74" s="236">
        <f>IF(MAX($AP74:$AR74)&gt;=40, HS$2, 0)</f>
        <v>10</v>
      </c>
      <c r="HT74" s="236">
        <f>IF(MAX($AS74:$AU74)&gt;=40, HT$2, 0)</f>
        <v>20</v>
      </c>
      <c r="HU74" s="236">
        <f>IF(MAX($AV74:$AX74)&gt;=40, HU$2, 0)</f>
        <v>10</v>
      </c>
      <c r="HV74" s="237">
        <f>IF(MAX($AY74:$BA74)&gt;=40, HV$2, 0)</f>
        <v>20</v>
      </c>
      <c r="HW74" s="238">
        <f>IF(MAX($BB74:$BD74)&gt;=40, HW$2, 0)</f>
        <v>20</v>
      </c>
      <c r="HX74" s="238">
        <f>IF(MAX($BE74:$BG74)&gt;=40, HX$2, 0)</f>
        <v>20</v>
      </c>
      <c r="HY74" s="238">
        <f>IF(MAX($BH74:$BJ74)&gt;=40, HY$2, 0)</f>
        <v>20</v>
      </c>
      <c r="HZ74" s="238">
        <f>IF(MAX($BK74:$BM74)&gt;=40, HZ$2, 0)</f>
        <v>10</v>
      </c>
      <c r="IA74" s="238">
        <f>IF(MAX($BN74:$BP74)&gt;=40, IA$2, 0)</f>
        <v>0</v>
      </c>
      <c r="IB74" s="238">
        <f>IF(MAX($BQ74:$BS74)&gt;=40, IB$2, 0)</f>
        <v>0</v>
      </c>
      <c r="IC74" s="238">
        <f>IF(MAX($BT74:$BV74)&gt;=40, IC$2, 0)</f>
        <v>0</v>
      </c>
      <c r="ID74" s="239">
        <f>IF(MAX($BW74:$BY74)&gt;=40, ID$2, 0)</f>
        <v>0</v>
      </c>
      <c r="IE74" s="240">
        <f>IF(MAX($BZ74:$CB74)&gt;=40, IE$2, 0)</f>
        <v>0</v>
      </c>
      <c r="IF74" s="240">
        <f>IF(MAX($CC74:$CE74)&gt;=40, IF$2, 0)</f>
        <v>0</v>
      </c>
      <c r="IG74" s="240">
        <f>IF(MAX($CF74:$CH74)&gt;=40, IG$2, 0)</f>
        <v>0</v>
      </c>
      <c r="IH74" s="240">
        <f>IF(MAX($CI74:$CK74)&gt;=40, IH$2, 0)</f>
        <v>0</v>
      </c>
      <c r="II74" s="240">
        <f>IF(MAX($CL74:$CN74)&gt;=40, II$2, 0)</f>
        <v>0</v>
      </c>
      <c r="IJ74" s="240">
        <f>IF(MAX($CO74:$CQ74)&gt;=40, IJ$2, 0)</f>
        <v>0</v>
      </c>
      <c r="IK74" s="240">
        <f>IF(MAX($CR74:$CT74)&gt;=40, IK$2, 0)</f>
        <v>0</v>
      </c>
      <c r="IL74" s="240">
        <f>IF(MAX($CU74:$CW74)&gt;=40, IL$2, 0)</f>
        <v>0</v>
      </c>
      <c r="IM74" s="240">
        <f>IF(MAX($CX74:$CZ74)&gt;=40, IM$2, 0)</f>
        <v>0</v>
      </c>
      <c r="IN74" s="240">
        <f>IF(MAX($DA74:$DC74)&gt;=40, IN$2, 0)</f>
        <v>0</v>
      </c>
      <c r="IO74" s="240">
        <f>IF(MAX($DD74:$DF74)&gt;=40, IO$2, 0)</f>
        <v>0</v>
      </c>
      <c r="IP74" s="416">
        <f>SUM(HO74:IB74, ID74:IO74)</f>
        <v>210</v>
      </c>
      <c r="IQ74" s="416">
        <f>SUM(HJ74:HN74, IC74)</f>
        <v>11</v>
      </c>
    </row>
    <row r="75" spans="1:251" ht="15" customHeight="1" x14ac:dyDescent="0.25">
      <c r="B75" s="223"/>
      <c r="C75" s="222"/>
      <c r="D75" s="404"/>
      <c r="E75" s="405"/>
      <c r="F75" s="221"/>
      <c r="G75" s="406"/>
      <c r="H75" s="406"/>
      <c r="I75" s="407"/>
      <c r="J75" s="408"/>
      <c r="K75" s="408"/>
      <c r="L75" s="409"/>
      <c r="M75" s="420"/>
      <c r="N75" s="411"/>
      <c r="O75" s="413"/>
      <c r="P75" s="413"/>
      <c r="Q75" s="410"/>
      <c r="R75" s="411"/>
      <c r="S75" s="413"/>
      <c r="T75" s="413"/>
      <c r="U75" s="412"/>
      <c r="V75" s="411"/>
      <c r="W75" s="413"/>
      <c r="X75" s="413"/>
      <c r="Y75" s="410"/>
      <c r="Z75" s="411"/>
      <c r="AA75" s="410"/>
      <c r="AB75" s="411"/>
      <c r="AC75" s="410"/>
      <c r="AD75" s="411"/>
      <c r="AE75" s="413"/>
      <c r="AF75" s="410"/>
      <c r="AG75" s="411"/>
      <c r="AH75" s="413"/>
      <c r="AI75" s="410"/>
      <c r="AJ75" s="411"/>
      <c r="AK75" s="413"/>
      <c r="AL75" s="410"/>
      <c r="AM75" s="411"/>
      <c r="AN75" s="413"/>
      <c r="AO75" s="410"/>
      <c r="AP75" s="411"/>
      <c r="AQ75" s="413"/>
      <c r="AR75" s="410"/>
      <c r="AS75" s="411"/>
      <c r="AT75" s="413"/>
      <c r="AU75" s="410"/>
      <c r="AV75" s="411"/>
      <c r="AW75" s="413"/>
      <c r="AX75" s="410"/>
      <c r="AY75" s="411"/>
      <c r="AZ75" s="413"/>
      <c r="BA75" s="410"/>
      <c r="BB75" s="411"/>
      <c r="BC75" s="413"/>
      <c r="BD75" s="410"/>
      <c r="BE75" s="411"/>
      <c r="BF75" s="413"/>
      <c r="BG75" s="410"/>
      <c r="BH75" s="411"/>
      <c r="BI75" s="413"/>
      <c r="BJ75" s="410"/>
      <c r="BK75" s="411"/>
      <c r="BL75" s="413"/>
      <c r="BM75" s="410"/>
      <c r="BN75" s="411"/>
      <c r="BO75" s="413"/>
      <c r="BP75" s="410"/>
      <c r="BQ75" s="411"/>
      <c r="BR75" s="413"/>
      <c r="BS75" s="410"/>
      <c r="BT75" s="411"/>
      <c r="BU75" s="414"/>
      <c r="BV75" s="410"/>
      <c r="BW75" s="411"/>
      <c r="BX75" s="413"/>
      <c r="BY75" s="410"/>
      <c r="BZ75" s="411"/>
      <c r="CA75" s="413"/>
      <c r="CB75" s="410"/>
      <c r="CC75" s="411"/>
      <c r="CD75" s="413"/>
      <c r="CE75" s="413"/>
      <c r="CF75" s="413"/>
      <c r="CG75" s="413"/>
      <c r="CH75" s="410"/>
      <c r="CI75" s="411"/>
      <c r="CJ75" s="413"/>
      <c r="CK75" s="410"/>
      <c r="CL75" s="411"/>
      <c r="CM75" s="413"/>
      <c r="CN75" s="410"/>
      <c r="CO75" s="411"/>
      <c r="CP75" s="413"/>
      <c r="CQ75" s="410"/>
      <c r="CR75" s="411"/>
      <c r="CS75" s="413"/>
      <c r="CT75" s="410"/>
      <c r="CU75" s="411"/>
      <c r="CV75" s="413"/>
      <c r="CW75" s="410"/>
      <c r="CX75" s="411"/>
      <c r="CY75" s="413"/>
      <c r="CZ75" s="410"/>
      <c r="DA75" s="411"/>
      <c r="DB75" s="413"/>
      <c r="DC75" s="410"/>
      <c r="DD75" s="411"/>
      <c r="DE75" s="413"/>
      <c r="DF75" s="410"/>
      <c r="DG75" s="222"/>
      <c r="DH75" s="396"/>
      <c r="DI75" s="396"/>
      <c r="DJ75" s="285"/>
      <c r="DK75" s="223"/>
      <c r="DL75" s="421"/>
      <c r="DM75" s="422"/>
      <c r="DN75" s="430"/>
      <c r="DO75" s="225"/>
      <c r="DP75" s="225"/>
      <c r="DQ75" s="225"/>
      <c r="DR75" s="225"/>
      <c r="DS75" s="226"/>
      <c r="DT75" s="227"/>
      <c r="DU75" s="227"/>
      <c r="DV75" s="227"/>
      <c r="DW75" s="227"/>
      <c r="DX75" s="227"/>
      <c r="DY75" s="227"/>
      <c r="DZ75" s="228"/>
      <c r="EA75" s="229"/>
      <c r="EB75" s="229"/>
      <c r="EC75" s="229"/>
      <c r="ED75" s="229"/>
      <c r="EE75" s="229"/>
      <c r="EF75" s="229"/>
      <c r="EG75" s="229"/>
      <c r="EH75" s="230"/>
      <c r="EI75" s="231"/>
      <c r="EJ75" s="231"/>
      <c r="EK75" s="231"/>
      <c r="EL75" s="231"/>
      <c r="EM75" s="231"/>
      <c r="EN75" s="231"/>
      <c r="EO75" s="231"/>
      <c r="EP75" s="231"/>
      <c r="EQ75" s="231"/>
      <c r="ER75" s="231"/>
      <c r="ES75" s="231"/>
      <c r="ET75" s="232"/>
      <c r="EU75" s="224"/>
      <c r="EV75" s="225"/>
      <c r="EW75" s="225"/>
      <c r="EX75" s="225"/>
      <c r="EY75" s="225"/>
      <c r="EZ75" s="226"/>
      <c r="FA75" s="227"/>
      <c r="FB75" s="227"/>
      <c r="FC75" s="227"/>
      <c r="FD75" s="227"/>
      <c r="FE75" s="227"/>
      <c r="FF75" s="227"/>
      <c r="FG75" s="228"/>
      <c r="FH75" s="229"/>
      <c r="FI75" s="229"/>
      <c r="FJ75" s="229"/>
      <c r="FK75" s="229"/>
      <c r="FL75" s="229"/>
      <c r="FM75" s="229"/>
      <c r="FN75" s="229"/>
      <c r="FO75" s="230"/>
      <c r="FP75" s="231"/>
      <c r="FQ75" s="231"/>
      <c r="FR75" s="231"/>
      <c r="FS75" s="231"/>
      <c r="FT75" s="231"/>
      <c r="FU75" s="231"/>
      <c r="FV75" s="231"/>
      <c r="FW75" s="231"/>
      <c r="FX75" s="231"/>
      <c r="FY75" s="231"/>
      <c r="FZ75" s="231"/>
      <c r="GA75" s="232"/>
      <c r="GB75" s="224"/>
      <c r="GC75" s="225"/>
      <c r="GD75" s="225"/>
      <c r="GE75" s="225"/>
      <c r="GF75" s="225"/>
      <c r="GG75" s="226"/>
      <c r="GH75" s="227"/>
      <c r="GI75" s="227"/>
      <c r="GJ75" s="227"/>
      <c r="GK75" s="227"/>
      <c r="GL75" s="227"/>
      <c r="GM75" s="227"/>
      <c r="GN75" s="228"/>
      <c r="GO75" s="229"/>
      <c r="GP75" s="229"/>
      <c r="GQ75" s="229"/>
      <c r="GR75" s="229"/>
      <c r="GS75" s="229"/>
      <c r="GT75" s="229"/>
      <c r="GU75" s="229"/>
      <c r="GV75" s="230"/>
      <c r="GW75" s="231"/>
      <c r="GX75" s="231"/>
      <c r="GY75" s="231"/>
      <c r="GZ75" s="231"/>
      <c r="HA75" s="231"/>
      <c r="HB75" s="231"/>
      <c r="HC75" s="231"/>
      <c r="HD75" s="231"/>
      <c r="HE75" s="231"/>
      <c r="HF75" s="231"/>
      <c r="HG75" s="231"/>
      <c r="HH75" s="232"/>
      <c r="HI75" s="232"/>
      <c r="HJ75" s="224"/>
      <c r="HK75" s="225"/>
      <c r="HL75" s="225"/>
      <c r="HM75" s="225"/>
      <c r="HN75" s="225"/>
      <c r="HO75" s="226"/>
      <c r="HP75" s="227"/>
      <c r="HQ75" s="227"/>
      <c r="HR75" s="227"/>
      <c r="HS75" s="227"/>
      <c r="HT75" s="227"/>
      <c r="HU75" s="227"/>
      <c r="HV75" s="228"/>
      <c r="HW75" s="229"/>
      <c r="HX75" s="229"/>
      <c r="HY75" s="229"/>
      <c r="HZ75" s="229"/>
      <c r="IA75" s="229"/>
      <c r="IB75" s="229"/>
      <c r="IC75" s="229"/>
      <c r="ID75" s="230"/>
      <c r="IE75" s="231"/>
      <c r="IF75" s="231"/>
      <c r="IG75" s="231"/>
      <c r="IH75" s="231"/>
      <c r="II75" s="231"/>
      <c r="IJ75" s="231"/>
      <c r="IK75" s="231"/>
      <c r="IL75" s="231"/>
      <c r="IM75" s="231"/>
      <c r="IN75" s="231"/>
      <c r="IO75" s="231"/>
      <c r="IP75" s="418"/>
      <c r="IQ75" s="418"/>
    </row>
    <row r="76" spans="1:251" ht="15" customHeight="1" x14ac:dyDescent="0.25">
      <c r="A76" s="14" t="s">
        <v>1783</v>
      </c>
      <c r="B76" s="392">
        <v>8</v>
      </c>
      <c r="C76" s="13" t="s">
        <v>1119</v>
      </c>
      <c r="D76" s="423">
        <v>44124</v>
      </c>
      <c r="E76" s="20">
        <v>5</v>
      </c>
      <c r="F76" s="6">
        <v>11323714</v>
      </c>
      <c r="G76" s="20">
        <v>1</v>
      </c>
      <c r="H76" s="20"/>
      <c r="I76" s="23"/>
      <c r="J76" s="6" t="s">
        <v>18</v>
      </c>
      <c r="K76" s="6" t="s">
        <v>18</v>
      </c>
      <c r="L76" s="424"/>
      <c r="M76" s="651" t="s">
        <v>979</v>
      </c>
      <c r="N76" s="24" t="s">
        <v>1390</v>
      </c>
      <c r="O76" s="107"/>
      <c r="P76" s="105"/>
      <c r="Q76" s="106"/>
      <c r="R76" s="24" t="s">
        <v>1390</v>
      </c>
      <c r="S76" s="107"/>
      <c r="T76" s="105"/>
      <c r="U76" s="106"/>
      <c r="V76" s="692">
        <v>82.720001220703125</v>
      </c>
      <c r="W76" s="107"/>
      <c r="X76" s="105"/>
      <c r="Y76" s="106"/>
      <c r="Z76" s="24">
        <v>81.7</v>
      </c>
      <c r="AA76" s="273"/>
      <c r="AB76" s="24">
        <v>76.13</v>
      </c>
      <c r="AC76" s="273"/>
      <c r="AD76" s="272">
        <v>100</v>
      </c>
      <c r="AE76" s="108"/>
      <c r="AF76" s="444"/>
      <c r="AG76" s="272">
        <v>100</v>
      </c>
      <c r="AH76" s="108"/>
      <c r="AI76" s="444"/>
      <c r="AJ76" s="272">
        <v>100</v>
      </c>
      <c r="AK76" s="108"/>
      <c r="AL76" s="444"/>
      <c r="AM76" s="272">
        <v>100</v>
      </c>
      <c r="AN76" s="108"/>
      <c r="AO76" s="444"/>
      <c r="AP76" s="272">
        <v>100</v>
      </c>
      <c r="AQ76" s="108"/>
      <c r="AR76" s="444"/>
      <c r="AS76" s="272">
        <v>100</v>
      </c>
      <c r="AT76" s="108"/>
      <c r="AU76" s="444"/>
      <c r="AV76" s="272">
        <v>100</v>
      </c>
      <c r="AW76" s="108"/>
      <c r="AX76" s="444"/>
      <c r="AY76" s="648">
        <v>73.569999694824219</v>
      </c>
      <c r="AZ76" s="107"/>
      <c r="BA76" s="273"/>
      <c r="BB76" s="648">
        <v>68.5</v>
      </c>
      <c r="BC76" s="107"/>
      <c r="BD76" s="273"/>
      <c r="BE76" s="692">
        <v>72.099998474121094</v>
      </c>
      <c r="BF76" s="107"/>
      <c r="BG76" s="273"/>
      <c r="BH76" s="692">
        <v>66.5</v>
      </c>
      <c r="BI76" s="107"/>
      <c r="BJ76" s="273"/>
      <c r="BK76" s="692">
        <v>76.080001831054688</v>
      </c>
      <c r="BL76" s="107"/>
      <c r="BM76" s="273"/>
      <c r="BN76" s="24" t="s">
        <v>1390</v>
      </c>
      <c r="BO76" s="107"/>
      <c r="BP76" s="273"/>
      <c r="BQ76" s="24" t="s">
        <v>1390</v>
      </c>
      <c r="BR76" s="107"/>
      <c r="BS76" s="273"/>
      <c r="BT76" s="24" t="s">
        <v>1387</v>
      </c>
      <c r="BU76" s="291"/>
      <c r="BV76" s="273"/>
      <c r="BW76" s="24"/>
      <c r="BX76" s="107"/>
      <c r="BY76" s="273"/>
      <c r="BZ76" s="24"/>
      <c r="CA76" s="107"/>
      <c r="CB76" s="273"/>
      <c r="CC76" s="24"/>
      <c r="CD76" s="107"/>
      <c r="CE76" s="107"/>
      <c r="CF76" s="107"/>
      <c r="CG76" s="107"/>
      <c r="CH76" s="273"/>
      <c r="CI76" s="24"/>
      <c r="CJ76" s="107"/>
      <c r="CK76" s="273"/>
      <c r="CL76" s="24"/>
      <c r="CM76" s="107"/>
      <c r="CN76" s="273"/>
      <c r="CO76" s="24"/>
      <c r="CP76" s="107"/>
      <c r="CQ76" s="273"/>
      <c r="CR76" s="24"/>
      <c r="CS76" s="107"/>
      <c r="CT76" s="273"/>
      <c r="CU76" s="24"/>
      <c r="CV76" s="107"/>
      <c r="CW76" s="273"/>
      <c r="CX76" s="24"/>
      <c r="CY76" s="107"/>
      <c r="CZ76" s="273"/>
      <c r="DA76" s="24"/>
      <c r="DB76" s="107"/>
      <c r="DC76" s="273"/>
      <c r="DD76" s="24"/>
      <c r="DE76" s="107"/>
      <c r="DF76" s="273"/>
      <c r="DG76" s="218"/>
      <c r="DH76" s="217"/>
      <c r="DI76" s="217"/>
      <c r="DJ76" s="286">
        <f>AVERAGE(AY76:DF76)</f>
        <v>71.349999999999994</v>
      </c>
      <c r="DK76" s="219"/>
      <c r="DL76" s="220">
        <f>IF(DJ76&gt;80, 4, (DJ76-50)/20+2.5)</f>
        <v>3.5674999999999999</v>
      </c>
      <c r="DM76" s="650">
        <f>COUNTIF(N76:DF76, DM$1)+COUNTIF(N76:DF76, DM$2)</f>
        <v>0</v>
      </c>
      <c r="DN76" s="233">
        <f>IF(COUNTIF($N76:$Q76, ET$1)&gt;0, DN$2, 0)</f>
        <v>0</v>
      </c>
      <c r="DO76" s="234">
        <f>IF(COUNTIF($R76:$U76, ET$1)&gt;0, DO$2, 0)</f>
        <v>0</v>
      </c>
      <c r="DP76" s="234">
        <f>IF(COUNTIF($V76:$Y76, ET$1)&gt;0, DP$2, 0)</f>
        <v>0</v>
      </c>
      <c r="DQ76" s="234">
        <f>IF(COUNTIF($Z76:$AA76, ET$1)&gt;0, DQ$2, 0)</f>
        <v>0</v>
      </c>
      <c r="DR76" s="234">
        <f>IF(COUNTIF($AB76:$AC76, ET$1)&gt;0, DR$2, 0)</f>
        <v>0</v>
      </c>
      <c r="DS76" s="235">
        <f>IF(COUNTIF($AD76:$AF76, $ET$1)&gt;0, DS$2, 0)</f>
        <v>0</v>
      </c>
      <c r="DT76" s="236">
        <f>IF(COUNTIF($AG76:$AI76, $ET$1)&gt;0, DT$2, 0)</f>
        <v>0</v>
      </c>
      <c r="DU76" s="236">
        <f>IF(COUNTIF($AJ76:$AL76, $ET$1)&gt;0, DU$2, 0)</f>
        <v>0</v>
      </c>
      <c r="DV76" s="236">
        <f>IF(COUNTIF($AM76:$AO76, $ET$1)&gt;0, DV$2, 0)</f>
        <v>0</v>
      </c>
      <c r="DW76" s="236">
        <f>IF(COUNTIF($AP76:$AR76, $ET$1)&gt;0, DW$2, 0)</f>
        <v>0</v>
      </c>
      <c r="DX76" s="236">
        <f>IF(COUNTIF($AS76:$AU76, $ET$1)&gt;0, DX$2, 0)</f>
        <v>0</v>
      </c>
      <c r="DY76" s="236">
        <f>IF(COUNTIF($AV76:$AX76, $ET$1)&gt;0, DY$2, 0)</f>
        <v>0</v>
      </c>
      <c r="DZ76" s="237">
        <f>IF(COUNTIF($AY76:$BA76, $ET$1)&gt;0, DZ$2, 0)</f>
        <v>0</v>
      </c>
      <c r="EA76" s="238">
        <f>IF(COUNTIF($BB76:$BD76, $ET$1)&gt;0, EA$2, 0)</f>
        <v>0</v>
      </c>
      <c r="EB76" s="238">
        <f>IF(COUNTIF($BE76:$BG76, $ET$1)&gt;0, EB$2, 0)</f>
        <v>0</v>
      </c>
      <c r="EC76" s="238">
        <f>IF(COUNTIF($BH76:$BJ76, $ET$1)&gt;0, EC$2, 0)</f>
        <v>0</v>
      </c>
      <c r="ED76" s="238">
        <f>IF(COUNTIF($BK76:$BM76, $ET$1)&gt;0, ED$2, 0)</f>
        <v>0</v>
      </c>
      <c r="EE76" s="238">
        <f>IF(COUNTIF($BN76:$BP76, $ET$1)&gt;0, EE$2, 0)</f>
        <v>0</v>
      </c>
      <c r="EF76" s="238">
        <f>IF(COUNTIF($BQ76:$BS76, $ET$1)&gt;0, EF$2, 0)</f>
        <v>0</v>
      </c>
      <c r="EG76" s="238">
        <f>IF(COUNTIF($BT76:$BV76, $ET$1)&gt;0, EG$2, 0)</f>
        <v>0</v>
      </c>
      <c r="EH76" s="239">
        <f>IF(COUNTIF($BW76:$BY76, $ET$1)&gt;0, EH$2, 0)</f>
        <v>0</v>
      </c>
      <c r="EI76" s="240">
        <f>IF(COUNTIF($BZ76:$CB76, $ET$1)&gt;0, EI$2, 0)</f>
        <v>0</v>
      </c>
      <c r="EJ76" s="240">
        <f>IF(COUNTIF($CC76:$CE76, $ET$1)&gt;0, EJ$2, 0)</f>
        <v>0</v>
      </c>
      <c r="EK76" s="240">
        <f>IF(COUNTIF($CF76:$CH76, $ET$1)&gt;0, EK$2, 0)</f>
        <v>0</v>
      </c>
      <c r="EL76" s="240">
        <f>IF(COUNTIF($CI76:$CK76, $ET$1)&gt;0, EL$2, 0)</f>
        <v>0</v>
      </c>
      <c r="EM76" s="240">
        <f>IF(COUNTIF($CL76:$CN76, $ET$1)&gt;0, EM$2, 0)</f>
        <v>0</v>
      </c>
      <c r="EN76" s="240">
        <f>IF(COUNTIF($CO76:$CQ76, $ET$1)&gt;0, EN$2, 0)</f>
        <v>0</v>
      </c>
      <c r="EO76" s="240">
        <f>IF(COUNTIF($CR76:$CT76, $ET$1)&gt;0, EO$2, 0)</f>
        <v>0</v>
      </c>
      <c r="EP76" s="240">
        <f>IF(COUNTIF($CU76:$CW76, $ET$1)&gt;0, EP$2, 0)</f>
        <v>0</v>
      </c>
      <c r="EQ76" s="240">
        <f>IF(COUNTIF($CX76:$CZ76, $ET$1)&gt;0, EQ$2, 0)</f>
        <v>0</v>
      </c>
      <c r="ER76" s="240">
        <f>IF(COUNTIF($DA76:$DC76, $ET$1)&gt;0, ER$2, 0)</f>
        <v>0</v>
      </c>
      <c r="ES76" s="240">
        <f>IF(COUNTIF($DD76:$DF76, $ET$1)&gt;0, ES$2, 0)</f>
        <v>0</v>
      </c>
      <c r="ET76" s="241">
        <f>SUM(DN76:ES76)</f>
        <v>0</v>
      </c>
      <c r="EU76" s="242">
        <f>IF(COUNTIF($N76:$Q76, GA$1)&gt;0, EU$2, 0)</f>
        <v>3</v>
      </c>
      <c r="EV76" s="234">
        <f>IF(COUNTIF($R76:$U76, GA$1)&gt;0, EV$2, 0)</f>
        <v>3</v>
      </c>
      <c r="EW76" s="234">
        <f>IF(COUNTIF($V76:$Y76, GA$1)&gt;0, EW$2, 0)</f>
        <v>0</v>
      </c>
      <c r="EX76" s="234">
        <f>IF(COUNTIF($Z76:$AA76, GA$1)&gt;0, EX$2, 0)</f>
        <v>0</v>
      </c>
      <c r="EY76" s="234">
        <f>IF(COUNTIF($AB76:$AC76, GA$1)&gt;0, EY$2, 0)</f>
        <v>0</v>
      </c>
      <c r="EZ76" s="235">
        <f>IF(COUNTIF($AD76:$AF76, $GA$1)&gt;0, EZ$2, 0)</f>
        <v>0</v>
      </c>
      <c r="FA76" s="236">
        <f>IF(COUNTIF($AG76:$AI76, $GA$1)&gt;0, FA$2, 0)</f>
        <v>0</v>
      </c>
      <c r="FB76" s="236">
        <f>IF(COUNTIF($AJ76:$AL76, $GA$1)&gt;0, FB$2, 0)</f>
        <v>0</v>
      </c>
      <c r="FC76" s="236">
        <f>IF(COUNTIF($AM76:$AO76, $GA$1)&gt;0, FC$2, 0)</f>
        <v>0</v>
      </c>
      <c r="FD76" s="236">
        <f>IF(COUNTIF($AP76:$AR76, $GA$1)&gt;0, FD$2, 0)</f>
        <v>0</v>
      </c>
      <c r="FE76" s="236">
        <f>IF(COUNTIF($AS76:$AU76, $GA$1)&gt;0, FE$2, 0)</f>
        <v>0</v>
      </c>
      <c r="FF76" s="236">
        <f>IF(COUNTIF($AV76:$AX76, $GA$1)&gt;0, FF$2, 0)</f>
        <v>0</v>
      </c>
      <c r="FG76" s="237">
        <f>IF(COUNTIF($AY76:$BA76, $GA$1)&gt;0, FG$2, 0)</f>
        <v>0</v>
      </c>
      <c r="FH76" s="238">
        <f>IF(COUNTIF($BB76:$BD76, $GA$1)&gt;0, FH$2, 0)</f>
        <v>0</v>
      </c>
      <c r="FI76" s="238">
        <f>IF(COUNTIF($BE76:$BG76, $GA$1)&gt;0, FI$2, 0)</f>
        <v>0</v>
      </c>
      <c r="FJ76" s="238">
        <f>IF(COUNTIF($BH76:$BJ76, $GA$1)&gt;0, FJ$2, 0)</f>
        <v>0</v>
      </c>
      <c r="FK76" s="238">
        <f>IF(COUNTIF($BK76:$BM76, $GA$1)&gt;0, FK$2, 0)</f>
        <v>0</v>
      </c>
      <c r="FL76" s="238">
        <f>IF(COUNTIF($BN76:$BP76, $GA$1)&gt;0, FL$2, 0)</f>
        <v>5</v>
      </c>
      <c r="FM76" s="238">
        <f>IF(COUNTIF($BQ76:$BS76, $GA$1)&gt;0, FM$2, 0)</f>
        <v>4</v>
      </c>
      <c r="FN76" s="238">
        <f>IF(COUNTIF($BT76:$BV76, $GA$1)&gt;0, FN$2, 0)</f>
        <v>0</v>
      </c>
      <c r="FO76" s="239">
        <f>IF(COUNTIF($BW76:$BY76, $GA$1)&gt;0, FO$2, 0)</f>
        <v>0</v>
      </c>
      <c r="FP76" s="240">
        <f>IF(COUNTIF($BZ76:$CB76, $GA$1)&gt;0, FP$2, 0)</f>
        <v>0</v>
      </c>
      <c r="FQ76" s="240">
        <f>IF(COUNTIF($CC76:$CE76, $GA$1)&gt;0, FQ$2, 0)</f>
        <v>0</v>
      </c>
      <c r="FR76" s="240">
        <f>IF(COUNTIF($CF76:$CH76, $GA$1)&gt;0, FR$2, 0)</f>
        <v>0</v>
      </c>
      <c r="FS76" s="240">
        <f>IF(COUNTIF($CI76:$CK76, $GA$1)&gt;0, FS$2, 0)</f>
        <v>0</v>
      </c>
      <c r="FT76" s="240">
        <f>IF(COUNTIF($CL76:$CN76, $GA$1)&gt;0, FT$2, 0)</f>
        <v>0</v>
      </c>
      <c r="FU76" s="240">
        <f>IF(COUNTIF($CO76:$CQ76, $GA$1)&gt;0, FU$2, 0)</f>
        <v>0</v>
      </c>
      <c r="FV76" s="240">
        <f>IF(COUNTIF($CR76:$CT76, $GA$1)&gt;0, FV$2, 0)</f>
        <v>0</v>
      </c>
      <c r="FW76" s="240">
        <f>IF(COUNTIF($CU76:$CW76, $GA$1)&gt;0, FW$2, 0)</f>
        <v>0</v>
      </c>
      <c r="FX76" s="240">
        <f>IF(COUNTIF($CX76:$CZ76, $GA$1)&gt;0, FX$2, 0)</f>
        <v>0</v>
      </c>
      <c r="FY76" s="240">
        <f>IF(COUNTIF($DA76:$DC76, $GA$1)&gt;0, FY$2, 0)</f>
        <v>0</v>
      </c>
      <c r="FZ76" s="240">
        <f>IF(COUNTIF($DD76:$DF76, $GA$1)&gt;0, FZ$2, 0)</f>
        <v>0</v>
      </c>
      <c r="GA76" s="241">
        <f>SUM(EU76:FZ76)</f>
        <v>15</v>
      </c>
      <c r="GB76" s="242">
        <f>IF(COUNTIF($N76:$Q76, HH$1)&gt;0, GB$2, 0)</f>
        <v>0</v>
      </c>
      <c r="GC76" s="234">
        <f>IF(COUNTIF($R76:$U76, HH$1)&gt;0, GC$2, 0)</f>
        <v>0</v>
      </c>
      <c r="GD76" s="234">
        <f>IF(COUNTIF($V76:$Y76, HH$1)&gt;0, GD$2, 0)</f>
        <v>0</v>
      </c>
      <c r="GE76" s="234">
        <f>IF(COUNTIF($Z76:$AA76, HH$1)&gt;0, GE$2, 0)</f>
        <v>0</v>
      </c>
      <c r="GF76" s="234">
        <f>IF(COUNTIF($AB76:$AC76, HH$1)&gt;0, GF$2, 0)</f>
        <v>0</v>
      </c>
      <c r="GG76" s="235">
        <f>IF(COUNTIF($AD76:$AF76, $HH$1)&gt;0, GG$2, 0)</f>
        <v>0</v>
      </c>
      <c r="GH76" s="236">
        <f>IF(COUNTIF($AG76:$AI76, $HH$1)&gt;0, GH$2, 0)</f>
        <v>0</v>
      </c>
      <c r="GI76" s="236">
        <f>IF(COUNTIF($AJ76:$AL76, $HH$1)&gt;0, GI$2, 0)</f>
        <v>0</v>
      </c>
      <c r="GJ76" s="236">
        <f>IF(COUNTIF($AM76:$AO76, $HH$1)&gt;0, GJ$2, 0)</f>
        <v>0</v>
      </c>
      <c r="GK76" s="236">
        <f>IF(COUNTIF($AP76:$AR76, $HH$1)&gt;0, GK$2, 0)</f>
        <v>0</v>
      </c>
      <c r="GL76" s="236">
        <f>IF(COUNTIF($AS76:$AU76, $HH$1)&gt;0, GL$2, 0)</f>
        <v>0</v>
      </c>
      <c r="GM76" s="236">
        <f>IF(COUNTIF($AV76:$AX76, $HH$1)&gt;0, GM$2, 0)</f>
        <v>0</v>
      </c>
      <c r="GN76" s="237">
        <f>IF(COUNTIF($AY76:$BA76, $HH$1)&gt;0, GN$2, 0)</f>
        <v>0</v>
      </c>
      <c r="GO76" s="238">
        <f>IF(COUNTIF($BB76:$BD76, $HH$1)&gt;0, GO$2, 0)</f>
        <v>0</v>
      </c>
      <c r="GP76" s="238">
        <f>IF(COUNTIF($BE76:$BG76, $HH$1)&gt;0, GP$2, 0)</f>
        <v>0</v>
      </c>
      <c r="GQ76" s="238">
        <f>IF(COUNTIF($BH76:$BJ76, $HH$1)&gt;0, GQ$2, 0)</f>
        <v>0</v>
      </c>
      <c r="GR76" s="238">
        <f>IF(COUNTIF($BK76:$BM76, $HH$1)&gt;0, GR$2, 0)</f>
        <v>0</v>
      </c>
      <c r="GS76" s="238">
        <f>IF(COUNTIF($BN76:$BP76, $HH$1)&gt;0, GS$2, 0)</f>
        <v>0</v>
      </c>
      <c r="GT76" s="238">
        <f>IF(COUNTIF($BQ76:$BS76, $HH$1)&gt;0, GT$2, 0)</f>
        <v>0</v>
      </c>
      <c r="GU76" s="238">
        <f>IF(COUNTIF($BT76:$BV76, $HH$1)&gt;0, GU$2, 0)</f>
        <v>6</v>
      </c>
      <c r="GV76" s="239">
        <f>IF(COUNTIF($BW76:$BY76, $HH$1)&gt;0, GV$2, 0)</f>
        <v>0</v>
      </c>
      <c r="GW76" s="240">
        <f>IF(COUNTIF($BZ76:$CB76, $HH$1)&gt;0, GW$2, 0)</f>
        <v>0</v>
      </c>
      <c r="GX76" s="240">
        <f>IF(COUNTIF($CC76:$CE76, $HH$1)&gt;0, GX$2, 0)</f>
        <v>0</v>
      </c>
      <c r="GY76" s="240">
        <f>IF(COUNTIF($CF76:$CH76, $HH$1)&gt;0, GY$2, 0)</f>
        <v>0</v>
      </c>
      <c r="GZ76" s="240">
        <f>IF(COUNTIF($CI76:$CK76, $HH$1)&gt;0, GZ$2, 0)</f>
        <v>0</v>
      </c>
      <c r="HA76" s="240">
        <f>IF(COUNTIF($CL76:$CN76, $HH$1)&gt;0, HA$2, 0)</f>
        <v>0</v>
      </c>
      <c r="HB76" s="240">
        <f>IF(COUNTIF($CO76:$CQ76, $HH$1)&gt;0, HB$2, 0)</f>
        <v>0</v>
      </c>
      <c r="HC76" s="240">
        <f>IF(COUNTIF($CR76:$CT76, $HH$1)&gt;0, HC$2, 0)</f>
        <v>0</v>
      </c>
      <c r="HD76" s="240">
        <f>IF(COUNTIF($CU76:$CW76, $HH$1)&gt;0, HD$2, 0)</f>
        <v>0</v>
      </c>
      <c r="HE76" s="240">
        <f>IF(COUNTIF($CX76:$CZ76, $HH$1)&gt;0, HE$2, 0)</f>
        <v>0</v>
      </c>
      <c r="HF76" s="240">
        <f>IF(COUNTIF($DA76:$DC76, $HH$1)&gt;0, HF$2, 0)</f>
        <v>0</v>
      </c>
      <c r="HG76" s="240">
        <f>IF(COUNTIF($DD76:$DF76, $HH$1)&gt;0, HG$2, 0)</f>
        <v>0</v>
      </c>
      <c r="HH76" s="241">
        <f>SUM(GB76:HG76)</f>
        <v>6</v>
      </c>
      <c r="HI76" s="243"/>
      <c r="HJ76" s="242">
        <f>IF(MAX($N76:$Q76)&gt;=40, HJ$2, 0)</f>
        <v>0</v>
      </c>
      <c r="HK76" s="234">
        <f>IF(MAX($R76:$U76)&gt;=40, HK$2, 0)</f>
        <v>0</v>
      </c>
      <c r="HL76" s="234">
        <f>IF(MAX($V76:$Y76)&gt;=40, HL$2, 0)</f>
        <v>3</v>
      </c>
      <c r="HM76" s="234">
        <f>IF(MAX($Z76:$AA76)&gt;=40, HM$2, 0)</f>
        <v>3</v>
      </c>
      <c r="HN76" s="234">
        <f>IF(MAX($AB76:$AC76)&gt;=40, HN$2, 0)</f>
        <v>2</v>
      </c>
      <c r="HO76" s="235">
        <f>IF(MAX($AD76:$AF76)&gt;=40, HO$2, 0)</f>
        <v>20</v>
      </c>
      <c r="HP76" s="236">
        <f>IF(MAX($AG76:$AI76)&gt;=40, HP$2, 0)</f>
        <v>20</v>
      </c>
      <c r="HQ76" s="236">
        <f>IF(MAX($AJ76:$AL76)&gt;=40, HQ$2, 0)</f>
        <v>20</v>
      </c>
      <c r="HR76" s="236">
        <f>IF(MAX($AM76:$AO76)&gt;=40, HR$2, 0)</f>
        <v>20</v>
      </c>
      <c r="HS76" s="236">
        <f>IF(MAX($AP76:$AR76)&gt;=40, HS$2, 0)</f>
        <v>10</v>
      </c>
      <c r="HT76" s="236">
        <f>IF(MAX($AS76:$AU76)&gt;=40, HT$2, 0)</f>
        <v>20</v>
      </c>
      <c r="HU76" s="236">
        <f>IF(MAX($AV76:$AX76)&gt;=40, HU$2, 0)</f>
        <v>10</v>
      </c>
      <c r="HV76" s="237">
        <f>IF(MAX($AY76:$BA76)&gt;=40, HV$2, 0)</f>
        <v>20</v>
      </c>
      <c r="HW76" s="238">
        <f>IF(MAX($BB76:$BD76)&gt;=40, HW$2, 0)</f>
        <v>20</v>
      </c>
      <c r="HX76" s="238">
        <f>IF(MAX($BE76:$BG76)&gt;=40, HX$2, 0)</f>
        <v>20</v>
      </c>
      <c r="HY76" s="238">
        <f>IF(MAX($BH76:$BJ76)&gt;=40, HY$2, 0)</f>
        <v>20</v>
      </c>
      <c r="HZ76" s="238">
        <f>IF(MAX($BK76:$BM76)&gt;=40, HZ$2, 0)</f>
        <v>10</v>
      </c>
      <c r="IA76" s="238">
        <f>IF(MAX($BN76:$BP76)&gt;=40, IA$2, 0)</f>
        <v>0</v>
      </c>
      <c r="IB76" s="238">
        <f>IF(MAX($BQ76:$BS76)&gt;=40, IB$2, 0)</f>
        <v>0</v>
      </c>
      <c r="IC76" s="238">
        <f>IF(MAX($BT76:$BV76)&gt;=40, IC$2, 0)</f>
        <v>0</v>
      </c>
      <c r="ID76" s="239">
        <f>IF(MAX($BW76:$BY76)&gt;=40, ID$2, 0)</f>
        <v>0</v>
      </c>
      <c r="IE76" s="240">
        <f>IF(MAX($BZ76:$CB76)&gt;=40, IE$2, 0)</f>
        <v>0</v>
      </c>
      <c r="IF76" s="240">
        <f>IF(MAX($CC76:$CE76)&gt;=40, IF$2, 0)</f>
        <v>0</v>
      </c>
      <c r="IG76" s="240">
        <f>IF(MAX($CF76:$CH76)&gt;=40, IG$2, 0)</f>
        <v>0</v>
      </c>
      <c r="IH76" s="240">
        <f>IF(MAX($CI76:$CK76)&gt;=40, IH$2, 0)</f>
        <v>0</v>
      </c>
      <c r="II76" s="240">
        <f>IF(MAX($CL76:$CN76)&gt;=40, II$2, 0)</f>
        <v>0</v>
      </c>
      <c r="IJ76" s="240">
        <f>IF(MAX($CO76:$CQ76)&gt;=40, IJ$2, 0)</f>
        <v>0</v>
      </c>
      <c r="IK76" s="240">
        <f>IF(MAX($CR76:$CT76)&gt;=40, IK$2, 0)</f>
        <v>0</v>
      </c>
      <c r="IL76" s="240">
        <f>IF(MAX($CU76:$CW76)&gt;=40, IL$2, 0)</f>
        <v>0</v>
      </c>
      <c r="IM76" s="240">
        <f>IF(MAX($CX76:$CZ76)&gt;=40, IM$2, 0)</f>
        <v>0</v>
      </c>
      <c r="IN76" s="240">
        <f>IF(MAX($DA76:$DC76)&gt;=40, IN$2, 0)</f>
        <v>0</v>
      </c>
      <c r="IO76" s="240">
        <f>IF(MAX($DD76:$DF76)&gt;=40, IO$2, 0)</f>
        <v>0</v>
      </c>
      <c r="IP76" s="416">
        <f>SUM(HO76:IB76, ID76:IO76)</f>
        <v>210</v>
      </c>
      <c r="IQ76" s="416">
        <f>SUM(HJ76:HN76, IC76)</f>
        <v>8</v>
      </c>
    </row>
    <row r="77" spans="1:251" ht="15" customHeight="1" x14ac:dyDescent="0.25">
      <c r="A77" s="14" t="s">
        <v>1783</v>
      </c>
      <c r="B77" s="392">
        <v>9</v>
      </c>
      <c r="C77" s="13" t="s">
        <v>1120</v>
      </c>
      <c r="D77" s="423">
        <v>44124</v>
      </c>
      <c r="E77" s="20">
        <v>5</v>
      </c>
      <c r="F77" s="6">
        <v>11323817</v>
      </c>
      <c r="G77" s="20">
        <v>1</v>
      </c>
      <c r="H77" s="20"/>
      <c r="I77" s="23"/>
      <c r="J77" s="6" t="s">
        <v>18</v>
      </c>
      <c r="K77" s="6" t="s">
        <v>18</v>
      </c>
      <c r="L77" s="424"/>
      <c r="M77" s="651" t="s">
        <v>981</v>
      </c>
      <c r="N77" s="24" t="s">
        <v>1390</v>
      </c>
      <c r="O77" s="107"/>
      <c r="P77" s="105"/>
      <c r="Q77" s="106"/>
      <c r="R77" s="24" t="s">
        <v>1390</v>
      </c>
      <c r="S77" s="107"/>
      <c r="T77" s="105"/>
      <c r="U77" s="106"/>
      <c r="V77" s="692">
        <v>65.099998474121094</v>
      </c>
      <c r="W77" s="107"/>
      <c r="X77" s="105"/>
      <c r="Y77" s="106"/>
      <c r="Z77" s="24">
        <v>65</v>
      </c>
      <c r="AA77" s="273"/>
      <c r="AB77" s="24">
        <v>71.25</v>
      </c>
      <c r="AC77" s="273"/>
      <c r="AD77" s="272">
        <v>100</v>
      </c>
      <c r="AE77" s="108"/>
      <c r="AF77" s="444"/>
      <c r="AG77" s="272">
        <v>100</v>
      </c>
      <c r="AH77" s="108"/>
      <c r="AI77" s="444"/>
      <c r="AJ77" s="272">
        <v>100</v>
      </c>
      <c r="AK77" s="108"/>
      <c r="AL77" s="444"/>
      <c r="AM77" s="272">
        <v>100</v>
      </c>
      <c r="AN77" s="108"/>
      <c r="AO77" s="444"/>
      <c r="AP77" s="272">
        <v>100</v>
      </c>
      <c r="AQ77" s="108"/>
      <c r="AR77" s="444"/>
      <c r="AS77" s="272">
        <v>100</v>
      </c>
      <c r="AT77" s="108"/>
      <c r="AU77" s="444"/>
      <c r="AV77" s="272">
        <v>100</v>
      </c>
      <c r="AW77" s="108"/>
      <c r="AX77" s="444"/>
      <c r="AY77" s="648">
        <v>54.040000915527344</v>
      </c>
      <c r="AZ77" s="107"/>
      <c r="BA77" s="273"/>
      <c r="BB77" s="648">
        <v>52</v>
      </c>
      <c r="BC77" s="107"/>
      <c r="BD77" s="273"/>
      <c r="BE77" s="692">
        <v>36.599998474121094</v>
      </c>
      <c r="BF77" s="107" t="s">
        <v>1745</v>
      </c>
      <c r="BG77" s="273"/>
      <c r="BH77" s="692">
        <v>-52.25</v>
      </c>
      <c r="BI77" s="107" t="s">
        <v>1745</v>
      </c>
      <c r="BJ77" s="273"/>
      <c r="BK77" s="692">
        <v>77.879997253417969</v>
      </c>
      <c r="BL77" s="107"/>
      <c r="BM77" s="273"/>
      <c r="BN77" s="24" t="s">
        <v>1390</v>
      </c>
      <c r="BO77" s="107"/>
      <c r="BP77" s="273"/>
      <c r="BQ77" s="24" t="s">
        <v>1390</v>
      </c>
      <c r="BR77" s="107"/>
      <c r="BS77" s="273"/>
      <c r="BT77" s="24" t="s">
        <v>1387</v>
      </c>
      <c r="BU77" s="291"/>
      <c r="BV77" s="273"/>
      <c r="BW77" s="24"/>
      <c r="BX77" s="107"/>
      <c r="BY77" s="273"/>
      <c r="BZ77" s="24"/>
      <c r="CA77" s="107"/>
      <c r="CB77" s="273"/>
      <c r="CC77" s="24"/>
      <c r="CD77" s="107"/>
      <c r="CE77" s="107"/>
      <c r="CF77" s="107"/>
      <c r="CG77" s="107"/>
      <c r="CH77" s="273"/>
      <c r="CI77" s="24"/>
      <c r="CJ77" s="107"/>
      <c r="CK77" s="273"/>
      <c r="CL77" s="24"/>
      <c r="CM77" s="107"/>
      <c r="CN77" s="273"/>
      <c r="CO77" s="24"/>
      <c r="CP77" s="107"/>
      <c r="CQ77" s="273"/>
      <c r="CR77" s="24"/>
      <c r="CS77" s="107"/>
      <c r="CT77" s="273"/>
      <c r="CU77" s="24"/>
      <c r="CV77" s="107"/>
      <c r="CW77" s="273"/>
      <c r="CX77" s="24"/>
      <c r="CY77" s="107"/>
      <c r="CZ77" s="273"/>
      <c r="DA77" s="24"/>
      <c r="DB77" s="107"/>
      <c r="DC77" s="273"/>
      <c r="DD77" s="24"/>
      <c r="DE77" s="107"/>
      <c r="DF77" s="273"/>
      <c r="DG77" s="218"/>
      <c r="DH77" s="217"/>
      <c r="DI77" s="217"/>
      <c r="DJ77" s="286">
        <f>AVERAGE(AY77:DF77)</f>
        <v>33.653999328613281</v>
      </c>
      <c r="DK77" s="219"/>
      <c r="DL77" s="220">
        <f>IF(DJ77&gt;80, 4, (DJ77-50)/20+2.5)</f>
        <v>1.6826999664306641</v>
      </c>
      <c r="DM77" s="650">
        <f>COUNTIF(N77:DF77, DM$1)+COUNTIF(N77:DF77, DM$2)</f>
        <v>0</v>
      </c>
      <c r="DN77" s="233">
        <f>IF(COUNTIF($N77:$Q77, ET$1)&gt;0, DN$2, 0)</f>
        <v>0</v>
      </c>
      <c r="DO77" s="234">
        <f>IF(COUNTIF($R77:$U77, ET$1)&gt;0, DO$2, 0)</f>
        <v>0</v>
      </c>
      <c r="DP77" s="234">
        <f>IF(COUNTIF($V77:$Y77, ET$1)&gt;0, DP$2, 0)</f>
        <v>0</v>
      </c>
      <c r="DQ77" s="234">
        <f>IF(COUNTIF($Z77:$AA77, ET$1)&gt;0, DQ$2, 0)</f>
        <v>0</v>
      </c>
      <c r="DR77" s="234">
        <f>IF(COUNTIF($AB77:$AC77, ET$1)&gt;0, DR$2, 0)</f>
        <v>0</v>
      </c>
      <c r="DS77" s="235">
        <f>IF(COUNTIF($AD77:$AF77, $ET$1)&gt;0, DS$2, 0)</f>
        <v>0</v>
      </c>
      <c r="DT77" s="236">
        <f>IF(COUNTIF($AG77:$AI77, $ET$1)&gt;0, DT$2, 0)</f>
        <v>0</v>
      </c>
      <c r="DU77" s="236">
        <f>IF(COUNTIF($AJ77:$AL77, $ET$1)&gt;0, DU$2, 0)</f>
        <v>0</v>
      </c>
      <c r="DV77" s="236">
        <f>IF(COUNTIF($AM77:$AO77, $ET$1)&gt;0, DV$2, 0)</f>
        <v>0</v>
      </c>
      <c r="DW77" s="236">
        <f>IF(COUNTIF($AP77:$AR77, $ET$1)&gt;0, DW$2, 0)</f>
        <v>0</v>
      </c>
      <c r="DX77" s="236">
        <f>IF(COUNTIF($AS77:$AU77, $ET$1)&gt;0, DX$2, 0)</f>
        <v>0</v>
      </c>
      <c r="DY77" s="236">
        <f>IF(COUNTIF($AV77:$AX77, $ET$1)&gt;0, DY$2, 0)</f>
        <v>0</v>
      </c>
      <c r="DZ77" s="237">
        <f>IF(COUNTIF($AY77:$BA77, $ET$1)&gt;0, DZ$2, 0)</f>
        <v>0</v>
      </c>
      <c r="EA77" s="238">
        <f>IF(COUNTIF($BB77:$BD77, $ET$1)&gt;0, EA$2, 0)</f>
        <v>0</v>
      </c>
      <c r="EB77" s="238">
        <f>IF(COUNTIF($BE77:$BG77, $ET$1)&gt;0, EB$2, 0)</f>
        <v>0</v>
      </c>
      <c r="EC77" s="238">
        <f>IF(COUNTIF($BH77:$BJ77, $ET$1)&gt;0, EC$2, 0)</f>
        <v>0</v>
      </c>
      <c r="ED77" s="238">
        <f>IF(COUNTIF($BK77:$BM77, $ET$1)&gt;0, ED$2, 0)</f>
        <v>0</v>
      </c>
      <c r="EE77" s="238">
        <f>IF(COUNTIF($BN77:$BP77, $ET$1)&gt;0, EE$2, 0)</f>
        <v>0</v>
      </c>
      <c r="EF77" s="238">
        <f>IF(COUNTIF($BQ77:$BS77, $ET$1)&gt;0, EF$2, 0)</f>
        <v>0</v>
      </c>
      <c r="EG77" s="238">
        <f>IF(COUNTIF($BT77:$BV77, $ET$1)&gt;0, EG$2, 0)</f>
        <v>0</v>
      </c>
      <c r="EH77" s="239">
        <f>IF(COUNTIF($BW77:$BY77, $ET$1)&gt;0, EH$2, 0)</f>
        <v>0</v>
      </c>
      <c r="EI77" s="240">
        <f>IF(COUNTIF($BZ77:$CB77, $ET$1)&gt;0, EI$2, 0)</f>
        <v>0</v>
      </c>
      <c r="EJ77" s="240">
        <f>IF(COUNTIF($CC77:$CE77, $ET$1)&gt;0, EJ$2, 0)</f>
        <v>0</v>
      </c>
      <c r="EK77" s="240">
        <f>IF(COUNTIF($CF77:$CH77, $ET$1)&gt;0, EK$2, 0)</f>
        <v>0</v>
      </c>
      <c r="EL77" s="240">
        <f>IF(COUNTIF($CI77:$CK77, $ET$1)&gt;0, EL$2, 0)</f>
        <v>0</v>
      </c>
      <c r="EM77" s="240">
        <f>IF(COUNTIF($CL77:$CN77, $ET$1)&gt;0, EM$2, 0)</f>
        <v>0</v>
      </c>
      <c r="EN77" s="240">
        <f>IF(COUNTIF($CO77:$CQ77, $ET$1)&gt;0, EN$2, 0)</f>
        <v>0</v>
      </c>
      <c r="EO77" s="240">
        <f>IF(COUNTIF($CR77:$CT77, $ET$1)&gt;0, EO$2, 0)</f>
        <v>0</v>
      </c>
      <c r="EP77" s="240">
        <f>IF(COUNTIF($CU77:$CW77, $ET$1)&gt;0, EP$2, 0)</f>
        <v>0</v>
      </c>
      <c r="EQ77" s="240">
        <f>IF(COUNTIF($CX77:$CZ77, $ET$1)&gt;0, EQ$2, 0)</f>
        <v>0</v>
      </c>
      <c r="ER77" s="240">
        <f>IF(COUNTIF($DA77:$DC77, $ET$1)&gt;0, ER$2, 0)</f>
        <v>0</v>
      </c>
      <c r="ES77" s="240">
        <f>IF(COUNTIF($DD77:$DF77, $ET$1)&gt;0, ES$2, 0)</f>
        <v>0</v>
      </c>
      <c r="ET77" s="241">
        <f>SUM(DN77:ES77)</f>
        <v>0</v>
      </c>
      <c r="EU77" s="242">
        <f>IF(COUNTIF($N77:$Q77, GA$1)&gt;0, EU$2, 0)</f>
        <v>3</v>
      </c>
      <c r="EV77" s="234">
        <f>IF(COUNTIF($R77:$U77, GA$1)&gt;0, EV$2, 0)</f>
        <v>3</v>
      </c>
      <c r="EW77" s="234">
        <f>IF(COUNTIF($V77:$Y77, GA$1)&gt;0, EW$2, 0)</f>
        <v>0</v>
      </c>
      <c r="EX77" s="234">
        <f>IF(COUNTIF($Z77:$AA77, GA$1)&gt;0, EX$2, 0)</f>
        <v>0</v>
      </c>
      <c r="EY77" s="234">
        <f>IF(COUNTIF($AB77:$AC77, GA$1)&gt;0, EY$2, 0)</f>
        <v>0</v>
      </c>
      <c r="EZ77" s="235">
        <f>IF(COUNTIF($AD77:$AF77, $GA$1)&gt;0, EZ$2, 0)</f>
        <v>0</v>
      </c>
      <c r="FA77" s="236">
        <f>IF(COUNTIF($AG77:$AI77, $GA$1)&gt;0, FA$2, 0)</f>
        <v>0</v>
      </c>
      <c r="FB77" s="236">
        <f>IF(COUNTIF($AJ77:$AL77, $GA$1)&gt;0, FB$2, 0)</f>
        <v>0</v>
      </c>
      <c r="FC77" s="236">
        <f>IF(COUNTIF($AM77:$AO77, $GA$1)&gt;0, FC$2, 0)</f>
        <v>0</v>
      </c>
      <c r="FD77" s="236">
        <f>IF(COUNTIF($AP77:$AR77, $GA$1)&gt;0, FD$2, 0)</f>
        <v>0</v>
      </c>
      <c r="FE77" s="236">
        <f>IF(COUNTIF($AS77:$AU77, $GA$1)&gt;0, FE$2, 0)</f>
        <v>0</v>
      </c>
      <c r="FF77" s="236">
        <f>IF(COUNTIF($AV77:$AX77, $GA$1)&gt;0, FF$2, 0)</f>
        <v>0</v>
      </c>
      <c r="FG77" s="237">
        <f>IF(COUNTIF($AY77:$BA77, $GA$1)&gt;0, FG$2, 0)</f>
        <v>0</v>
      </c>
      <c r="FH77" s="238">
        <f>IF(COUNTIF($BB77:$BD77, $GA$1)&gt;0, FH$2, 0)</f>
        <v>0</v>
      </c>
      <c r="FI77" s="238">
        <f>IF(COUNTIF($BE77:$BG77, $GA$1)&gt;0, FI$2, 0)</f>
        <v>0</v>
      </c>
      <c r="FJ77" s="238">
        <f>IF(COUNTIF($BH77:$BJ77, $GA$1)&gt;0, FJ$2, 0)</f>
        <v>0</v>
      </c>
      <c r="FK77" s="238">
        <f>IF(COUNTIF($BK77:$BM77, $GA$1)&gt;0, FK$2, 0)</f>
        <v>0</v>
      </c>
      <c r="FL77" s="238">
        <f>IF(COUNTIF($BN77:$BP77, $GA$1)&gt;0, FL$2, 0)</f>
        <v>5</v>
      </c>
      <c r="FM77" s="238">
        <f>IF(COUNTIF($BQ77:$BS77, $GA$1)&gt;0, FM$2, 0)</f>
        <v>4</v>
      </c>
      <c r="FN77" s="238">
        <f>IF(COUNTIF($BT77:$BV77, $GA$1)&gt;0, FN$2, 0)</f>
        <v>0</v>
      </c>
      <c r="FO77" s="239">
        <f>IF(COUNTIF($BW77:$BY77, $GA$1)&gt;0, FO$2, 0)</f>
        <v>0</v>
      </c>
      <c r="FP77" s="240">
        <f>IF(COUNTIF($BZ77:$CB77, $GA$1)&gt;0, FP$2, 0)</f>
        <v>0</v>
      </c>
      <c r="FQ77" s="240">
        <f>IF(COUNTIF($CC77:$CE77, $GA$1)&gt;0, FQ$2, 0)</f>
        <v>0</v>
      </c>
      <c r="FR77" s="240">
        <f>IF(COUNTIF($CF77:$CH77, $GA$1)&gt;0, FR$2, 0)</f>
        <v>0</v>
      </c>
      <c r="FS77" s="240">
        <f>IF(COUNTIF($CI77:$CK77, $GA$1)&gt;0, FS$2, 0)</f>
        <v>0</v>
      </c>
      <c r="FT77" s="240">
        <f>IF(COUNTIF($CL77:$CN77, $GA$1)&gt;0, FT$2, 0)</f>
        <v>0</v>
      </c>
      <c r="FU77" s="240">
        <f>IF(COUNTIF($CO77:$CQ77, $GA$1)&gt;0, FU$2, 0)</f>
        <v>0</v>
      </c>
      <c r="FV77" s="240">
        <f>IF(COUNTIF($CR77:$CT77, $GA$1)&gt;0, FV$2, 0)</f>
        <v>0</v>
      </c>
      <c r="FW77" s="240">
        <f>IF(COUNTIF($CU77:$CW77, $GA$1)&gt;0, FW$2, 0)</f>
        <v>0</v>
      </c>
      <c r="FX77" s="240">
        <f>IF(COUNTIF($CX77:$CZ77, $GA$1)&gt;0, FX$2, 0)</f>
        <v>0</v>
      </c>
      <c r="FY77" s="240">
        <f>IF(COUNTIF($DA77:$DC77, $GA$1)&gt;0, FY$2, 0)</f>
        <v>0</v>
      </c>
      <c r="FZ77" s="240">
        <f>IF(COUNTIF($DD77:$DF77, $GA$1)&gt;0, FZ$2, 0)</f>
        <v>0</v>
      </c>
      <c r="GA77" s="241">
        <f>SUM(EU77:FZ77)</f>
        <v>15</v>
      </c>
      <c r="GB77" s="242">
        <f>IF(COUNTIF($N77:$Q77, HH$1)&gt;0, GB$2, 0)</f>
        <v>0</v>
      </c>
      <c r="GC77" s="234">
        <f>IF(COUNTIF($R77:$U77, HH$1)&gt;0, GC$2, 0)</f>
        <v>0</v>
      </c>
      <c r="GD77" s="234">
        <f>IF(COUNTIF($V77:$Y77, HH$1)&gt;0, GD$2, 0)</f>
        <v>0</v>
      </c>
      <c r="GE77" s="234">
        <f>IF(COUNTIF($Z77:$AA77, HH$1)&gt;0, GE$2, 0)</f>
        <v>0</v>
      </c>
      <c r="GF77" s="234">
        <f>IF(COUNTIF($AB77:$AC77, HH$1)&gt;0, GF$2, 0)</f>
        <v>0</v>
      </c>
      <c r="GG77" s="235">
        <f>IF(COUNTIF($AD77:$AF77, $HH$1)&gt;0, GG$2, 0)</f>
        <v>0</v>
      </c>
      <c r="GH77" s="236">
        <f>IF(COUNTIF($AG77:$AI77, $HH$1)&gt;0, GH$2, 0)</f>
        <v>0</v>
      </c>
      <c r="GI77" s="236">
        <f>IF(COUNTIF($AJ77:$AL77, $HH$1)&gt;0, GI$2, 0)</f>
        <v>0</v>
      </c>
      <c r="GJ77" s="236">
        <f>IF(COUNTIF($AM77:$AO77, $HH$1)&gt;0, GJ$2, 0)</f>
        <v>0</v>
      </c>
      <c r="GK77" s="236">
        <f>IF(COUNTIF($AP77:$AR77, $HH$1)&gt;0, GK$2, 0)</f>
        <v>0</v>
      </c>
      <c r="GL77" s="236">
        <f>IF(COUNTIF($AS77:$AU77, $HH$1)&gt;0, GL$2, 0)</f>
        <v>0</v>
      </c>
      <c r="GM77" s="236">
        <f>IF(COUNTIF($AV77:$AX77, $HH$1)&gt;0, GM$2, 0)</f>
        <v>0</v>
      </c>
      <c r="GN77" s="237">
        <f>IF(COUNTIF($AY77:$BA77, $HH$1)&gt;0, GN$2, 0)</f>
        <v>0</v>
      </c>
      <c r="GO77" s="238">
        <f>IF(COUNTIF($BB77:$BD77, $HH$1)&gt;0, GO$2, 0)</f>
        <v>0</v>
      </c>
      <c r="GP77" s="238">
        <f>IF(COUNTIF($BE77:$BG77, $HH$1)&gt;0, GP$2, 0)</f>
        <v>0</v>
      </c>
      <c r="GQ77" s="238">
        <f>IF(COUNTIF($BH77:$BJ77, $HH$1)&gt;0, GQ$2, 0)</f>
        <v>0</v>
      </c>
      <c r="GR77" s="238">
        <f>IF(COUNTIF($BK77:$BM77, $HH$1)&gt;0, GR$2, 0)</f>
        <v>0</v>
      </c>
      <c r="GS77" s="238">
        <f>IF(COUNTIF($BN77:$BP77, $HH$1)&gt;0, GS$2, 0)</f>
        <v>0</v>
      </c>
      <c r="GT77" s="238">
        <f>IF(COUNTIF($BQ77:$BS77, $HH$1)&gt;0, GT$2, 0)</f>
        <v>0</v>
      </c>
      <c r="GU77" s="238">
        <f>IF(COUNTIF($BT77:$BV77, $HH$1)&gt;0, GU$2, 0)</f>
        <v>6</v>
      </c>
      <c r="GV77" s="239">
        <f>IF(COUNTIF($BW77:$BY77, $HH$1)&gt;0, GV$2, 0)</f>
        <v>0</v>
      </c>
      <c r="GW77" s="240">
        <f>IF(COUNTIF($BZ77:$CB77, $HH$1)&gt;0, GW$2, 0)</f>
        <v>0</v>
      </c>
      <c r="GX77" s="240">
        <f>IF(COUNTIF($CC77:$CE77, $HH$1)&gt;0, GX$2, 0)</f>
        <v>0</v>
      </c>
      <c r="GY77" s="240">
        <f>IF(COUNTIF($CF77:$CH77, $HH$1)&gt;0, GY$2, 0)</f>
        <v>0</v>
      </c>
      <c r="GZ77" s="240">
        <f>IF(COUNTIF($CI77:$CK77, $HH$1)&gt;0, GZ$2, 0)</f>
        <v>0</v>
      </c>
      <c r="HA77" s="240">
        <f>IF(COUNTIF($CL77:$CN77, $HH$1)&gt;0, HA$2, 0)</f>
        <v>0</v>
      </c>
      <c r="HB77" s="240">
        <f>IF(COUNTIF($CO77:$CQ77, $HH$1)&gt;0, HB$2, 0)</f>
        <v>0</v>
      </c>
      <c r="HC77" s="240">
        <f>IF(COUNTIF($CR77:$CT77, $HH$1)&gt;0, HC$2, 0)</f>
        <v>0</v>
      </c>
      <c r="HD77" s="240">
        <f>IF(COUNTIF($CU77:$CW77, $HH$1)&gt;0, HD$2, 0)</f>
        <v>0</v>
      </c>
      <c r="HE77" s="240">
        <f>IF(COUNTIF($CX77:$CZ77, $HH$1)&gt;0, HE$2, 0)</f>
        <v>0</v>
      </c>
      <c r="HF77" s="240">
        <f>IF(COUNTIF($DA77:$DC77, $HH$1)&gt;0, HF$2, 0)</f>
        <v>0</v>
      </c>
      <c r="HG77" s="240">
        <f>IF(COUNTIF($DD77:$DF77, $HH$1)&gt;0, HG$2, 0)</f>
        <v>0</v>
      </c>
      <c r="HH77" s="241">
        <f>SUM(GB77:HG77)</f>
        <v>6</v>
      </c>
      <c r="HI77" s="243"/>
      <c r="HJ77" s="242">
        <f>IF(MAX($N77:$Q77)&gt;=40, HJ$2, 0)</f>
        <v>0</v>
      </c>
      <c r="HK77" s="234">
        <f>IF(MAX($R77:$U77)&gt;=40, HK$2, 0)</f>
        <v>0</v>
      </c>
      <c r="HL77" s="234">
        <f>IF(MAX($V77:$Y77)&gt;=40, HL$2, 0)</f>
        <v>3</v>
      </c>
      <c r="HM77" s="234">
        <f>IF(MAX($Z77:$AA77)&gt;=40, HM$2, 0)</f>
        <v>3</v>
      </c>
      <c r="HN77" s="234">
        <f>IF(MAX($AB77:$AC77)&gt;=40, HN$2, 0)</f>
        <v>2</v>
      </c>
      <c r="HO77" s="235">
        <f>IF(MAX($AD77:$AF77)&gt;=40, HO$2, 0)</f>
        <v>20</v>
      </c>
      <c r="HP77" s="236">
        <f>IF(MAX($AG77:$AI77)&gt;=40, HP$2, 0)</f>
        <v>20</v>
      </c>
      <c r="HQ77" s="236">
        <f>IF(MAX($AJ77:$AL77)&gt;=40, HQ$2, 0)</f>
        <v>20</v>
      </c>
      <c r="HR77" s="236">
        <f>IF(MAX($AM77:$AO77)&gt;=40, HR$2, 0)</f>
        <v>20</v>
      </c>
      <c r="HS77" s="236">
        <f>IF(MAX($AP77:$AR77)&gt;=40, HS$2, 0)</f>
        <v>10</v>
      </c>
      <c r="HT77" s="236">
        <f>IF(MAX($AS77:$AU77)&gt;=40, HT$2, 0)</f>
        <v>20</v>
      </c>
      <c r="HU77" s="236">
        <f>IF(MAX($AV77:$AX77)&gt;=40, HU$2, 0)</f>
        <v>10</v>
      </c>
      <c r="HV77" s="237">
        <f>IF(MAX($AY77:$BA77)&gt;=40, HV$2, 0)</f>
        <v>20</v>
      </c>
      <c r="HW77" s="238">
        <f>IF(MAX($BB77:$BD77)&gt;=40, HW$2, 0)</f>
        <v>20</v>
      </c>
      <c r="HX77" s="238">
        <f>IF(MAX($BE77:$BG77)&gt;=40, HX$2, 0)</f>
        <v>0</v>
      </c>
      <c r="HY77" s="238">
        <f>IF(MAX($BH77:$BJ77)&gt;=40, HY$2, 0)</f>
        <v>0</v>
      </c>
      <c r="HZ77" s="238">
        <f>IF(MAX($BK77:$BM77)&gt;=40, HZ$2, 0)</f>
        <v>10</v>
      </c>
      <c r="IA77" s="238">
        <f>IF(MAX($BN77:$BP77)&gt;=40, IA$2, 0)</f>
        <v>0</v>
      </c>
      <c r="IB77" s="238">
        <f>IF(MAX($BQ77:$BS77)&gt;=40, IB$2, 0)</f>
        <v>0</v>
      </c>
      <c r="IC77" s="238">
        <f>IF(MAX($BT77:$BV77)&gt;=40, IC$2, 0)</f>
        <v>0</v>
      </c>
      <c r="ID77" s="239">
        <f>IF(MAX($BW77:$BY77)&gt;=40, ID$2, 0)</f>
        <v>0</v>
      </c>
      <c r="IE77" s="240">
        <f>IF(MAX($BZ77:$CB77)&gt;=40, IE$2, 0)</f>
        <v>0</v>
      </c>
      <c r="IF77" s="240">
        <f>IF(MAX($CC77:$CE77)&gt;=40, IF$2, 0)</f>
        <v>0</v>
      </c>
      <c r="IG77" s="240">
        <f>IF(MAX($CF77:$CH77)&gt;=40, IG$2, 0)</f>
        <v>0</v>
      </c>
      <c r="IH77" s="240">
        <f>IF(MAX($CI77:$CK77)&gt;=40, IH$2, 0)</f>
        <v>0</v>
      </c>
      <c r="II77" s="240">
        <f>IF(MAX($CL77:$CN77)&gt;=40, II$2, 0)</f>
        <v>0</v>
      </c>
      <c r="IJ77" s="240">
        <f>IF(MAX($CO77:$CQ77)&gt;=40, IJ$2, 0)</f>
        <v>0</v>
      </c>
      <c r="IK77" s="240">
        <f>IF(MAX($CR77:$CT77)&gt;=40, IK$2, 0)</f>
        <v>0</v>
      </c>
      <c r="IL77" s="240">
        <f>IF(MAX($CU77:$CW77)&gt;=40, IL$2, 0)</f>
        <v>0</v>
      </c>
      <c r="IM77" s="240">
        <f>IF(MAX($CX77:$CZ77)&gt;=40, IM$2, 0)</f>
        <v>0</v>
      </c>
      <c r="IN77" s="240">
        <f>IF(MAX($DA77:$DC77)&gt;=40, IN$2, 0)</f>
        <v>0</v>
      </c>
      <c r="IO77" s="240">
        <f>IF(MAX($DD77:$DF77)&gt;=40, IO$2, 0)</f>
        <v>0</v>
      </c>
      <c r="IP77" s="416">
        <f>SUM(HO77:IB77, ID77:IO77)</f>
        <v>170</v>
      </c>
      <c r="IQ77" s="416">
        <f>SUM(HJ77:HN77, IC77)</f>
        <v>8</v>
      </c>
    </row>
    <row r="78" spans="1:251" ht="15" customHeight="1" x14ac:dyDescent="0.25">
      <c r="A78" s="14" t="s">
        <v>1783</v>
      </c>
      <c r="B78" s="392">
        <v>10</v>
      </c>
      <c r="C78" s="13" t="s">
        <v>1121</v>
      </c>
      <c r="D78" s="423">
        <v>44124</v>
      </c>
      <c r="E78" s="20">
        <v>5</v>
      </c>
      <c r="F78" s="6">
        <v>11323862</v>
      </c>
      <c r="G78" s="20">
        <v>1</v>
      </c>
      <c r="H78" s="20"/>
      <c r="I78" s="23"/>
      <c r="J78" s="6" t="s">
        <v>18</v>
      </c>
      <c r="K78" s="652" t="s">
        <v>18</v>
      </c>
      <c r="L78" s="424"/>
      <c r="M78" s="651" t="s">
        <v>982</v>
      </c>
      <c r="N78" s="24" t="s">
        <v>1390</v>
      </c>
      <c r="O78" s="107"/>
      <c r="P78" s="105"/>
      <c r="Q78" s="106"/>
      <c r="R78" s="24" t="s">
        <v>1390</v>
      </c>
      <c r="S78" s="107"/>
      <c r="T78" s="105"/>
      <c r="U78" s="106"/>
      <c r="V78" s="692">
        <v>77.400001525878906</v>
      </c>
      <c r="W78" s="107"/>
      <c r="X78" s="105"/>
      <c r="Y78" s="106"/>
      <c r="Z78" s="24">
        <v>80.400000000000006</v>
      </c>
      <c r="AA78" s="273"/>
      <c r="AB78" s="24">
        <v>70.349999999999994</v>
      </c>
      <c r="AC78" s="273"/>
      <c r="AD78" s="272">
        <v>100</v>
      </c>
      <c r="AE78" s="108"/>
      <c r="AF78" s="444"/>
      <c r="AG78" s="272">
        <v>100</v>
      </c>
      <c r="AH78" s="108"/>
      <c r="AI78" s="444"/>
      <c r="AJ78" s="272">
        <v>100</v>
      </c>
      <c r="AK78" s="108"/>
      <c r="AL78" s="444"/>
      <c r="AM78" s="272">
        <v>100</v>
      </c>
      <c r="AN78" s="108"/>
      <c r="AO78" s="444"/>
      <c r="AP78" s="272">
        <v>100</v>
      </c>
      <c r="AQ78" s="108"/>
      <c r="AR78" s="444"/>
      <c r="AS78" s="272">
        <v>100</v>
      </c>
      <c r="AT78" s="108"/>
      <c r="AU78" s="444"/>
      <c r="AV78" s="272">
        <v>100</v>
      </c>
      <c r="AW78" s="108"/>
      <c r="AX78" s="444"/>
      <c r="AY78" s="648">
        <v>71.14</v>
      </c>
      <c r="AZ78" s="107"/>
      <c r="BA78" s="273"/>
      <c r="BB78" s="648">
        <v>66</v>
      </c>
      <c r="BC78" s="107"/>
      <c r="BD78" s="273"/>
      <c r="BE78" s="692">
        <v>68.199996948242188</v>
      </c>
      <c r="BF78" s="107"/>
      <c r="BG78" s="273"/>
      <c r="BH78" s="692">
        <v>67</v>
      </c>
      <c r="BI78" s="107"/>
      <c r="BJ78" s="273"/>
      <c r="BK78" s="692">
        <v>62.169998168945313</v>
      </c>
      <c r="BL78" s="107"/>
      <c r="BM78" s="273"/>
      <c r="BN78" s="24" t="s">
        <v>1390</v>
      </c>
      <c r="BO78" s="107"/>
      <c r="BP78" s="273"/>
      <c r="BQ78" s="24" t="s">
        <v>1390</v>
      </c>
      <c r="BR78" s="107"/>
      <c r="BS78" s="273"/>
      <c r="BT78" s="24" t="s">
        <v>1387</v>
      </c>
      <c r="BU78" s="291"/>
      <c r="BV78" s="273"/>
      <c r="BW78" s="24"/>
      <c r="BX78" s="107"/>
      <c r="BY78" s="273"/>
      <c r="BZ78" s="24"/>
      <c r="CA78" s="107"/>
      <c r="CB78" s="273"/>
      <c r="CC78" s="24"/>
      <c r="CD78" s="107"/>
      <c r="CE78" s="107"/>
      <c r="CF78" s="107"/>
      <c r="CG78" s="107"/>
      <c r="CH78" s="273"/>
      <c r="CI78" s="24"/>
      <c r="CJ78" s="107"/>
      <c r="CK78" s="273"/>
      <c r="CL78" s="24"/>
      <c r="CM78" s="107"/>
      <c r="CN78" s="273"/>
      <c r="CO78" s="24"/>
      <c r="CP78" s="107"/>
      <c r="CQ78" s="273"/>
      <c r="CR78" s="24"/>
      <c r="CS78" s="107"/>
      <c r="CT78" s="273"/>
      <c r="CU78" s="24"/>
      <c r="CV78" s="107"/>
      <c r="CW78" s="273"/>
      <c r="CX78" s="24"/>
      <c r="CY78" s="107"/>
      <c r="CZ78" s="273"/>
      <c r="DA78" s="24"/>
      <c r="DB78" s="107"/>
      <c r="DC78" s="273"/>
      <c r="DD78" s="24"/>
      <c r="DE78" s="107"/>
      <c r="DF78" s="273"/>
      <c r="DG78" s="218"/>
      <c r="DH78" s="217"/>
      <c r="DI78" s="217"/>
      <c r="DJ78" s="286">
        <f>AVERAGE(AY78:DF78)</f>
        <v>66.901999023437497</v>
      </c>
      <c r="DK78" s="219"/>
      <c r="DL78" s="220">
        <f>IF(DJ78&gt;80, 4, (DJ78-50)/20+2.5)</f>
        <v>3.3450999511718749</v>
      </c>
      <c r="DM78" s="650">
        <f>COUNTIF(N78:DF78, DM$1)+COUNTIF(N78:DF78, DM$2)</f>
        <v>0</v>
      </c>
      <c r="DN78" s="233">
        <f>IF(COUNTIF($N78:$Q78, ET$1)&gt;0, DN$2, 0)</f>
        <v>0</v>
      </c>
      <c r="DO78" s="234">
        <f>IF(COUNTIF($R78:$U78, ET$1)&gt;0, DO$2, 0)</f>
        <v>0</v>
      </c>
      <c r="DP78" s="234">
        <f>IF(COUNTIF($V78:$Y78, ET$1)&gt;0, DP$2, 0)</f>
        <v>0</v>
      </c>
      <c r="DQ78" s="234">
        <f>IF(COUNTIF($Z78:$AA78, ET$1)&gt;0, DQ$2, 0)</f>
        <v>0</v>
      </c>
      <c r="DR78" s="234">
        <f>IF(COUNTIF($AB78:$AC78, ET$1)&gt;0, DR$2, 0)</f>
        <v>0</v>
      </c>
      <c r="DS78" s="235">
        <f>IF(COUNTIF($AD78:$AF78, $ET$1)&gt;0, DS$2, 0)</f>
        <v>0</v>
      </c>
      <c r="DT78" s="236">
        <f>IF(COUNTIF($AG78:$AI78, $ET$1)&gt;0, DT$2, 0)</f>
        <v>0</v>
      </c>
      <c r="DU78" s="236">
        <f>IF(COUNTIF($AJ78:$AL78, $ET$1)&gt;0, DU$2, 0)</f>
        <v>0</v>
      </c>
      <c r="DV78" s="236">
        <f>IF(COUNTIF($AM78:$AO78, $ET$1)&gt;0, DV$2, 0)</f>
        <v>0</v>
      </c>
      <c r="DW78" s="236">
        <f>IF(COUNTIF($AP78:$AR78, $ET$1)&gt;0, DW$2, 0)</f>
        <v>0</v>
      </c>
      <c r="DX78" s="236">
        <f>IF(COUNTIF($AS78:$AU78, $ET$1)&gt;0, DX$2, 0)</f>
        <v>0</v>
      </c>
      <c r="DY78" s="236">
        <f>IF(COUNTIF($AV78:$AX78, $ET$1)&gt;0, DY$2, 0)</f>
        <v>0</v>
      </c>
      <c r="DZ78" s="237">
        <f>IF(COUNTIF($AY78:$BA78, $ET$1)&gt;0, DZ$2, 0)</f>
        <v>0</v>
      </c>
      <c r="EA78" s="238">
        <f>IF(COUNTIF($BB78:$BD78, $ET$1)&gt;0, EA$2, 0)</f>
        <v>0</v>
      </c>
      <c r="EB78" s="238">
        <f>IF(COUNTIF($BE78:$BG78, $ET$1)&gt;0, EB$2, 0)</f>
        <v>0</v>
      </c>
      <c r="EC78" s="238">
        <f>IF(COUNTIF($BH78:$BJ78, $ET$1)&gt;0, EC$2, 0)</f>
        <v>0</v>
      </c>
      <c r="ED78" s="238">
        <f>IF(COUNTIF($BK78:$BM78, $ET$1)&gt;0, ED$2, 0)</f>
        <v>0</v>
      </c>
      <c r="EE78" s="238">
        <f>IF(COUNTIF($BN78:$BP78, $ET$1)&gt;0, EE$2, 0)</f>
        <v>0</v>
      </c>
      <c r="EF78" s="238">
        <f>IF(COUNTIF($BQ78:$BS78, $ET$1)&gt;0, EF$2, 0)</f>
        <v>0</v>
      </c>
      <c r="EG78" s="238">
        <f>IF(COUNTIF($BT78:$BV78, $ET$1)&gt;0, EG$2, 0)</f>
        <v>0</v>
      </c>
      <c r="EH78" s="239">
        <f>IF(COUNTIF($BW78:$BY78, $ET$1)&gt;0, EH$2, 0)</f>
        <v>0</v>
      </c>
      <c r="EI78" s="240">
        <f>IF(COUNTIF($BZ78:$CB78, $ET$1)&gt;0, EI$2, 0)</f>
        <v>0</v>
      </c>
      <c r="EJ78" s="240">
        <f>IF(COUNTIF($CC78:$CE78, $ET$1)&gt;0, EJ$2, 0)</f>
        <v>0</v>
      </c>
      <c r="EK78" s="240">
        <f>IF(COUNTIF($CF78:$CH78, $ET$1)&gt;0, EK$2, 0)</f>
        <v>0</v>
      </c>
      <c r="EL78" s="240">
        <f>IF(COUNTIF($CI78:$CK78, $ET$1)&gt;0, EL$2, 0)</f>
        <v>0</v>
      </c>
      <c r="EM78" s="240">
        <f>IF(COUNTIF($CL78:$CN78, $ET$1)&gt;0, EM$2, 0)</f>
        <v>0</v>
      </c>
      <c r="EN78" s="240">
        <f>IF(COUNTIF($CO78:$CQ78, $ET$1)&gt;0, EN$2, 0)</f>
        <v>0</v>
      </c>
      <c r="EO78" s="240">
        <f>IF(COUNTIF($CR78:$CT78, $ET$1)&gt;0, EO$2, 0)</f>
        <v>0</v>
      </c>
      <c r="EP78" s="240">
        <f>IF(COUNTIF($CU78:$CW78, $ET$1)&gt;0, EP$2, 0)</f>
        <v>0</v>
      </c>
      <c r="EQ78" s="240">
        <f>IF(COUNTIF($CX78:$CZ78, $ET$1)&gt;0, EQ$2, 0)</f>
        <v>0</v>
      </c>
      <c r="ER78" s="240">
        <f>IF(COUNTIF($DA78:$DC78, $ET$1)&gt;0, ER$2, 0)</f>
        <v>0</v>
      </c>
      <c r="ES78" s="240">
        <f>IF(COUNTIF($DD78:$DF78, $ET$1)&gt;0, ES$2, 0)</f>
        <v>0</v>
      </c>
      <c r="ET78" s="241">
        <f>SUM(DN78:ES78)</f>
        <v>0</v>
      </c>
      <c r="EU78" s="242">
        <f>IF(COUNTIF($N78:$Q78, GA$1)&gt;0, EU$2, 0)</f>
        <v>3</v>
      </c>
      <c r="EV78" s="234">
        <f>IF(COUNTIF($R78:$U78, GA$1)&gt;0, EV$2, 0)</f>
        <v>3</v>
      </c>
      <c r="EW78" s="234">
        <f>IF(COUNTIF($V78:$Y78, GA$1)&gt;0, EW$2, 0)</f>
        <v>0</v>
      </c>
      <c r="EX78" s="234">
        <f>IF(COUNTIF($Z78:$AA78, GA$1)&gt;0, EX$2, 0)</f>
        <v>0</v>
      </c>
      <c r="EY78" s="234">
        <f>IF(COUNTIF($AB78:$AC78, GA$1)&gt;0, EY$2, 0)</f>
        <v>0</v>
      </c>
      <c r="EZ78" s="235">
        <f>IF(COUNTIF($AD78:$AF78, $GA$1)&gt;0, EZ$2, 0)</f>
        <v>0</v>
      </c>
      <c r="FA78" s="236">
        <f>IF(COUNTIF($AG78:$AI78, $GA$1)&gt;0, FA$2, 0)</f>
        <v>0</v>
      </c>
      <c r="FB78" s="236">
        <f>IF(COUNTIF($AJ78:$AL78, $GA$1)&gt;0, FB$2, 0)</f>
        <v>0</v>
      </c>
      <c r="FC78" s="236">
        <f>IF(COUNTIF($AM78:$AO78, $GA$1)&gt;0, FC$2, 0)</f>
        <v>0</v>
      </c>
      <c r="FD78" s="236">
        <f>IF(COUNTIF($AP78:$AR78, $GA$1)&gt;0, FD$2, 0)</f>
        <v>0</v>
      </c>
      <c r="FE78" s="236">
        <f>IF(COUNTIF($AS78:$AU78, $GA$1)&gt;0, FE$2, 0)</f>
        <v>0</v>
      </c>
      <c r="FF78" s="236">
        <f>IF(COUNTIF($AV78:$AX78, $GA$1)&gt;0, FF$2, 0)</f>
        <v>0</v>
      </c>
      <c r="FG78" s="237">
        <f>IF(COUNTIF($AY78:$BA78, $GA$1)&gt;0, FG$2, 0)</f>
        <v>0</v>
      </c>
      <c r="FH78" s="238">
        <f>IF(COUNTIF($BB78:$BD78, $GA$1)&gt;0, FH$2, 0)</f>
        <v>0</v>
      </c>
      <c r="FI78" s="238">
        <f>IF(COUNTIF($BE78:$BG78, $GA$1)&gt;0, FI$2, 0)</f>
        <v>0</v>
      </c>
      <c r="FJ78" s="238">
        <f>IF(COUNTIF($BH78:$BJ78, $GA$1)&gt;0, FJ$2, 0)</f>
        <v>0</v>
      </c>
      <c r="FK78" s="238">
        <f>IF(COUNTIF($BK78:$BM78, $GA$1)&gt;0, FK$2, 0)</f>
        <v>0</v>
      </c>
      <c r="FL78" s="238">
        <f>IF(COUNTIF($BN78:$BP78, $GA$1)&gt;0, FL$2, 0)</f>
        <v>5</v>
      </c>
      <c r="FM78" s="238">
        <f>IF(COUNTIF($BQ78:$BS78, $GA$1)&gt;0, FM$2, 0)</f>
        <v>4</v>
      </c>
      <c r="FN78" s="238">
        <f>IF(COUNTIF($BT78:$BV78, $GA$1)&gt;0, FN$2, 0)</f>
        <v>0</v>
      </c>
      <c r="FO78" s="239">
        <f>IF(COUNTIF($BW78:$BY78, $GA$1)&gt;0, FO$2, 0)</f>
        <v>0</v>
      </c>
      <c r="FP78" s="240">
        <f>IF(COUNTIF($BZ78:$CB78, $GA$1)&gt;0, FP$2, 0)</f>
        <v>0</v>
      </c>
      <c r="FQ78" s="240">
        <f>IF(COUNTIF($CC78:$CE78, $GA$1)&gt;0, FQ$2, 0)</f>
        <v>0</v>
      </c>
      <c r="FR78" s="240">
        <f>IF(COUNTIF($CF78:$CH78, $GA$1)&gt;0, FR$2, 0)</f>
        <v>0</v>
      </c>
      <c r="FS78" s="240">
        <f>IF(COUNTIF($CI78:$CK78, $GA$1)&gt;0, FS$2, 0)</f>
        <v>0</v>
      </c>
      <c r="FT78" s="240">
        <f>IF(COUNTIF($CL78:$CN78, $GA$1)&gt;0, FT$2, 0)</f>
        <v>0</v>
      </c>
      <c r="FU78" s="240">
        <f>IF(COUNTIF($CO78:$CQ78, $GA$1)&gt;0, FU$2, 0)</f>
        <v>0</v>
      </c>
      <c r="FV78" s="240">
        <f>IF(COUNTIF($CR78:$CT78, $GA$1)&gt;0, FV$2, 0)</f>
        <v>0</v>
      </c>
      <c r="FW78" s="240">
        <f>IF(COUNTIF($CU78:$CW78, $GA$1)&gt;0, FW$2, 0)</f>
        <v>0</v>
      </c>
      <c r="FX78" s="240">
        <f>IF(COUNTIF($CX78:$CZ78, $GA$1)&gt;0, FX$2, 0)</f>
        <v>0</v>
      </c>
      <c r="FY78" s="240">
        <f>IF(COUNTIF($DA78:$DC78, $GA$1)&gt;0, FY$2, 0)</f>
        <v>0</v>
      </c>
      <c r="FZ78" s="240">
        <f>IF(COUNTIF($DD78:$DF78, $GA$1)&gt;0, FZ$2, 0)</f>
        <v>0</v>
      </c>
      <c r="GA78" s="241">
        <f>SUM(EU78:FZ78)</f>
        <v>15</v>
      </c>
      <c r="GB78" s="242">
        <f>IF(COUNTIF($N78:$Q78, HH$1)&gt;0, GB$2, 0)</f>
        <v>0</v>
      </c>
      <c r="GC78" s="234">
        <f>IF(COUNTIF($R78:$U78, HH$1)&gt;0, GC$2, 0)</f>
        <v>0</v>
      </c>
      <c r="GD78" s="234">
        <f>IF(COUNTIF($V78:$Y78, HH$1)&gt;0, GD$2, 0)</f>
        <v>0</v>
      </c>
      <c r="GE78" s="234">
        <f>IF(COUNTIF($Z78:$AA78, HH$1)&gt;0, GE$2, 0)</f>
        <v>0</v>
      </c>
      <c r="GF78" s="234">
        <f>IF(COUNTIF($AB78:$AC78, HH$1)&gt;0, GF$2, 0)</f>
        <v>0</v>
      </c>
      <c r="GG78" s="235">
        <f>IF(COUNTIF($AD78:$AF78, $HH$1)&gt;0, GG$2, 0)</f>
        <v>0</v>
      </c>
      <c r="GH78" s="236">
        <f>IF(COUNTIF($AG78:$AI78, $HH$1)&gt;0, GH$2, 0)</f>
        <v>0</v>
      </c>
      <c r="GI78" s="236">
        <f>IF(COUNTIF($AJ78:$AL78, $HH$1)&gt;0, GI$2, 0)</f>
        <v>0</v>
      </c>
      <c r="GJ78" s="236">
        <f>IF(COUNTIF($AM78:$AO78, $HH$1)&gt;0, GJ$2, 0)</f>
        <v>0</v>
      </c>
      <c r="GK78" s="236">
        <f>IF(COUNTIF($AP78:$AR78, $HH$1)&gt;0, GK$2, 0)</f>
        <v>0</v>
      </c>
      <c r="GL78" s="236">
        <f>IF(COUNTIF($AS78:$AU78, $HH$1)&gt;0, GL$2, 0)</f>
        <v>0</v>
      </c>
      <c r="GM78" s="236">
        <f>IF(COUNTIF($AV78:$AX78, $HH$1)&gt;0, GM$2, 0)</f>
        <v>0</v>
      </c>
      <c r="GN78" s="237">
        <f>IF(COUNTIF($AY78:$BA78, $HH$1)&gt;0, GN$2, 0)</f>
        <v>0</v>
      </c>
      <c r="GO78" s="238">
        <f>IF(COUNTIF($BB78:$BD78, $HH$1)&gt;0, GO$2, 0)</f>
        <v>0</v>
      </c>
      <c r="GP78" s="238">
        <f>IF(COUNTIF($BE78:$BG78, $HH$1)&gt;0, GP$2, 0)</f>
        <v>0</v>
      </c>
      <c r="GQ78" s="238">
        <f>IF(COUNTIF($BH78:$BJ78, $HH$1)&gt;0, GQ$2, 0)</f>
        <v>0</v>
      </c>
      <c r="GR78" s="238">
        <f>IF(COUNTIF($BK78:$BM78, $HH$1)&gt;0, GR$2, 0)</f>
        <v>0</v>
      </c>
      <c r="GS78" s="238">
        <f>IF(COUNTIF($BN78:$BP78, $HH$1)&gt;0, GS$2, 0)</f>
        <v>0</v>
      </c>
      <c r="GT78" s="238">
        <f>IF(COUNTIF($BQ78:$BS78, $HH$1)&gt;0, GT$2, 0)</f>
        <v>0</v>
      </c>
      <c r="GU78" s="238">
        <f>IF(COUNTIF($BT78:$BV78, $HH$1)&gt;0, GU$2, 0)</f>
        <v>6</v>
      </c>
      <c r="GV78" s="239">
        <f>IF(COUNTIF($BW78:$BY78, $HH$1)&gt;0, GV$2, 0)</f>
        <v>0</v>
      </c>
      <c r="GW78" s="240">
        <f>IF(COUNTIF($BZ78:$CB78, $HH$1)&gt;0, GW$2, 0)</f>
        <v>0</v>
      </c>
      <c r="GX78" s="240">
        <f>IF(COUNTIF($CC78:$CE78, $HH$1)&gt;0, GX$2, 0)</f>
        <v>0</v>
      </c>
      <c r="GY78" s="240">
        <f>IF(COUNTIF($CF78:$CH78, $HH$1)&gt;0, GY$2, 0)</f>
        <v>0</v>
      </c>
      <c r="GZ78" s="240">
        <f>IF(COUNTIF($CI78:$CK78, $HH$1)&gt;0, GZ$2, 0)</f>
        <v>0</v>
      </c>
      <c r="HA78" s="240">
        <f>IF(COUNTIF($CL78:$CN78, $HH$1)&gt;0, HA$2, 0)</f>
        <v>0</v>
      </c>
      <c r="HB78" s="240">
        <f>IF(COUNTIF($CO78:$CQ78, $HH$1)&gt;0, HB$2, 0)</f>
        <v>0</v>
      </c>
      <c r="HC78" s="240">
        <f>IF(COUNTIF($CR78:$CT78, $HH$1)&gt;0, HC$2, 0)</f>
        <v>0</v>
      </c>
      <c r="HD78" s="240">
        <f>IF(COUNTIF($CU78:$CW78, $HH$1)&gt;0, HD$2, 0)</f>
        <v>0</v>
      </c>
      <c r="HE78" s="240">
        <f>IF(COUNTIF($CX78:$CZ78, $HH$1)&gt;0, HE$2, 0)</f>
        <v>0</v>
      </c>
      <c r="HF78" s="240">
        <f>IF(COUNTIF($DA78:$DC78, $HH$1)&gt;0, HF$2, 0)</f>
        <v>0</v>
      </c>
      <c r="HG78" s="240">
        <f>IF(COUNTIF($DD78:$DF78, $HH$1)&gt;0, HG$2, 0)</f>
        <v>0</v>
      </c>
      <c r="HH78" s="241">
        <f>SUM(GB78:HG78)</f>
        <v>6</v>
      </c>
      <c r="HI78" s="243"/>
      <c r="HJ78" s="242">
        <f>IF(MAX($N78:$Q78)&gt;=40, HJ$2, 0)</f>
        <v>0</v>
      </c>
      <c r="HK78" s="234">
        <f>IF(MAX($R78:$U78)&gt;=40, HK$2, 0)</f>
        <v>0</v>
      </c>
      <c r="HL78" s="234">
        <f>IF(MAX($V78:$Y78)&gt;=40, HL$2, 0)</f>
        <v>3</v>
      </c>
      <c r="HM78" s="234">
        <f>IF(MAX($Z78:$AA78)&gt;=40, HM$2, 0)</f>
        <v>3</v>
      </c>
      <c r="HN78" s="234">
        <f>IF(MAX($AB78:$AC78)&gt;=40, HN$2, 0)</f>
        <v>2</v>
      </c>
      <c r="HO78" s="235">
        <f>IF(MAX($AD78:$AF78)&gt;=40, HO$2, 0)</f>
        <v>20</v>
      </c>
      <c r="HP78" s="236">
        <f>IF(MAX($AG78:$AI78)&gt;=40, HP$2, 0)</f>
        <v>20</v>
      </c>
      <c r="HQ78" s="236">
        <f>IF(MAX($AJ78:$AL78)&gt;=40, HQ$2, 0)</f>
        <v>20</v>
      </c>
      <c r="HR78" s="236">
        <f>IF(MAX($AM78:$AO78)&gt;=40, HR$2, 0)</f>
        <v>20</v>
      </c>
      <c r="HS78" s="236">
        <f>IF(MAX($AP78:$AR78)&gt;=40, HS$2, 0)</f>
        <v>10</v>
      </c>
      <c r="HT78" s="236">
        <f>IF(MAX($AS78:$AU78)&gt;=40, HT$2, 0)</f>
        <v>20</v>
      </c>
      <c r="HU78" s="236">
        <f>IF(MAX($AV78:$AX78)&gt;=40, HU$2, 0)</f>
        <v>10</v>
      </c>
      <c r="HV78" s="237">
        <f>IF(MAX($AY78:$BA78)&gt;=40, HV$2, 0)</f>
        <v>20</v>
      </c>
      <c r="HW78" s="238">
        <f>IF(MAX($BB78:$BD78)&gt;=40, HW$2, 0)</f>
        <v>20</v>
      </c>
      <c r="HX78" s="238">
        <f>IF(MAX($BE78:$BG78)&gt;=40, HX$2, 0)</f>
        <v>20</v>
      </c>
      <c r="HY78" s="238">
        <f>IF(MAX($BH78:$BJ78)&gt;=40, HY$2, 0)</f>
        <v>20</v>
      </c>
      <c r="HZ78" s="238">
        <f>IF(MAX($BK78:$BM78)&gt;=40, HZ$2, 0)</f>
        <v>10</v>
      </c>
      <c r="IA78" s="238">
        <f>IF(MAX($BN78:$BP78)&gt;=40, IA$2, 0)</f>
        <v>0</v>
      </c>
      <c r="IB78" s="238">
        <f>IF(MAX($BQ78:$BS78)&gt;=40, IB$2, 0)</f>
        <v>0</v>
      </c>
      <c r="IC78" s="238">
        <f>IF(MAX($BT78:$BV78)&gt;=40, IC$2, 0)</f>
        <v>0</v>
      </c>
      <c r="ID78" s="239">
        <f>IF(MAX($BW78:$BY78)&gt;=40, ID$2, 0)</f>
        <v>0</v>
      </c>
      <c r="IE78" s="240">
        <f>IF(MAX($BZ78:$CB78)&gt;=40, IE$2, 0)</f>
        <v>0</v>
      </c>
      <c r="IF78" s="240">
        <f>IF(MAX($CC78:$CE78)&gt;=40, IF$2, 0)</f>
        <v>0</v>
      </c>
      <c r="IG78" s="240">
        <f>IF(MAX($CF78:$CH78)&gt;=40, IG$2, 0)</f>
        <v>0</v>
      </c>
      <c r="IH78" s="240">
        <f>IF(MAX($CI78:$CK78)&gt;=40, IH$2, 0)</f>
        <v>0</v>
      </c>
      <c r="II78" s="240">
        <f>IF(MAX($CL78:$CN78)&gt;=40, II$2, 0)</f>
        <v>0</v>
      </c>
      <c r="IJ78" s="240">
        <f>IF(MAX($CO78:$CQ78)&gt;=40, IJ$2, 0)</f>
        <v>0</v>
      </c>
      <c r="IK78" s="240">
        <f>IF(MAX($CR78:$CT78)&gt;=40, IK$2, 0)</f>
        <v>0</v>
      </c>
      <c r="IL78" s="240">
        <f>IF(MAX($CU78:$CW78)&gt;=40, IL$2, 0)</f>
        <v>0</v>
      </c>
      <c r="IM78" s="240">
        <f>IF(MAX($CX78:$CZ78)&gt;=40, IM$2, 0)</f>
        <v>0</v>
      </c>
      <c r="IN78" s="240">
        <f>IF(MAX($DA78:$DC78)&gt;=40, IN$2, 0)</f>
        <v>0</v>
      </c>
      <c r="IO78" s="240">
        <f>IF(MAX($DD78:$DF78)&gt;=40, IO$2, 0)</f>
        <v>0</v>
      </c>
      <c r="IP78" s="416">
        <f>SUM(HO78:IB78, ID78:IO78)</f>
        <v>210</v>
      </c>
      <c r="IQ78" s="416">
        <f>SUM(HJ78:HN78, IC78)</f>
        <v>8</v>
      </c>
    </row>
    <row r="79" spans="1:251" ht="15" customHeight="1" x14ac:dyDescent="0.25">
      <c r="A79" s="14" t="s">
        <v>1783</v>
      </c>
      <c r="B79" s="392">
        <v>11</v>
      </c>
      <c r="C79" s="13" t="s">
        <v>1122</v>
      </c>
      <c r="D79" s="423">
        <v>44124</v>
      </c>
      <c r="E79" s="20">
        <v>5</v>
      </c>
      <c r="F79" s="6">
        <v>11323688</v>
      </c>
      <c r="G79" s="20">
        <v>1</v>
      </c>
      <c r="H79" s="20"/>
      <c r="I79" s="23"/>
      <c r="J79" s="6" t="s">
        <v>18</v>
      </c>
      <c r="K79" s="6" t="s">
        <v>18</v>
      </c>
      <c r="L79" s="424"/>
      <c r="M79" s="651" t="s">
        <v>978</v>
      </c>
      <c r="N79" s="24" t="s">
        <v>1390</v>
      </c>
      <c r="O79" s="107"/>
      <c r="P79" s="105"/>
      <c r="Q79" s="106"/>
      <c r="R79" s="24" t="s">
        <v>1390</v>
      </c>
      <c r="S79" s="107"/>
      <c r="T79" s="105"/>
      <c r="U79" s="106"/>
      <c r="V79" s="692">
        <v>72.519996643066406</v>
      </c>
      <c r="W79" s="107"/>
      <c r="X79" s="105"/>
      <c r="Y79" s="106"/>
      <c r="Z79" s="24">
        <v>83.6</v>
      </c>
      <c r="AA79" s="273"/>
      <c r="AB79" s="24">
        <v>78.2</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648">
        <v>69.779998779296875</v>
      </c>
      <c r="AZ79" s="107"/>
      <c r="BA79" s="273"/>
      <c r="BB79" s="648">
        <v>67.5</v>
      </c>
      <c r="BC79" s="107"/>
      <c r="BD79" s="273"/>
      <c r="BE79" s="692">
        <v>67</v>
      </c>
      <c r="BF79" s="107"/>
      <c r="BG79" s="273"/>
      <c r="BH79" s="692">
        <v>61.5</v>
      </c>
      <c r="BI79" s="107"/>
      <c r="BJ79" s="273"/>
      <c r="BK79" s="692">
        <v>66.25</v>
      </c>
      <c r="BL79" s="107"/>
      <c r="BM79" s="273"/>
      <c r="BN79" s="24" t="s">
        <v>1390</v>
      </c>
      <c r="BO79" s="107"/>
      <c r="BP79" s="273"/>
      <c r="BQ79" s="24" t="s">
        <v>1390</v>
      </c>
      <c r="BR79" s="107"/>
      <c r="BS79" s="273"/>
      <c r="BT79" s="24" t="s">
        <v>1387</v>
      </c>
      <c r="BU79" s="291"/>
      <c r="BV79" s="273"/>
      <c r="BW79" s="24"/>
      <c r="BX79" s="107"/>
      <c r="BY79" s="273"/>
      <c r="BZ79" s="24"/>
      <c r="CA79" s="107"/>
      <c r="CB79" s="273"/>
      <c r="CC79" s="24"/>
      <c r="CD79" s="107"/>
      <c r="CE79" s="107"/>
      <c r="CF79" s="107"/>
      <c r="CG79" s="107"/>
      <c r="CH79" s="273"/>
      <c r="CI79" s="24"/>
      <c r="CJ79" s="107"/>
      <c r="CK79" s="273"/>
      <c r="CL79" s="24"/>
      <c r="CM79" s="107"/>
      <c r="CN79" s="273"/>
      <c r="CO79" s="24"/>
      <c r="CP79" s="107"/>
      <c r="CQ79" s="273"/>
      <c r="CR79" s="24"/>
      <c r="CS79" s="107"/>
      <c r="CT79" s="273"/>
      <c r="CU79" s="24"/>
      <c r="CV79" s="107"/>
      <c r="CW79" s="273"/>
      <c r="CX79" s="24"/>
      <c r="CY79" s="107"/>
      <c r="CZ79" s="273"/>
      <c r="DA79" s="24"/>
      <c r="DB79" s="107"/>
      <c r="DC79" s="273"/>
      <c r="DD79" s="24"/>
      <c r="DE79" s="107"/>
      <c r="DF79" s="273"/>
      <c r="DG79" s="218"/>
      <c r="DH79" s="217"/>
      <c r="DI79" s="217"/>
      <c r="DJ79" s="286">
        <f>AVERAGE(AY79:DF79)</f>
        <v>66.405999755859369</v>
      </c>
      <c r="DK79" s="219"/>
      <c r="DL79" s="220">
        <f>IF(DJ79&gt;80, 4, (DJ79-50)/20+2.5)</f>
        <v>3.3202999877929686</v>
      </c>
      <c r="DM79" s="650">
        <f>COUNTIF(N79:DF79, DM$1)+COUNTIF(N79:DF79, DM$2)</f>
        <v>0</v>
      </c>
      <c r="DN79" s="233">
        <f>IF(COUNTIF($N79:$Q79, ET$1)&gt;0, DN$2, 0)</f>
        <v>0</v>
      </c>
      <c r="DO79" s="234">
        <f>IF(COUNTIF($R79:$U79, ET$1)&gt;0, DO$2, 0)</f>
        <v>0</v>
      </c>
      <c r="DP79" s="234">
        <f>IF(COUNTIF($V79:$Y79, ET$1)&gt;0, DP$2, 0)</f>
        <v>0</v>
      </c>
      <c r="DQ79" s="234">
        <f>IF(COUNTIF($Z79:$AA79, ET$1)&gt;0, DQ$2, 0)</f>
        <v>0</v>
      </c>
      <c r="DR79" s="234">
        <f>IF(COUNTIF($AB79:$AC79, ET$1)&gt;0, DR$2, 0)</f>
        <v>0</v>
      </c>
      <c r="DS79" s="235">
        <f>IF(COUNTIF($AD79:$AF79, $ET$1)&gt;0, DS$2, 0)</f>
        <v>0</v>
      </c>
      <c r="DT79" s="236">
        <f>IF(COUNTIF($AG79:$AI79, $ET$1)&gt;0, DT$2, 0)</f>
        <v>0</v>
      </c>
      <c r="DU79" s="236">
        <f>IF(COUNTIF($AJ79:$AL79, $ET$1)&gt;0, DU$2, 0)</f>
        <v>0</v>
      </c>
      <c r="DV79" s="236">
        <f>IF(COUNTIF($AM79:$AO79, $ET$1)&gt;0, DV$2, 0)</f>
        <v>0</v>
      </c>
      <c r="DW79" s="236">
        <f>IF(COUNTIF($AP79:$AR79, $ET$1)&gt;0, DW$2, 0)</f>
        <v>0</v>
      </c>
      <c r="DX79" s="236">
        <f>IF(COUNTIF($AS79:$AU79, $ET$1)&gt;0, DX$2, 0)</f>
        <v>0</v>
      </c>
      <c r="DY79" s="236">
        <f>IF(COUNTIF($AV79:$AX79, $ET$1)&gt;0, DY$2, 0)</f>
        <v>0</v>
      </c>
      <c r="DZ79" s="237">
        <f>IF(COUNTIF($AY79:$BA79, $ET$1)&gt;0, DZ$2, 0)</f>
        <v>0</v>
      </c>
      <c r="EA79" s="238">
        <f>IF(COUNTIF($BB79:$BD79, $ET$1)&gt;0, EA$2, 0)</f>
        <v>0</v>
      </c>
      <c r="EB79" s="238">
        <f>IF(COUNTIF($BE79:$BG79, $ET$1)&gt;0, EB$2, 0)</f>
        <v>0</v>
      </c>
      <c r="EC79" s="238">
        <f>IF(COUNTIF($BH79:$BJ79, $ET$1)&gt;0, EC$2, 0)</f>
        <v>0</v>
      </c>
      <c r="ED79" s="238">
        <f>IF(COUNTIF($BK79:$BM79, $ET$1)&gt;0, ED$2, 0)</f>
        <v>0</v>
      </c>
      <c r="EE79" s="238">
        <f>IF(COUNTIF($BN79:$BP79, $ET$1)&gt;0, EE$2, 0)</f>
        <v>0</v>
      </c>
      <c r="EF79" s="238">
        <f>IF(COUNTIF($BQ79:$BS79, $ET$1)&gt;0, EF$2, 0)</f>
        <v>0</v>
      </c>
      <c r="EG79" s="238">
        <f>IF(COUNTIF($BT79:$BV79, $ET$1)&gt;0, EG$2, 0)</f>
        <v>0</v>
      </c>
      <c r="EH79" s="239">
        <f>IF(COUNTIF($BW79:$BY79, $ET$1)&gt;0, EH$2, 0)</f>
        <v>0</v>
      </c>
      <c r="EI79" s="240">
        <f>IF(COUNTIF($BZ79:$CB79, $ET$1)&gt;0, EI$2, 0)</f>
        <v>0</v>
      </c>
      <c r="EJ79" s="240">
        <f>IF(COUNTIF($CC79:$CE79, $ET$1)&gt;0, EJ$2, 0)</f>
        <v>0</v>
      </c>
      <c r="EK79" s="240">
        <f>IF(COUNTIF($CF79:$CH79, $ET$1)&gt;0, EK$2, 0)</f>
        <v>0</v>
      </c>
      <c r="EL79" s="240">
        <f>IF(COUNTIF($CI79:$CK79, $ET$1)&gt;0, EL$2, 0)</f>
        <v>0</v>
      </c>
      <c r="EM79" s="240">
        <f>IF(COUNTIF($CL79:$CN79, $ET$1)&gt;0, EM$2, 0)</f>
        <v>0</v>
      </c>
      <c r="EN79" s="240">
        <f>IF(COUNTIF($CO79:$CQ79, $ET$1)&gt;0, EN$2, 0)</f>
        <v>0</v>
      </c>
      <c r="EO79" s="240">
        <f>IF(COUNTIF($CR79:$CT79, $ET$1)&gt;0, EO$2, 0)</f>
        <v>0</v>
      </c>
      <c r="EP79" s="240">
        <f>IF(COUNTIF($CU79:$CW79, $ET$1)&gt;0, EP$2, 0)</f>
        <v>0</v>
      </c>
      <c r="EQ79" s="240">
        <f>IF(COUNTIF($CX79:$CZ79, $ET$1)&gt;0, EQ$2, 0)</f>
        <v>0</v>
      </c>
      <c r="ER79" s="240">
        <f>IF(COUNTIF($DA79:$DC79, $ET$1)&gt;0, ER$2, 0)</f>
        <v>0</v>
      </c>
      <c r="ES79" s="240">
        <f>IF(COUNTIF($DD79:$DF79, $ET$1)&gt;0, ES$2, 0)</f>
        <v>0</v>
      </c>
      <c r="ET79" s="241">
        <f>SUM(DN79:ES79)</f>
        <v>0</v>
      </c>
      <c r="EU79" s="242">
        <f>IF(COUNTIF($N79:$Q79, GA$1)&gt;0, EU$2, 0)</f>
        <v>3</v>
      </c>
      <c r="EV79" s="234">
        <f>IF(COUNTIF($R79:$U79, GA$1)&gt;0, EV$2, 0)</f>
        <v>3</v>
      </c>
      <c r="EW79" s="234">
        <f>IF(COUNTIF($V79:$Y79, GA$1)&gt;0, EW$2, 0)</f>
        <v>0</v>
      </c>
      <c r="EX79" s="234">
        <f>IF(COUNTIF($Z79:$AA79, GA$1)&gt;0, EX$2, 0)</f>
        <v>0</v>
      </c>
      <c r="EY79" s="234">
        <f>IF(COUNTIF($AB79:$AC79, GA$1)&gt;0, EY$2, 0)</f>
        <v>0</v>
      </c>
      <c r="EZ79" s="235">
        <f>IF(COUNTIF($AD79:$AF79, $GA$1)&gt;0, EZ$2, 0)</f>
        <v>0</v>
      </c>
      <c r="FA79" s="236">
        <f>IF(COUNTIF($AG79:$AI79, $GA$1)&gt;0, FA$2, 0)</f>
        <v>0</v>
      </c>
      <c r="FB79" s="236">
        <f>IF(COUNTIF($AJ79:$AL79, $GA$1)&gt;0, FB$2, 0)</f>
        <v>0</v>
      </c>
      <c r="FC79" s="236">
        <f>IF(COUNTIF($AM79:$AO79, $GA$1)&gt;0, FC$2, 0)</f>
        <v>0</v>
      </c>
      <c r="FD79" s="236">
        <f>IF(COUNTIF($AP79:$AR79, $GA$1)&gt;0, FD$2, 0)</f>
        <v>0</v>
      </c>
      <c r="FE79" s="236">
        <f>IF(COUNTIF($AS79:$AU79, $GA$1)&gt;0, FE$2, 0)</f>
        <v>0</v>
      </c>
      <c r="FF79" s="236">
        <f>IF(COUNTIF($AV79:$AX79, $GA$1)&gt;0, FF$2, 0)</f>
        <v>0</v>
      </c>
      <c r="FG79" s="237">
        <f>IF(COUNTIF($AY79:$BA79, $GA$1)&gt;0, FG$2, 0)</f>
        <v>0</v>
      </c>
      <c r="FH79" s="238">
        <f>IF(COUNTIF($BB79:$BD79, $GA$1)&gt;0, FH$2, 0)</f>
        <v>0</v>
      </c>
      <c r="FI79" s="238">
        <f>IF(COUNTIF($BE79:$BG79, $GA$1)&gt;0, FI$2, 0)</f>
        <v>0</v>
      </c>
      <c r="FJ79" s="238">
        <f>IF(COUNTIF($BH79:$BJ79, $GA$1)&gt;0, FJ$2, 0)</f>
        <v>0</v>
      </c>
      <c r="FK79" s="238">
        <f>IF(COUNTIF($BK79:$BM79, $GA$1)&gt;0, FK$2, 0)</f>
        <v>0</v>
      </c>
      <c r="FL79" s="238">
        <f>IF(COUNTIF($BN79:$BP79, $GA$1)&gt;0, FL$2, 0)</f>
        <v>5</v>
      </c>
      <c r="FM79" s="238">
        <f>IF(COUNTIF($BQ79:$BS79, $GA$1)&gt;0, FM$2, 0)</f>
        <v>4</v>
      </c>
      <c r="FN79" s="238">
        <f>IF(COUNTIF($BT79:$BV79, $GA$1)&gt;0, FN$2, 0)</f>
        <v>0</v>
      </c>
      <c r="FO79" s="239">
        <f>IF(COUNTIF($BW79:$BY79, $GA$1)&gt;0, FO$2, 0)</f>
        <v>0</v>
      </c>
      <c r="FP79" s="240">
        <f>IF(COUNTIF($BZ79:$CB79, $GA$1)&gt;0, FP$2, 0)</f>
        <v>0</v>
      </c>
      <c r="FQ79" s="240">
        <f>IF(COUNTIF($CC79:$CE79, $GA$1)&gt;0, FQ$2, 0)</f>
        <v>0</v>
      </c>
      <c r="FR79" s="240">
        <f>IF(COUNTIF($CF79:$CH79, $GA$1)&gt;0, FR$2, 0)</f>
        <v>0</v>
      </c>
      <c r="FS79" s="240">
        <f>IF(COUNTIF($CI79:$CK79, $GA$1)&gt;0, FS$2, 0)</f>
        <v>0</v>
      </c>
      <c r="FT79" s="240">
        <f>IF(COUNTIF($CL79:$CN79, $GA$1)&gt;0, FT$2, 0)</f>
        <v>0</v>
      </c>
      <c r="FU79" s="240">
        <f>IF(COUNTIF($CO79:$CQ79, $GA$1)&gt;0, FU$2, 0)</f>
        <v>0</v>
      </c>
      <c r="FV79" s="240">
        <f>IF(COUNTIF($CR79:$CT79, $GA$1)&gt;0, FV$2, 0)</f>
        <v>0</v>
      </c>
      <c r="FW79" s="240">
        <f>IF(COUNTIF($CU79:$CW79, $GA$1)&gt;0, FW$2, 0)</f>
        <v>0</v>
      </c>
      <c r="FX79" s="240">
        <f>IF(COUNTIF($CX79:$CZ79, $GA$1)&gt;0, FX$2, 0)</f>
        <v>0</v>
      </c>
      <c r="FY79" s="240">
        <f>IF(COUNTIF($DA79:$DC79, $GA$1)&gt;0, FY$2, 0)</f>
        <v>0</v>
      </c>
      <c r="FZ79" s="240">
        <f>IF(COUNTIF($DD79:$DF79, $GA$1)&gt;0, FZ$2, 0)</f>
        <v>0</v>
      </c>
      <c r="GA79" s="241">
        <f>SUM(EU79:FZ79)</f>
        <v>15</v>
      </c>
      <c r="GB79" s="242">
        <f>IF(COUNTIF($N79:$Q79, HH$1)&gt;0, GB$2, 0)</f>
        <v>0</v>
      </c>
      <c r="GC79" s="234">
        <f>IF(COUNTIF($R79:$U79, HH$1)&gt;0, GC$2, 0)</f>
        <v>0</v>
      </c>
      <c r="GD79" s="234">
        <f>IF(COUNTIF($V79:$Y79, HH$1)&gt;0, GD$2, 0)</f>
        <v>0</v>
      </c>
      <c r="GE79" s="234">
        <f>IF(COUNTIF($Z79:$AA79, HH$1)&gt;0, GE$2, 0)</f>
        <v>0</v>
      </c>
      <c r="GF79" s="234">
        <f>IF(COUNTIF($AB79:$AC79, HH$1)&gt;0, GF$2, 0)</f>
        <v>0</v>
      </c>
      <c r="GG79" s="235">
        <f>IF(COUNTIF($AD79:$AF79, $HH$1)&gt;0, GG$2, 0)</f>
        <v>0</v>
      </c>
      <c r="GH79" s="236">
        <f>IF(COUNTIF($AG79:$AI79, $HH$1)&gt;0, GH$2, 0)</f>
        <v>0</v>
      </c>
      <c r="GI79" s="236">
        <f>IF(COUNTIF($AJ79:$AL79, $HH$1)&gt;0, GI$2, 0)</f>
        <v>0</v>
      </c>
      <c r="GJ79" s="236">
        <f>IF(COUNTIF($AM79:$AO79, $HH$1)&gt;0, GJ$2, 0)</f>
        <v>0</v>
      </c>
      <c r="GK79" s="236">
        <f>IF(COUNTIF($AP79:$AR79, $HH$1)&gt;0, GK$2, 0)</f>
        <v>0</v>
      </c>
      <c r="GL79" s="236">
        <f>IF(COUNTIF($AS79:$AU79, $HH$1)&gt;0, GL$2, 0)</f>
        <v>0</v>
      </c>
      <c r="GM79" s="236">
        <f>IF(COUNTIF($AV79:$AX79, $HH$1)&gt;0, GM$2, 0)</f>
        <v>0</v>
      </c>
      <c r="GN79" s="237">
        <f>IF(COUNTIF($AY79:$BA79, $HH$1)&gt;0, GN$2, 0)</f>
        <v>0</v>
      </c>
      <c r="GO79" s="238">
        <f>IF(COUNTIF($BB79:$BD79, $HH$1)&gt;0, GO$2, 0)</f>
        <v>0</v>
      </c>
      <c r="GP79" s="238">
        <f>IF(COUNTIF($BE79:$BG79, $HH$1)&gt;0, GP$2, 0)</f>
        <v>0</v>
      </c>
      <c r="GQ79" s="238">
        <f>IF(COUNTIF($BH79:$BJ79, $HH$1)&gt;0, GQ$2, 0)</f>
        <v>0</v>
      </c>
      <c r="GR79" s="238">
        <f>IF(COUNTIF($BK79:$BM79, $HH$1)&gt;0, GR$2, 0)</f>
        <v>0</v>
      </c>
      <c r="GS79" s="238">
        <f>IF(COUNTIF($BN79:$BP79, $HH$1)&gt;0, GS$2, 0)</f>
        <v>0</v>
      </c>
      <c r="GT79" s="238">
        <f>IF(COUNTIF($BQ79:$BS79, $HH$1)&gt;0, GT$2, 0)</f>
        <v>0</v>
      </c>
      <c r="GU79" s="238">
        <f>IF(COUNTIF($BT79:$BV79, $HH$1)&gt;0, GU$2, 0)</f>
        <v>6</v>
      </c>
      <c r="GV79" s="239">
        <f>IF(COUNTIF($BW79:$BY79, $HH$1)&gt;0, GV$2, 0)</f>
        <v>0</v>
      </c>
      <c r="GW79" s="240">
        <f>IF(COUNTIF($BZ79:$CB79, $HH$1)&gt;0, GW$2, 0)</f>
        <v>0</v>
      </c>
      <c r="GX79" s="240">
        <f>IF(COUNTIF($CC79:$CE79, $HH$1)&gt;0, GX$2, 0)</f>
        <v>0</v>
      </c>
      <c r="GY79" s="240">
        <f>IF(COUNTIF($CF79:$CH79, $HH$1)&gt;0, GY$2, 0)</f>
        <v>0</v>
      </c>
      <c r="GZ79" s="240">
        <f>IF(COUNTIF($CI79:$CK79, $HH$1)&gt;0, GZ$2, 0)</f>
        <v>0</v>
      </c>
      <c r="HA79" s="240">
        <f>IF(COUNTIF($CL79:$CN79, $HH$1)&gt;0, HA$2, 0)</f>
        <v>0</v>
      </c>
      <c r="HB79" s="240">
        <f>IF(COUNTIF($CO79:$CQ79, $HH$1)&gt;0, HB$2, 0)</f>
        <v>0</v>
      </c>
      <c r="HC79" s="240">
        <f>IF(COUNTIF($CR79:$CT79, $HH$1)&gt;0, HC$2, 0)</f>
        <v>0</v>
      </c>
      <c r="HD79" s="240">
        <f>IF(COUNTIF($CU79:$CW79, $HH$1)&gt;0, HD$2, 0)</f>
        <v>0</v>
      </c>
      <c r="HE79" s="240">
        <f>IF(COUNTIF($CX79:$CZ79, $HH$1)&gt;0, HE$2, 0)</f>
        <v>0</v>
      </c>
      <c r="HF79" s="240">
        <f>IF(COUNTIF($DA79:$DC79, $HH$1)&gt;0, HF$2, 0)</f>
        <v>0</v>
      </c>
      <c r="HG79" s="240">
        <f>IF(COUNTIF($DD79:$DF79, $HH$1)&gt;0, HG$2, 0)</f>
        <v>0</v>
      </c>
      <c r="HH79" s="241">
        <f>SUM(GB79:HG79)</f>
        <v>6</v>
      </c>
      <c r="HI79" s="243"/>
      <c r="HJ79" s="242">
        <f>IF(MAX($N79:$Q79)&gt;=40, HJ$2, 0)</f>
        <v>0</v>
      </c>
      <c r="HK79" s="234">
        <f>IF(MAX($R79:$U79)&gt;=40, HK$2, 0)</f>
        <v>0</v>
      </c>
      <c r="HL79" s="234">
        <f>IF(MAX($V79:$Y79)&gt;=40, HL$2, 0)</f>
        <v>3</v>
      </c>
      <c r="HM79" s="234">
        <f>IF(MAX($Z79:$AA79)&gt;=40, HM$2, 0)</f>
        <v>3</v>
      </c>
      <c r="HN79" s="234">
        <f>IF(MAX($AB79:$AC79)&gt;=40, HN$2, 0)</f>
        <v>2</v>
      </c>
      <c r="HO79" s="235">
        <f>IF(MAX($AD79:$AF79)&gt;=40, HO$2, 0)</f>
        <v>20</v>
      </c>
      <c r="HP79" s="236">
        <f>IF(MAX($AG79:$AI79)&gt;=40, HP$2, 0)</f>
        <v>20</v>
      </c>
      <c r="HQ79" s="236">
        <f>IF(MAX($AJ79:$AL79)&gt;=40, HQ$2, 0)</f>
        <v>20</v>
      </c>
      <c r="HR79" s="236">
        <f>IF(MAX($AM79:$AO79)&gt;=40, HR$2, 0)</f>
        <v>20</v>
      </c>
      <c r="HS79" s="236">
        <f>IF(MAX($AP79:$AR79)&gt;=40, HS$2, 0)</f>
        <v>10</v>
      </c>
      <c r="HT79" s="236">
        <f>IF(MAX($AS79:$AU79)&gt;=40, HT$2, 0)</f>
        <v>20</v>
      </c>
      <c r="HU79" s="236">
        <f>IF(MAX($AV79:$AX79)&gt;=40, HU$2, 0)</f>
        <v>10</v>
      </c>
      <c r="HV79" s="237">
        <f>IF(MAX($AY79:$BA79)&gt;=40, HV$2, 0)</f>
        <v>20</v>
      </c>
      <c r="HW79" s="238">
        <f>IF(MAX($BB79:$BD79)&gt;=40, HW$2, 0)</f>
        <v>20</v>
      </c>
      <c r="HX79" s="238">
        <f>IF(MAX($BE79:$BG79)&gt;=40, HX$2, 0)</f>
        <v>20</v>
      </c>
      <c r="HY79" s="238">
        <f>IF(MAX($BH79:$BJ79)&gt;=40, HY$2, 0)</f>
        <v>20</v>
      </c>
      <c r="HZ79" s="238">
        <f>IF(MAX($BK79:$BM79)&gt;=40, HZ$2, 0)</f>
        <v>10</v>
      </c>
      <c r="IA79" s="238">
        <f>IF(MAX($BN79:$BP79)&gt;=40, IA$2, 0)</f>
        <v>0</v>
      </c>
      <c r="IB79" s="238">
        <f>IF(MAX($BQ79:$BS79)&gt;=40, IB$2, 0)</f>
        <v>0</v>
      </c>
      <c r="IC79" s="238">
        <f>IF(MAX($BT79:$BV79)&gt;=40, IC$2, 0)</f>
        <v>0</v>
      </c>
      <c r="ID79" s="239">
        <f>IF(MAX($BW79:$BY79)&gt;=40, ID$2, 0)</f>
        <v>0</v>
      </c>
      <c r="IE79" s="240">
        <f>IF(MAX($BZ79:$CB79)&gt;=40, IE$2, 0)</f>
        <v>0</v>
      </c>
      <c r="IF79" s="240">
        <f>IF(MAX($CC79:$CE79)&gt;=40, IF$2, 0)</f>
        <v>0</v>
      </c>
      <c r="IG79" s="240">
        <f>IF(MAX($CF79:$CH79)&gt;=40, IG$2, 0)</f>
        <v>0</v>
      </c>
      <c r="IH79" s="240">
        <f>IF(MAX($CI79:$CK79)&gt;=40, IH$2, 0)</f>
        <v>0</v>
      </c>
      <c r="II79" s="240">
        <f>IF(MAX($CL79:$CN79)&gt;=40, II$2, 0)</f>
        <v>0</v>
      </c>
      <c r="IJ79" s="240">
        <f>IF(MAX($CO79:$CQ79)&gt;=40, IJ$2, 0)</f>
        <v>0</v>
      </c>
      <c r="IK79" s="240">
        <f>IF(MAX($CR79:$CT79)&gt;=40, IK$2, 0)</f>
        <v>0</v>
      </c>
      <c r="IL79" s="240">
        <f>IF(MAX($CU79:$CW79)&gt;=40, IL$2, 0)</f>
        <v>0</v>
      </c>
      <c r="IM79" s="240">
        <f>IF(MAX($CX79:$CZ79)&gt;=40, IM$2, 0)</f>
        <v>0</v>
      </c>
      <c r="IN79" s="240">
        <f>IF(MAX($DA79:$DC79)&gt;=40, IN$2, 0)</f>
        <v>0</v>
      </c>
      <c r="IO79" s="240">
        <f>IF(MAX($DD79:$DF79)&gt;=40, IO$2, 0)</f>
        <v>0</v>
      </c>
      <c r="IP79" s="416">
        <f>SUM(HO79:IB79, ID79:IO79)</f>
        <v>210</v>
      </c>
      <c r="IQ79" s="416">
        <f>SUM(HJ79:HN79, IC79)</f>
        <v>8</v>
      </c>
    </row>
    <row r="80" spans="1:251" ht="15" customHeight="1" x14ac:dyDescent="0.25">
      <c r="A80" s="14" t="s">
        <v>1783</v>
      </c>
      <c r="B80" s="392">
        <v>12</v>
      </c>
      <c r="C80" s="13" t="s">
        <v>1123</v>
      </c>
      <c r="D80" s="423">
        <v>44124</v>
      </c>
      <c r="E80" s="20">
        <v>5</v>
      </c>
      <c r="F80" s="6">
        <v>11323932</v>
      </c>
      <c r="G80" s="20">
        <v>1</v>
      </c>
      <c r="H80" s="20"/>
      <c r="I80" s="23"/>
      <c r="J80" s="6" t="s">
        <v>18</v>
      </c>
      <c r="K80" s="6" t="s">
        <v>18</v>
      </c>
      <c r="L80" s="424"/>
      <c r="M80" s="697" t="s">
        <v>977</v>
      </c>
      <c r="N80" s="24" t="s">
        <v>1390</v>
      </c>
      <c r="O80" s="107"/>
      <c r="P80" s="105"/>
      <c r="Q80" s="106"/>
      <c r="R80" s="24" t="s">
        <v>1390</v>
      </c>
      <c r="S80" s="107"/>
      <c r="T80" s="105"/>
      <c r="U80" s="106"/>
      <c r="V80" s="692">
        <v>80.319999694824219</v>
      </c>
      <c r="W80" s="107"/>
      <c r="X80" s="105"/>
      <c r="Y80" s="106"/>
      <c r="Z80" s="24">
        <v>85.4</v>
      </c>
      <c r="AA80" s="273"/>
      <c r="AB80" s="24">
        <v>84.45</v>
      </c>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648">
        <v>79.5</v>
      </c>
      <c r="AZ80" s="107"/>
      <c r="BA80" s="273"/>
      <c r="BB80" s="648">
        <v>66.5</v>
      </c>
      <c r="BC80" s="107"/>
      <c r="BD80" s="273"/>
      <c r="BE80" s="692">
        <v>77.900001525878906</v>
      </c>
      <c r="BF80" s="107"/>
      <c r="BG80" s="273"/>
      <c r="BH80" s="692">
        <v>65</v>
      </c>
      <c r="BI80" s="107"/>
      <c r="BJ80" s="273"/>
      <c r="BK80" s="692">
        <v>80.239997863769531</v>
      </c>
      <c r="BL80" s="107"/>
      <c r="BM80" s="273"/>
      <c r="BN80" s="24" t="s">
        <v>1390</v>
      </c>
      <c r="BO80" s="107"/>
      <c r="BP80" s="273"/>
      <c r="BQ80" s="24" t="s">
        <v>1390</v>
      </c>
      <c r="BR80" s="107"/>
      <c r="BS80" s="273"/>
      <c r="BT80" s="24" t="s">
        <v>1387</v>
      </c>
      <c r="BU80" s="291"/>
      <c r="BV80" s="273"/>
      <c r="BW80" s="24"/>
      <c r="BX80" s="107"/>
      <c r="BY80" s="273"/>
      <c r="BZ80" s="24"/>
      <c r="CA80" s="107"/>
      <c r="CB80" s="273"/>
      <c r="CC80" s="24"/>
      <c r="CD80" s="107"/>
      <c r="CE80" s="107"/>
      <c r="CF80" s="107"/>
      <c r="CG80" s="107"/>
      <c r="CH80" s="273"/>
      <c r="CI80" s="24"/>
      <c r="CJ80" s="107"/>
      <c r="CK80" s="273"/>
      <c r="CL80" s="24"/>
      <c r="CM80" s="107"/>
      <c r="CN80" s="273"/>
      <c r="CO80" s="24"/>
      <c r="CP80" s="107"/>
      <c r="CQ80" s="273"/>
      <c r="CR80" s="24"/>
      <c r="CS80" s="107"/>
      <c r="CT80" s="273"/>
      <c r="CU80" s="24"/>
      <c r="CV80" s="107"/>
      <c r="CW80" s="273"/>
      <c r="CX80" s="24"/>
      <c r="CY80" s="107"/>
      <c r="CZ80" s="273"/>
      <c r="DA80" s="24"/>
      <c r="DB80" s="107"/>
      <c r="DC80" s="273"/>
      <c r="DD80" s="24"/>
      <c r="DE80" s="107"/>
      <c r="DF80" s="273"/>
      <c r="DG80" s="218"/>
      <c r="DH80" s="217"/>
      <c r="DI80" s="217"/>
      <c r="DJ80" s="286">
        <f>AVERAGE(AY80:DF80)</f>
        <v>73.827999877929685</v>
      </c>
      <c r="DK80" s="219"/>
      <c r="DL80" s="220">
        <f>IF(DJ80&gt;80, 4, (DJ80-50)/20+2.5)</f>
        <v>3.6913999938964843</v>
      </c>
      <c r="DM80" s="650">
        <f>COUNTIF(N80:DF80, DM$1)+COUNTIF(N80:DF80, DM$2)</f>
        <v>0</v>
      </c>
      <c r="DN80" s="233">
        <f>IF(COUNTIF($N80:$Q80, ET$1)&gt;0, DN$2, 0)</f>
        <v>0</v>
      </c>
      <c r="DO80" s="234">
        <f>IF(COUNTIF($R80:$U80, ET$1)&gt;0, DO$2, 0)</f>
        <v>0</v>
      </c>
      <c r="DP80" s="234">
        <f>IF(COUNTIF($V80:$Y80, ET$1)&gt;0, DP$2, 0)</f>
        <v>0</v>
      </c>
      <c r="DQ80" s="234">
        <f>IF(COUNTIF($Z80:$AA80, ET$1)&gt;0, DQ$2, 0)</f>
        <v>0</v>
      </c>
      <c r="DR80" s="234">
        <f>IF(COUNTIF($AB80:$AC80, ET$1)&gt;0, DR$2, 0)</f>
        <v>0</v>
      </c>
      <c r="DS80" s="235">
        <f>IF(COUNTIF($AD80:$AF80, $ET$1)&gt;0, DS$2, 0)</f>
        <v>0</v>
      </c>
      <c r="DT80" s="236">
        <f>IF(COUNTIF($AG80:$AI80, $ET$1)&gt;0, DT$2, 0)</f>
        <v>0</v>
      </c>
      <c r="DU80" s="236">
        <f>IF(COUNTIF($AJ80:$AL80, $ET$1)&gt;0, DU$2, 0)</f>
        <v>0</v>
      </c>
      <c r="DV80" s="236">
        <f>IF(COUNTIF($AM80:$AO80, $ET$1)&gt;0, DV$2, 0)</f>
        <v>0</v>
      </c>
      <c r="DW80" s="236">
        <f>IF(COUNTIF($AP80:$AR80, $ET$1)&gt;0, DW$2, 0)</f>
        <v>0</v>
      </c>
      <c r="DX80" s="236">
        <f>IF(COUNTIF($AS80:$AU80, $ET$1)&gt;0, DX$2, 0)</f>
        <v>0</v>
      </c>
      <c r="DY80" s="236">
        <f>IF(COUNTIF($AV80:$AX80, $ET$1)&gt;0, DY$2, 0)</f>
        <v>0</v>
      </c>
      <c r="DZ80" s="237">
        <f>IF(COUNTIF($AY80:$BA80, $ET$1)&gt;0, DZ$2, 0)</f>
        <v>0</v>
      </c>
      <c r="EA80" s="238">
        <f>IF(COUNTIF($BB80:$BD80, $ET$1)&gt;0, EA$2, 0)</f>
        <v>0</v>
      </c>
      <c r="EB80" s="238">
        <f>IF(COUNTIF($BE80:$BG80, $ET$1)&gt;0, EB$2, 0)</f>
        <v>0</v>
      </c>
      <c r="EC80" s="238">
        <f>IF(COUNTIF($BH80:$BJ80, $ET$1)&gt;0, EC$2, 0)</f>
        <v>0</v>
      </c>
      <c r="ED80" s="238">
        <f>IF(COUNTIF($BK80:$BM80, $ET$1)&gt;0, ED$2, 0)</f>
        <v>0</v>
      </c>
      <c r="EE80" s="238">
        <f>IF(COUNTIF($BN80:$BP80, $ET$1)&gt;0, EE$2, 0)</f>
        <v>0</v>
      </c>
      <c r="EF80" s="238">
        <f>IF(COUNTIF($BQ80:$BS80, $ET$1)&gt;0, EF$2, 0)</f>
        <v>0</v>
      </c>
      <c r="EG80" s="238">
        <f>IF(COUNTIF($BT80:$BV80, $ET$1)&gt;0, EG$2, 0)</f>
        <v>0</v>
      </c>
      <c r="EH80" s="239">
        <f>IF(COUNTIF($BW80:$BY80, $ET$1)&gt;0, EH$2, 0)</f>
        <v>0</v>
      </c>
      <c r="EI80" s="240">
        <f>IF(COUNTIF($BZ80:$CB80, $ET$1)&gt;0, EI$2, 0)</f>
        <v>0</v>
      </c>
      <c r="EJ80" s="240">
        <f>IF(COUNTIF($CC80:$CE80, $ET$1)&gt;0, EJ$2, 0)</f>
        <v>0</v>
      </c>
      <c r="EK80" s="240">
        <f>IF(COUNTIF($CF80:$CH80, $ET$1)&gt;0, EK$2, 0)</f>
        <v>0</v>
      </c>
      <c r="EL80" s="240">
        <f>IF(COUNTIF($CI80:$CK80, $ET$1)&gt;0, EL$2, 0)</f>
        <v>0</v>
      </c>
      <c r="EM80" s="240">
        <f>IF(COUNTIF($CL80:$CN80, $ET$1)&gt;0, EM$2, 0)</f>
        <v>0</v>
      </c>
      <c r="EN80" s="240">
        <f>IF(COUNTIF($CO80:$CQ80, $ET$1)&gt;0, EN$2, 0)</f>
        <v>0</v>
      </c>
      <c r="EO80" s="240">
        <f>IF(COUNTIF($CR80:$CT80, $ET$1)&gt;0, EO$2, 0)</f>
        <v>0</v>
      </c>
      <c r="EP80" s="240">
        <f>IF(COUNTIF($CU80:$CW80, $ET$1)&gt;0, EP$2, 0)</f>
        <v>0</v>
      </c>
      <c r="EQ80" s="240">
        <f>IF(COUNTIF($CX80:$CZ80, $ET$1)&gt;0, EQ$2, 0)</f>
        <v>0</v>
      </c>
      <c r="ER80" s="240">
        <f>IF(COUNTIF($DA80:$DC80, $ET$1)&gt;0, ER$2, 0)</f>
        <v>0</v>
      </c>
      <c r="ES80" s="240">
        <f>IF(COUNTIF($DD80:$DF80, $ET$1)&gt;0, ES$2, 0)</f>
        <v>0</v>
      </c>
      <c r="ET80" s="241">
        <f>SUM(DN80:ES80)</f>
        <v>0</v>
      </c>
      <c r="EU80" s="242">
        <f>IF(COUNTIF($N80:$Q80, GA$1)&gt;0, EU$2, 0)</f>
        <v>3</v>
      </c>
      <c r="EV80" s="234">
        <f>IF(COUNTIF($R80:$U80, GA$1)&gt;0, EV$2, 0)</f>
        <v>3</v>
      </c>
      <c r="EW80" s="234">
        <f>IF(COUNTIF($V80:$Y80, GA$1)&gt;0, EW$2, 0)</f>
        <v>0</v>
      </c>
      <c r="EX80" s="234">
        <f>IF(COUNTIF($Z80:$AA80, GA$1)&gt;0, EX$2, 0)</f>
        <v>0</v>
      </c>
      <c r="EY80" s="234">
        <f>IF(COUNTIF($AB80:$AC80, GA$1)&gt;0, EY$2, 0)</f>
        <v>0</v>
      </c>
      <c r="EZ80" s="235">
        <f>IF(COUNTIF($AD80:$AF80, $GA$1)&gt;0, EZ$2, 0)</f>
        <v>0</v>
      </c>
      <c r="FA80" s="236">
        <f>IF(COUNTIF($AG80:$AI80, $GA$1)&gt;0, FA$2, 0)</f>
        <v>0</v>
      </c>
      <c r="FB80" s="236">
        <f>IF(COUNTIF($AJ80:$AL80, $GA$1)&gt;0, FB$2, 0)</f>
        <v>0</v>
      </c>
      <c r="FC80" s="236">
        <f>IF(COUNTIF($AM80:$AO80, $GA$1)&gt;0, FC$2, 0)</f>
        <v>0</v>
      </c>
      <c r="FD80" s="236">
        <f>IF(COUNTIF($AP80:$AR80, $GA$1)&gt;0, FD$2, 0)</f>
        <v>0</v>
      </c>
      <c r="FE80" s="236">
        <f>IF(COUNTIF($AS80:$AU80, $GA$1)&gt;0, FE$2, 0)</f>
        <v>0</v>
      </c>
      <c r="FF80" s="236">
        <f>IF(COUNTIF($AV80:$AX80, $GA$1)&gt;0, FF$2, 0)</f>
        <v>0</v>
      </c>
      <c r="FG80" s="237">
        <f>IF(COUNTIF($AY80:$BA80, $GA$1)&gt;0, FG$2, 0)</f>
        <v>0</v>
      </c>
      <c r="FH80" s="238">
        <f>IF(COUNTIF($BB80:$BD80, $GA$1)&gt;0, FH$2, 0)</f>
        <v>0</v>
      </c>
      <c r="FI80" s="238">
        <f>IF(COUNTIF($BE80:$BG80, $GA$1)&gt;0, FI$2, 0)</f>
        <v>0</v>
      </c>
      <c r="FJ80" s="238">
        <f>IF(COUNTIF($BH80:$BJ80, $GA$1)&gt;0, FJ$2, 0)</f>
        <v>0</v>
      </c>
      <c r="FK80" s="238">
        <f>IF(COUNTIF($BK80:$BM80, $GA$1)&gt;0, FK$2, 0)</f>
        <v>0</v>
      </c>
      <c r="FL80" s="238">
        <f>IF(COUNTIF($BN80:$BP80, $GA$1)&gt;0, FL$2, 0)</f>
        <v>5</v>
      </c>
      <c r="FM80" s="238">
        <f>IF(COUNTIF($BQ80:$BS80, $GA$1)&gt;0, FM$2, 0)</f>
        <v>4</v>
      </c>
      <c r="FN80" s="238">
        <f>IF(COUNTIF($BT80:$BV80, $GA$1)&gt;0, FN$2, 0)</f>
        <v>0</v>
      </c>
      <c r="FO80" s="239">
        <f>IF(COUNTIF($BW80:$BY80, $GA$1)&gt;0, FO$2, 0)</f>
        <v>0</v>
      </c>
      <c r="FP80" s="240">
        <f>IF(COUNTIF($BZ80:$CB80, $GA$1)&gt;0, FP$2, 0)</f>
        <v>0</v>
      </c>
      <c r="FQ80" s="240">
        <f>IF(COUNTIF($CC80:$CE80, $GA$1)&gt;0, FQ$2, 0)</f>
        <v>0</v>
      </c>
      <c r="FR80" s="240">
        <f>IF(COUNTIF($CF80:$CH80, $GA$1)&gt;0, FR$2, 0)</f>
        <v>0</v>
      </c>
      <c r="FS80" s="240">
        <f>IF(COUNTIF($CI80:$CK80, $GA$1)&gt;0, FS$2, 0)</f>
        <v>0</v>
      </c>
      <c r="FT80" s="240">
        <f>IF(COUNTIF($CL80:$CN80, $GA$1)&gt;0, FT$2, 0)</f>
        <v>0</v>
      </c>
      <c r="FU80" s="240">
        <f>IF(COUNTIF($CO80:$CQ80, $GA$1)&gt;0, FU$2, 0)</f>
        <v>0</v>
      </c>
      <c r="FV80" s="240">
        <f>IF(COUNTIF($CR80:$CT80, $GA$1)&gt;0, FV$2, 0)</f>
        <v>0</v>
      </c>
      <c r="FW80" s="240">
        <f>IF(COUNTIF($CU80:$CW80, $GA$1)&gt;0, FW$2, 0)</f>
        <v>0</v>
      </c>
      <c r="FX80" s="240">
        <f>IF(COUNTIF($CX80:$CZ80, $GA$1)&gt;0, FX$2, 0)</f>
        <v>0</v>
      </c>
      <c r="FY80" s="240">
        <f>IF(COUNTIF($DA80:$DC80, $GA$1)&gt;0, FY$2, 0)</f>
        <v>0</v>
      </c>
      <c r="FZ80" s="240">
        <f>IF(COUNTIF($DD80:$DF80, $GA$1)&gt;0, FZ$2, 0)</f>
        <v>0</v>
      </c>
      <c r="GA80" s="241">
        <f>SUM(EU80:FZ80)</f>
        <v>15</v>
      </c>
      <c r="GB80" s="242">
        <f>IF(COUNTIF($N80:$Q80, HH$1)&gt;0, GB$2, 0)</f>
        <v>0</v>
      </c>
      <c r="GC80" s="234">
        <f>IF(COUNTIF($R80:$U80, HH$1)&gt;0, GC$2, 0)</f>
        <v>0</v>
      </c>
      <c r="GD80" s="234">
        <f>IF(COUNTIF($V80:$Y80, HH$1)&gt;0, GD$2, 0)</f>
        <v>0</v>
      </c>
      <c r="GE80" s="234">
        <f>IF(COUNTIF($Z80:$AA80, HH$1)&gt;0, GE$2, 0)</f>
        <v>0</v>
      </c>
      <c r="GF80" s="234">
        <f>IF(COUNTIF($AB80:$AC80, HH$1)&gt;0, GF$2, 0)</f>
        <v>0</v>
      </c>
      <c r="GG80" s="235">
        <f>IF(COUNTIF($AD80:$AF80, $HH$1)&gt;0, GG$2, 0)</f>
        <v>0</v>
      </c>
      <c r="GH80" s="236">
        <f>IF(COUNTIF($AG80:$AI80, $HH$1)&gt;0, GH$2, 0)</f>
        <v>0</v>
      </c>
      <c r="GI80" s="236">
        <f>IF(COUNTIF($AJ80:$AL80, $HH$1)&gt;0, GI$2, 0)</f>
        <v>0</v>
      </c>
      <c r="GJ80" s="236">
        <f>IF(COUNTIF($AM80:$AO80, $HH$1)&gt;0, GJ$2, 0)</f>
        <v>0</v>
      </c>
      <c r="GK80" s="236">
        <f>IF(COUNTIF($AP80:$AR80, $HH$1)&gt;0, GK$2, 0)</f>
        <v>0</v>
      </c>
      <c r="GL80" s="236">
        <f>IF(COUNTIF($AS80:$AU80, $HH$1)&gt;0, GL$2, 0)</f>
        <v>0</v>
      </c>
      <c r="GM80" s="236">
        <f>IF(COUNTIF($AV80:$AX80, $HH$1)&gt;0, GM$2, 0)</f>
        <v>0</v>
      </c>
      <c r="GN80" s="237">
        <f>IF(COUNTIF($AY80:$BA80, $HH$1)&gt;0, GN$2, 0)</f>
        <v>0</v>
      </c>
      <c r="GO80" s="238">
        <f>IF(COUNTIF($BB80:$BD80, $HH$1)&gt;0, GO$2, 0)</f>
        <v>0</v>
      </c>
      <c r="GP80" s="238">
        <f>IF(COUNTIF($BE80:$BG80, $HH$1)&gt;0, GP$2, 0)</f>
        <v>0</v>
      </c>
      <c r="GQ80" s="238">
        <f>IF(COUNTIF($BH80:$BJ80, $HH$1)&gt;0, GQ$2, 0)</f>
        <v>0</v>
      </c>
      <c r="GR80" s="238">
        <f>IF(COUNTIF($BK80:$BM80, $HH$1)&gt;0, GR$2, 0)</f>
        <v>0</v>
      </c>
      <c r="GS80" s="238">
        <f>IF(COUNTIF($BN80:$BP80, $HH$1)&gt;0, GS$2, 0)</f>
        <v>0</v>
      </c>
      <c r="GT80" s="238">
        <f>IF(COUNTIF($BQ80:$BS80, $HH$1)&gt;0, GT$2, 0)</f>
        <v>0</v>
      </c>
      <c r="GU80" s="238">
        <f>IF(COUNTIF($BT80:$BV80, $HH$1)&gt;0, GU$2, 0)</f>
        <v>6</v>
      </c>
      <c r="GV80" s="239">
        <f>IF(COUNTIF($BW80:$BY80, $HH$1)&gt;0, GV$2, 0)</f>
        <v>0</v>
      </c>
      <c r="GW80" s="240">
        <f>IF(COUNTIF($BZ80:$CB80, $HH$1)&gt;0, GW$2, 0)</f>
        <v>0</v>
      </c>
      <c r="GX80" s="240">
        <f>IF(COUNTIF($CC80:$CE80, $HH$1)&gt;0, GX$2, 0)</f>
        <v>0</v>
      </c>
      <c r="GY80" s="240">
        <f>IF(COUNTIF($CF80:$CH80, $HH$1)&gt;0, GY$2, 0)</f>
        <v>0</v>
      </c>
      <c r="GZ80" s="240">
        <f>IF(COUNTIF($CI80:$CK80, $HH$1)&gt;0, GZ$2, 0)</f>
        <v>0</v>
      </c>
      <c r="HA80" s="240">
        <f>IF(COUNTIF($CL80:$CN80, $HH$1)&gt;0, HA$2, 0)</f>
        <v>0</v>
      </c>
      <c r="HB80" s="240">
        <f>IF(COUNTIF($CO80:$CQ80, $HH$1)&gt;0, HB$2, 0)</f>
        <v>0</v>
      </c>
      <c r="HC80" s="240">
        <f>IF(COUNTIF($CR80:$CT80, $HH$1)&gt;0, HC$2, 0)</f>
        <v>0</v>
      </c>
      <c r="HD80" s="240">
        <f>IF(COUNTIF($CU80:$CW80, $HH$1)&gt;0, HD$2, 0)</f>
        <v>0</v>
      </c>
      <c r="HE80" s="240">
        <f>IF(COUNTIF($CX80:$CZ80, $HH$1)&gt;0, HE$2, 0)</f>
        <v>0</v>
      </c>
      <c r="HF80" s="240">
        <f>IF(COUNTIF($DA80:$DC80, $HH$1)&gt;0, HF$2, 0)</f>
        <v>0</v>
      </c>
      <c r="HG80" s="240">
        <f>IF(COUNTIF($DD80:$DF80, $HH$1)&gt;0, HG$2, 0)</f>
        <v>0</v>
      </c>
      <c r="HH80" s="241">
        <f>SUM(GB80:HG80)</f>
        <v>6</v>
      </c>
      <c r="HI80" s="243"/>
      <c r="HJ80" s="242">
        <f>IF(MAX($N80:$Q80)&gt;=40, HJ$2, 0)</f>
        <v>0</v>
      </c>
      <c r="HK80" s="234">
        <f>IF(MAX($R80:$U80)&gt;=40, HK$2, 0)</f>
        <v>0</v>
      </c>
      <c r="HL80" s="234">
        <f>IF(MAX($V80:$Y80)&gt;=40, HL$2, 0)</f>
        <v>3</v>
      </c>
      <c r="HM80" s="234">
        <f>IF(MAX($Z80:$AA80)&gt;=40, HM$2, 0)</f>
        <v>3</v>
      </c>
      <c r="HN80" s="234">
        <f>IF(MAX($AB80:$AC80)&gt;=40, HN$2, 0)</f>
        <v>2</v>
      </c>
      <c r="HO80" s="235">
        <f>IF(MAX($AD80:$AF80)&gt;=40, HO$2, 0)</f>
        <v>20</v>
      </c>
      <c r="HP80" s="236">
        <f>IF(MAX($AG80:$AI80)&gt;=40, HP$2, 0)</f>
        <v>20</v>
      </c>
      <c r="HQ80" s="236">
        <f>IF(MAX($AJ80:$AL80)&gt;=40, HQ$2, 0)</f>
        <v>20</v>
      </c>
      <c r="HR80" s="236">
        <f>IF(MAX($AM80:$AO80)&gt;=40, HR$2, 0)</f>
        <v>20</v>
      </c>
      <c r="HS80" s="236">
        <f>IF(MAX($AP80:$AR80)&gt;=40, HS$2, 0)</f>
        <v>10</v>
      </c>
      <c r="HT80" s="236">
        <f>IF(MAX($AS80:$AU80)&gt;=40, HT$2, 0)</f>
        <v>20</v>
      </c>
      <c r="HU80" s="236">
        <f>IF(MAX($AV80:$AX80)&gt;=40, HU$2, 0)</f>
        <v>10</v>
      </c>
      <c r="HV80" s="237">
        <f>IF(MAX($AY80:$BA80)&gt;=40, HV$2, 0)</f>
        <v>20</v>
      </c>
      <c r="HW80" s="238">
        <f>IF(MAX($BB80:$BD80)&gt;=40, HW$2, 0)</f>
        <v>20</v>
      </c>
      <c r="HX80" s="238">
        <f>IF(MAX($BE80:$BG80)&gt;=40, HX$2, 0)</f>
        <v>20</v>
      </c>
      <c r="HY80" s="238">
        <f>IF(MAX($BH80:$BJ80)&gt;=40, HY$2, 0)</f>
        <v>20</v>
      </c>
      <c r="HZ80" s="238">
        <f>IF(MAX($BK80:$BM80)&gt;=40, HZ$2, 0)</f>
        <v>10</v>
      </c>
      <c r="IA80" s="238">
        <f>IF(MAX($BN80:$BP80)&gt;=40, IA$2, 0)</f>
        <v>0</v>
      </c>
      <c r="IB80" s="238">
        <f>IF(MAX($BQ80:$BS80)&gt;=40, IB$2, 0)</f>
        <v>0</v>
      </c>
      <c r="IC80" s="238">
        <f>IF(MAX($BT80:$BV80)&gt;=40, IC$2, 0)</f>
        <v>0</v>
      </c>
      <c r="ID80" s="239">
        <f>IF(MAX($BW80:$BY80)&gt;=40, ID$2, 0)</f>
        <v>0</v>
      </c>
      <c r="IE80" s="240">
        <f>IF(MAX($BZ80:$CB80)&gt;=40, IE$2, 0)</f>
        <v>0</v>
      </c>
      <c r="IF80" s="240">
        <f>IF(MAX($CC80:$CE80)&gt;=40, IF$2, 0)</f>
        <v>0</v>
      </c>
      <c r="IG80" s="240">
        <f>IF(MAX($CF80:$CH80)&gt;=40, IG$2, 0)</f>
        <v>0</v>
      </c>
      <c r="IH80" s="240">
        <f>IF(MAX($CI80:$CK80)&gt;=40, IH$2, 0)</f>
        <v>0</v>
      </c>
      <c r="II80" s="240">
        <f>IF(MAX($CL80:$CN80)&gt;=40, II$2, 0)</f>
        <v>0</v>
      </c>
      <c r="IJ80" s="240">
        <f>IF(MAX($CO80:$CQ80)&gt;=40, IJ$2, 0)</f>
        <v>0</v>
      </c>
      <c r="IK80" s="240">
        <f>IF(MAX($CR80:$CT80)&gt;=40, IK$2, 0)</f>
        <v>0</v>
      </c>
      <c r="IL80" s="240">
        <f>IF(MAX($CU80:$CW80)&gt;=40, IL$2, 0)</f>
        <v>0</v>
      </c>
      <c r="IM80" s="240">
        <f>IF(MAX($CX80:$CZ80)&gt;=40, IM$2, 0)</f>
        <v>0</v>
      </c>
      <c r="IN80" s="240">
        <f>IF(MAX($DA80:$DC80)&gt;=40, IN$2, 0)</f>
        <v>0</v>
      </c>
      <c r="IO80" s="240">
        <f>IF(MAX($DD80:$DF80)&gt;=40, IO$2, 0)</f>
        <v>0</v>
      </c>
      <c r="IP80" s="416">
        <f>SUM(HO80:IB80, ID80:IO80)</f>
        <v>210</v>
      </c>
      <c r="IQ80" s="416">
        <f>SUM(HJ80:HN80, IC80)</f>
        <v>8</v>
      </c>
    </row>
    <row r="81" spans="1:251" ht="15" customHeight="1" x14ac:dyDescent="0.25">
      <c r="B81" s="392"/>
      <c r="C81" s="13"/>
      <c r="D81" s="683"/>
      <c r="E81" s="20"/>
      <c r="F81" s="1"/>
      <c r="G81" s="684"/>
      <c r="H81" s="684"/>
      <c r="I81" s="18"/>
      <c r="J81" s="685"/>
      <c r="K81" s="685"/>
      <c r="L81" s="686"/>
      <c r="M81" s="687"/>
      <c r="N81" s="24"/>
      <c r="O81" s="107"/>
      <c r="P81" s="413"/>
      <c r="Q81" s="410"/>
      <c r="R81" s="24"/>
      <c r="S81" s="107"/>
      <c r="T81" s="413"/>
      <c r="U81" s="412"/>
      <c r="V81" s="24"/>
      <c r="W81" s="107"/>
      <c r="X81" s="413"/>
      <c r="Y81" s="410"/>
      <c r="Z81" s="24"/>
      <c r="AA81" s="273"/>
      <c r="AB81" s="24"/>
      <c r="AC81" s="273"/>
      <c r="AD81" s="411"/>
      <c r="AE81" s="413"/>
      <c r="AF81" s="410"/>
      <c r="AG81" s="411"/>
      <c r="AH81" s="413"/>
      <c r="AI81" s="410"/>
      <c r="AJ81" s="411"/>
      <c r="AK81" s="413"/>
      <c r="AL81" s="410"/>
      <c r="AM81" s="411"/>
      <c r="AN81" s="413"/>
      <c r="AO81" s="410"/>
      <c r="AP81" s="411"/>
      <c r="AQ81" s="413"/>
      <c r="AR81" s="410"/>
      <c r="AS81" s="411"/>
      <c r="AT81" s="413"/>
      <c r="AU81" s="410"/>
      <c r="AV81" s="411"/>
      <c r="AW81" s="413"/>
      <c r="AX81" s="410"/>
      <c r="AY81" s="411"/>
      <c r="AZ81" s="107"/>
      <c r="BA81" s="273"/>
      <c r="BB81" s="411"/>
      <c r="BC81" s="107"/>
      <c r="BD81" s="273"/>
      <c r="BE81" s="24"/>
      <c r="BF81" s="107"/>
      <c r="BG81" s="273"/>
      <c r="BH81" s="24"/>
      <c r="BI81" s="107"/>
      <c r="BJ81" s="273"/>
      <c r="BK81" s="24"/>
      <c r="BL81" s="107"/>
      <c r="BM81" s="273"/>
      <c r="BN81" s="24"/>
      <c r="BO81" s="107"/>
      <c r="BP81" s="273"/>
      <c r="BQ81" s="24"/>
      <c r="BR81" s="107"/>
      <c r="BS81" s="273"/>
      <c r="BT81" s="24"/>
      <c r="BU81" s="291"/>
      <c r="BV81" s="273"/>
      <c r="BW81" s="24"/>
      <c r="BX81" s="107"/>
      <c r="BY81" s="273"/>
      <c r="BZ81" s="24"/>
      <c r="CA81" s="107"/>
      <c r="CB81" s="273"/>
      <c r="CC81" s="24"/>
      <c r="CD81" s="107"/>
      <c r="CE81" s="107"/>
      <c r="CF81" s="107"/>
      <c r="CG81" s="107"/>
      <c r="CH81" s="273"/>
      <c r="CI81" s="24"/>
      <c r="CJ81" s="107"/>
      <c r="CK81" s="273"/>
      <c r="CL81" s="24"/>
      <c r="CM81" s="107"/>
      <c r="CN81" s="273"/>
      <c r="CO81" s="24"/>
      <c r="CP81" s="107"/>
      <c r="CQ81" s="273"/>
      <c r="CR81" s="24"/>
      <c r="CS81" s="107"/>
      <c r="CT81" s="273"/>
      <c r="CU81" s="24"/>
      <c r="CV81" s="107"/>
      <c r="CW81" s="273"/>
      <c r="CX81" s="24"/>
      <c r="CY81" s="107"/>
      <c r="CZ81" s="273"/>
      <c r="DA81" s="24"/>
      <c r="DB81" s="107"/>
      <c r="DC81" s="273"/>
      <c r="DD81" s="24"/>
      <c r="DE81" s="107"/>
      <c r="DF81" s="273"/>
      <c r="DG81" s="222"/>
      <c r="DH81" s="396"/>
      <c r="DI81" s="396"/>
      <c r="DJ81" s="285"/>
      <c r="DK81" s="223"/>
      <c r="DL81" s="421"/>
      <c r="DM81" s="422"/>
      <c r="DN81" s="430"/>
      <c r="DO81" s="225"/>
      <c r="DP81" s="225"/>
      <c r="DQ81" s="225"/>
      <c r="DR81" s="225"/>
      <c r="DS81" s="226"/>
      <c r="DT81" s="227"/>
      <c r="DU81" s="227"/>
      <c r="DV81" s="227"/>
      <c r="DW81" s="227"/>
      <c r="DX81" s="227"/>
      <c r="DY81" s="227"/>
      <c r="DZ81" s="228"/>
      <c r="EA81" s="229"/>
      <c r="EB81" s="229"/>
      <c r="EC81" s="229"/>
      <c r="ED81" s="229"/>
      <c r="EE81" s="229"/>
      <c r="EF81" s="229"/>
      <c r="EG81" s="229"/>
      <c r="EH81" s="230"/>
      <c r="EI81" s="231"/>
      <c r="EJ81" s="231"/>
      <c r="EK81" s="231"/>
      <c r="EL81" s="231"/>
      <c r="EM81" s="231"/>
      <c r="EN81" s="231"/>
      <c r="EO81" s="231"/>
      <c r="EP81" s="231"/>
      <c r="EQ81" s="231"/>
      <c r="ER81" s="231"/>
      <c r="ES81" s="231"/>
      <c r="ET81" s="232"/>
      <c r="EU81" s="224"/>
      <c r="EV81" s="225"/>
      <c r="EW81" s="225"/>
      <c r="EX81" s="225"/>
      <c r="EY81" s="225"/>
      <c r="EZ81" s="226"/>
      <c r="FA81" s="227"/>
      <c r="FB81" s="227"/>
      <c r="FC81" s="227"/>
      <c r="FD81" s="227"/>
      <c r="FE81" s="227"/>
      <c r="FF81" s="227"/>
      <c r="FG81" s="228"/>
      <c r="FH81" s="229"/>
      <c r="FI81" s="229"/>
      <c r="FJ81" s="229"/>
      <c r="FK81" s="229"/>
      <c r="FL81" s="229"/>
      <c r="FM81" s="229"/>
      <c r="FN81" s="229"/>
      <c r="FO81" s="230"/>
      <c r="FP81" s="231"/>
      <c r="FQ81" s="231"/>
      <c r="FR81" s="231"/>
      <c r="FS81" s="231"/>
      <c r="FT81" s="231"/>
      <c r="FU81" s="231"/>
      <c r="FV81" s="231"/>
      <c r="FW81" s="231"/>
      <c r="FX81" s="231"/>
      <c r="FY81" s="231"/>
      <c r="FZ81" s="231"/>
      <c r="GA81" s="232"/>
      <c r="GB81" s="224"/>
      <c r="GC81" s="225"/>
      <c r="GD81" s="225"/>
      <c r="GE81" s="225"/>
      <c r="GF81" s="225"/>
      <c r="GG81" s="226"/>
      <c r="GH81" s="227"/>
      <c r="GI81" s="227"/>
      <c r="GJ81" s="227"/>
      <c r="GK81" s="227"/>
      <c r="GL81" s="227"/>
      <c r="GM81" s="227"/>
      <c r="GN81" s="228"/>
      <c r="GO81" s="229"/>
      <c r="GP81" s="229"/>
      <c r="GQ81" s="229"/>
      <c r="GR81" s="229"/>
      <c r="GS81" s="229"/>
      <c r="GT81" s="229"/>
      <c r="GU81" s="229"/>
      <c r="GV81" s="230"/>
      <c r="GW81" s="231"/>
      <c r="GX81" s="231"/>
      <c r="GY81" s="231"/>
      <c r="GZ81" s="231"/>
      <c r="HA81" s="231"/>
      <c r="HB81" s="231"/>
      <c r="HC81" s="231"/>
      <c r="HD81" s="231"/>
      <c r="HE81" s="231"/>
      <c r="HF81" s="231"/>
      <c r="HG81" s="231"/>
      <c r="HH81" s="232"/>
      <c r="HI81" s="232"/>
      <c r="HJ81" s="224"/>
      <c r="HK81" s="225"/>
      <c r="HL81" s="225"/>
      <c r="HM81" s="225"/>
      <c r="HN81" s="225"/>
      <c r="HO81" s="226"/>
      <c r="HP81" s="227"/>
      <c r="HQ81" s="227"/>
      <c r="HR81" s="227"/>
      <c r="HS81" s="227"/>
      <c r="HT81" s="227"/>
      <c r="HU81" s="227"/>
      <c r="HV81" s="228"/>
      <c r="HW81" s="229"/>
      <c r="HX81" s="229"/>
      <c r="HY81" s="229"/>
      <c r="HZ81" s="229"/>
      <c r="IA81" s="229"/>
      <c r="IB81" s="229"/>
      <c r="IC81" s="229"/>
      <c r="ID81" s="230"/>
      <c r="IE81" s="231"/>
      <c r="IF81" s="231"/>
      <c r="IG81" s="231"/>
      <c r="IH81" s="231"/>
      <c r="II81" s="231"/>
      <c r="IJ81" s="231"/>
      <c r="IK81" s="231"/>
      <c r="IL81" s="231"/>
      <c r="IM81" s="231"/>
      <c r="IN81" s="231"/>
      <c r="IO81" s="231"/>
      <c r="IP81" s="418"/>
      <c r="IQ81" s="418"/>
    </row>
    <row r="82" spans="1:251" ht="15" customHeight="1" x14ac:dyDescent="0.25">
      <c r="A82" s="14" t="s">
        <v>1784</v>
      </c>
      <c r="B82" s="392">
        <v>13</v>
      </c>
      <c r="C82" s="688" t="s">
        <v>1356</v>
      </c>
      <c r="D82" s="683">
        <v>44217</v>
      </c>
      <c r="E82" s="20">
        <v>5</v>
      </c>
      <c r="F82" s="1">
        <v>11323909</v>
      </c>
      <c r="G82" s="684" t="s">
        <v>1357</v>
      </c>
      <c r="H82" s="684" t="s">
        <v>1358</v>
      </c>
      <c r="I82" s="18"/>
      <c r="J82" s="6" t="s">
        <v>18</v>
      </c>
      <c r="K82" s="6" t="s">
        <v>18</v>
      </c>
      <c r="L82" s="686"/>
      <c r="M82" s="698" t="s">
        <v>1345</v>
      </c>
      <c r="N82" s="24" t="s">
        <v>1390</v>
      </c>
      <c r="O82" s="107"/>
      <c r="P82" s="108"/>
      <c r="Q82" s="444"/>
      <c r="R82" s="24" t="s">
        <v>1390</v>
      </c>
      <c r="S82" s="107"/>
      <c r="T82" s="108"/>
      <c r="U82" s="444"/>
      <c r="V82" s="24">
        <v>62.799999237060547</v>
      </c>
      <c r="W82" s="107"/>
      <c r="X82" s="108"/>
      <c r="Y82" s="444"/>
      <c r="Z82" s="24">
        <v>64.449996948242188</v>
      </c>
      <c r="AA82" s="273"/>
      <c r="AB82" s="24" t="s">
        <v>1398</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648">
        <v>71.83</v>
      </c>
      <c r="AZ82" s="107"/>
      <c r="BA82" s="273"/>
      <c r="BB82" s="24">
        <v>65</v>
      </c>
      <c r="BC82" s="107"/>
      <c r="BD82" s="273"/>
      <c r="BE82" s="24">
        <v>70.449996948242188</v>
      </c>
      <c r="BF82" s="107"/>
      <c r="BG82" s="273"/>
      <c r="BH82" s="24">
        <v>70.25</v>
      </c>
      <c r="BI82" s="107"/>
      <c r="BJ82" s="273"/>
      <c r="BK82" s="24">
        <v>66.610000610351563</v>
      </c>
      <c r="BL82" s="107"/>
      <c r="BM82" s="273"/>
      <c r="BN82" s="24" t="s">
        <v>1390</v>
      </c>
      <c r="BO82" s="107"/>
      <c r="BP82" s="273"/>
      <c r="BQ82" s="24" t="s">
        <v>1390</v>
      </c>
      <c r="BR82" s="107"/>
      <c r="BS82" s="273"/>
      <c r="BT82" s="24" t="s">
        <v>1387</v>
      </c>
      <c r="BU82" s="291"/>
      <c r="BV82" s="273"/>
      <c r="BW82" s="24"/>
      <c r="BX82" s="107"/>
      <c r="BY82" s="273"/>
      <c r="BZ82" s="24"/>
      <c r="CA82" s="107"/>
      <c r="CB82" s="273"/>
      <c r="CC82" s="24"/>
      <c r="CD82" s="107"/>
      <c r="CE82" s="107"/>
      <c r="CF82" s="107"/>
      <c r="CG82" s="107"/>
      <c r="CH82" s="273"/>
      <c r="CI82" s="24"/>
      <c r="CJ82" s="107"/>
      <c r="CK82" s="273"/>
      <c r="CL82" s="24"/>
      <c r="CM82" s="107"/>
      <c r="CN82" s="273"/>
      <c r="CO82" s="24"/>
      <c r="CP82" s="107"/>
      <c r="CQ82" s="273"/>
      <c r="CR82" s="24"/>
      <c r="CS82" s="107"/>
      <c r="CT82" s="273"/>
      <c r="CU82" s="24"/>
      <c r="CV82" s="107"/>
      <c r="CW82" s="273"/>
      <c r="CX82" s="24"/>
      <c r="CY82" s="107"/>
      <c r="CZ82" s="273"/>
      <c r="DA82" s="24"/>
      <c r="DB82" s="107"/>
      <c r="DC82" s="273"/>
      <c r="DD82" s="24"/>
      <c r="DE82" s="107"/>
      <c r="DF82" s="273"/>
      <c r="DG82" s="222"/>
      <c r="DH82" s="396"/>
      <c r="DI82" s="396"/>
      <c r="DJ82" s="285"/>
      <c r="DK82" s="223"/>
      <c r="DL82" s="421"/>
      <c r="DM82" s="422"/>
      <c r="DN82" s="225"/>
      <c r="DO82" s="225"/>
      <c r="DP82" s="225"/>
      <c r="DQ82" s="225"/>
      <c r="DR82" s="225"/>
      <c r="DS82" s="226"/>
      <c r="DT82" s="227"/>
      <c r="DU82" s="227"/>
      <c r="DV82" s="227"/>
      <c r="DW82" s="227"/>
      <c r="DX82" s="227"/>
      <c r="DY82" s="227"/>
      <c r="DZ82" s="228"/>
      <c r="EA82" s="229"/>
      <c r="EB82" s="229"/>
      <c r="EC82" s="229"/>
      <c r="ED82" s="229"/>
      <c r="EE82" s="229"/>
      <c r="EF82" s="229"/>
      <c r="EG82" s="229"/>
      <c r="EH82" s="230"/>
      <c r="EI82" s="231"/>
      <c r="EJ82" s="231"/>
      <c r="EK82" s="231"/>
      <c r="EL82" s="231"/>
      <c r="EM82" s="231"/>
      <c r="EN82" s="231"/>
      <c r="EO82" s="231"/>
      <c r="EP82" s="231"/>
      <c r="EQ82" s="231"/>
      <c r="ER82" s="231"/>
      <c r="ES82" s="231"/>
      <c r="ET82" s="232"/>
      <c r="EU82" s="224"/>
      <c r="EV82" s="225"/>
      <c r="EW82" s="225"/>
      <c r="EX82" s="225"/>
      <c r="EY82" s="225"/>
      <c r="EZ82" s="226"/>
      <c r="FA82" s="227"/>
      <c r="FB82" s="227"/>
      <c r="FC82" s="227"/>
      <c r="FD82" s="227"/>
      <c r="FE82" s="227"/>
      <c r="FF82" s="227"/>
      <c r="FG82" s="228"/>
      <c r="FH82" s="229"/>
      <c r="FI82" s="229"/>
      <c r="FJ82" s="229"/>
      <c r="FK82" s="229"/>
      <c r="FL82" s="229"/>
      <c r="FM82" s="229"/>
      <c r="FN82" s="229"/>
      <c r="FO82" s="230"/>
      <c r="FP82" s="231"/>
      <c r="FQ82" s="231"/>
      <c r="FR82" s="231"/>
      <c r="FS82" s="231"/>
      <c r="FT82" s="231"/>
      <c r="FU82" s="231"/>
      <c r="FV82" s="231"/>
      <c r="FW82" s="231"/>
      <c r="FX82" s="231"/>
      <c r="FY82" s="231"/>
      <c r="FZ82" s="231"/>
      <c r="GA82" s="232"/>
      <c r="GB82" s="224"/>
      <c r="GC82" s="225"/>
      <c r="GD82" s="225"/>
      <c r="GE82" s="225"/>
      <c r="GF82" s="225"/>
      <c r="GG82" s="226"/>
      <c r="GH82" s="227"/>
      <c r="GI82" s="227"/>
      <c r="GJ82" s="227"/>
      <c r="GK82" s="227"/>
      <c r="GL82" s="227"/>
      <c r="GM82" s="227"/>
      <c r="GN82" s="228"/>
      <c r="GO82" s="229"/>
      <c r="GP82" s="229"/>
      <c r="GQ82" s="229"/>
      <c r="GR82" s="229"/>
      <c r="GS82" s="229"/>
      <c r="GT82" s="229"/>
      <c r="GU82" s="229"/>
      <c r="GV82" s="230"/>
      <c r="GW82" s="231"/>
      <c r="GX82" s="231"/>
      <c r="GY82" s="231"/>
      <c r="GZ82" s="231"/>
      <c r="HA82" s="231"/>
      <c r="HB82" s="231"/>
      <c r="HC82" s="231"/>
      <c r="HD82" s="231"/>
      <c r="HE82" s="231"/>
      <c r="HF82" s="231"/>
      <c r="HG82" s="231"/>
      <c r="HH82" s="232"/>
      <c r="HI82" s="232"/>
      <c r="HJ82" s="224"/>
      <c r="HK82" s="225"/>
      <c r="HL82" s="225"/>
      <c r="HM82" s="225"/>
      <c r="HN82" s="225"/>
      <c r="HO82" s="226"/>
      <c r="HP82" s="227"/>
      <c r="HQ82" s="227"/>
      <c r="HR82" s="227"/>
      <c r="HS82" s="227"/>
      <c r="HT82" s="227"/>
      <c r="HU82" s="227"/>
      <c r="HV82" s="228"/>
      <c r="HW82" s="229"/>
      <c r="HX82" s="229"/>
      <c r="HY82" s="229"/>
      <c r="HZ82" s="229"/>
      <c r="IA82" s="229"/>
      <c r="IB82" s="229"/>
      <c r="IC82" s="229"/>
      <c r="ID82" s="230"/>
      <c r="IE82" s="231"/>
      <c r="IF82" s="231"/>
      <c r="IG82" s="231"/>
      <c r="IH82" s="231"/>
      <c r="II82" s="231"/>
      <c r="IJ82" s="231"/>
      <c r="IK82" s="231"/>
      <c r="IL82" s="231"/>
      <c r="IM82" s="231"/>
      <c r="IN82" s="231"/>
      <c r="IO82" s="231"/>
      <c r="IP82" s="418">
        <f>SUM(HO82:IB82, ID82:IO82)</f>
        <v>0</v>
      </c>
      <c r="IQ82" s="418">
        <v>8</v>
      </c>
    </row>
    <row r="83" spans="1:251" ht="15" customHeight="1" x14ac:dyDescent="0.25">
      <c r="A83" s="14" t="s">
        <v>1784</v>
      </c>
      <c r="B83" s="392">
        <v>14</v>
      </c>
      <c r="C83" s="13" t="s">
        <v>1346</v>
      </c>
      <c r="D83" s="683">
        <v>44217</v>
      </c>
      <c r="E83" s="20">
        <v>5</v>
      </c>
      <c r="F83" s="1">
        <v>11323611</v>
      </c>
      <c r="G83" s="684" t="s">
        <v>1359</v>
      </c>
      <c r="H83" s="684" t="s">
        <v>1360</v>
      </c>
      <c r="I83" s="18"/>
      <c r="J83" s="6" t="s">
        <v>18</v>
      </c>
      <c r="K83" s="6" t="s">
        <v>18</v>
      </c>
      <c r="L83" s="686"/>
      <c r="M83" s="698" t="s">
        <v>1347</v>
      </c>
      <c r="N83" s="24" t="s">
        <v>1390</v>
      </c>
      <c r="O83" s="107"/>
      <c r="P83" s="108"/>
      <c r="Q83" s="444"/>
      <c r="R83" s="24" t="s">
        <v>1390</v>
      </c>
      <c r="S83" s="107"/>
      <c r="T83" s="108"/>
      <c r="U83" s="444"/>
      <c r="V83" s="24">
        <v>80.739997863769531</v>
      </c>
      <c r="W83" s="107"/>
      <c r="X83" s="108"/>
      <c r="Y83" s="444"/>
      <c r="Z83" s="24">
        <v>69.650001525878906</v>
      </c>
      <c r="AA83" s="273"/>
      <c r="AB83" s="24" t="s">
        <v>1398</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648">
        <v>83.95</v>
      </c>
      <c r="AZ83" s="107"/>
      <c r="BA83" s="273"/>
      <c r="BB83" s="648">
        <v>77</v>
      </c>
      <c r="BC83" s="107"/>
      <c r="BD83" s="273"/>
      <c r="BE83" s="24">
        <v>83.949996948242188</v>
      </c>
      <c r="BF83" s="107"/>
      <c r="BG83" s="273"/>
      <c r="BH83" s="24">
        <v>74.75</v>
      </c>
      <c r="BI83" s="107"/>
      <c r="BJ83" s="273"/>
      <c r="BK83" s="24">
        <v>85.779998779296875</v>
      </c>
      <c r="BL83" s="107"/>
      <c r="BM83" s="273"/>
      <c r="BN83" s="24" t="s">
        <v>1390</v>
      </c>
      <c r="BO83" s="107"/>
      <c r="BP83" s="273"/>
      <c r="BQ83" s="24" t="s">
        <v>1390</v>
      </c>
      <c r="BR83" s="107"/>
      <c r="BS83" s="273"/>
      <c r="BT83" s="24" t="s">
        <v>1387</v>
      </c>
      <c r="BU83" s="291"/>
      <c r="BV83" s="273"/>
      <c r="BW83" s="24"/>
      <c r="BX83" s="107"/>
      <c r="BY83" s="273"/>
      <c r="BZ83" s="24"/>
      <c r="CA83" s="107"/>
      <c r="CB83" s="273"/>
      <c r="CC83" s="24"/>
      <c r="CD83" s="107"/>
      <c r="CE83" s="107"/>
      <c r="CF83" s="107"/>
      <c r="CG83" s="107"/>
      <c r="CH83" s="273"/>
      <c r="CI83" s="24"/>
      <c r="CJ83" s="107"/>
      <c r="CK83" s="273"/>
      <c r="CL83" s="24"/>
      <c r="CM83" s="107"/>
      <c r="CN83" s="273"/>
      <c r="CO83" s="24"/>
      <c r="CP83" s="107"/>
      <c r="CQ83" s="273"/>
      <c r="CR83" s="24"/>
      <c r="CS83" s="107"/>
      <c r="CT83" s="273"/>
      <c r="CU83" s="24"/>
      <c r="CV83" s="107"/>
      <c r="CW83" s="273"/>
      <c r="CX83" s="24"/>
      <c r="CY83" s="107"/>
      <c r="CZ83" s="273"/>
      <c r="DA83" s="24"/>
      <c r="DB83" s="107"/>
      <c r="DC83" s="273"/>
      <c r="DD83" s="24"/>
      <c r="DE83" s="107"/>
      <c r="DF83" s="273"/>
      <c r="DG83" s="222"/>
      <c r="DH83" s="396"/>
      <c r="DI83" s="396"/>
      <c r="DJ83" s="285"/>
      <c r="DK83" s="223"/>
      <c r="DL83" s="421"/>
      <c r="DM83" s="422"/>
      <c r="DN83" s="430"/>
      <c r="DO83" s="225"/>
      <c r="DP83" s="225"/>
      <c r="DQ83" s="225"/>
      <c r="DR83" s="225"/>
      <c r="DS83" s="226"/>
      <c r="DT83" s="227"/>
      <c r="DU83" s="227"/>
      <c r="DV83" s="227"/>
      <c r="DW83" s="227"/>
      <c r="DX83" s="227"/>
      <c r="DY83" s="227"/>
      <c r="DZ83" s="228"/>
      <c r="EA83" s="229"/>
      <c r="EB83" s="229"/>
      <c r="EC83" s="229"/>
      <c r="ED83" s="229"/>
      <c r="EE83" s="229"/>
      <c r="EF83" s="229"/>
      <c r="EG83" s="229"/>
      <c r="EH83" s="230"/>
      <c r="EI83" s="231"/>
      <c r="EJ83" s="231"/>
      <c r="EK83" s="231"/>
      <c r="EL83" s="231"/>
      <c r="EM83" s="231"/>
      <c r="EN83" s="231"/>
      <c r="EO83" s="231"/>
      <c r="EP83" s="231"/>
      <c r="EQ83" s="231"/>
      <c r="ER83" s="231"/>
      <c r="ES83" s="231"/>
      <c r="ET83" s="232"/>
      <c r="EU83" s="224"/>
      <c r="EV83" s="225"/>
      <c r="EW83" s="225"/>
      <c r="EX83" s="225"/>
      <c r="EY83" s="225"/>
      <c r="EZ83" s="226"/>
      <c r="FA83" s="227"/>
      <c r="FB83" s="227"/>
      <c r="FC83" s="227"/>
      <c r="FD83" s="227"/>
      <c r="FE83" s="227"/>
      <c r="FF83" s="227"/>
      <c r="FG83" s="228"/>
      <c r="FH83" s="229"/>
      <c r="FI83" s="229"/>
      <c r="FJ83" s="229"/>
      <c r="FK83" s="229"/>
      <c r="FL83" s="229"/>
      <c r="FM83" s="229"/>
      <c r="FN83" s="229"/>
      <c r="FO83" s="230"/>
      <c r="FP83" s="231"/>
      <c r="FQ83" s="231"/>
      <c r="FR83" s="231"/>
      <c r="FS83" s="231"/>
      <c r="FT83" s="231"/>
      <c r="FU83" s="231"/>
      <c r="FV83" s="231"/>
      <c r="FW83" s="231"/>
      <c r="FX83" s="231"/>
      <c r="FY83" s="231"/>
      <c r="FZ83" s="231"/>
      <c r="GA83" s="232"/>
      <c r="GB83" s="224"/>
      <c r="GC83" s="225"/>
      <c r="GD83" s="225"/>
      <c r="GE83" s="225"/>
      <c r="GF83" s="225"/>
      <c r="GG83" s="226"/>
      <c r="GH83" s="227"/>
      <c r="GI83" s="227"/>
      <c r="GJ83" s="227"/>
      <c r="GK83" s="227"/>
      <c r="GL83" s="227"/>
      <c r="GM83" s="227"/>
      <c r="GN83" s="228"/>
      <c r="GO83" s="229"/>
      <c r="GP83" s="229"/>
      <c r="GQ83" s="229"/>
      <c r="GR83" s="229"/>
      <c r="GS83" s="229"/>
      <c r="GT83" s="229"/>
      <c r="GU83" s="229"/>
      <c r="GV83" s="230"/>
      <c r="GW83" s="231"/>
      <c r="GX83" s="231"/>
      <c r="GY83" s="231"/>
      <c r="GZ83" s="231"/>
      <c r="HA83" s="231"/>
      <c r="HB83" s="231"/>
      <c r="HC83" s="231"/>
      <c r="HD83" s="231"/>
      <c r="HE83" s="231"/>
      <c r="HF83" s="231"/>
      <c r="HG83" s="231"/>
      <c r="HH83" s="232"/>
      <c r="HI83" s="232"/>
      <c r="HJ83" s="224"/>
      <c r="HK83" s="225"/>
      <c r="HL83" s="225"/>
      <c r="HM83" s="225"/>
      <c r="HN83" s="225"/>
      <c r="HO83" s="226"/>
      <c r="HP83" s="227"/>
      <c r="HQ83" s="227"/>
      <c r="HR83" s="227"/>
      <c r="HS83" s="227"/>
      <c r="HT83" s="227"/>
      <c r="HU83" s="227"/>
      <c r="HV83" s="228"/>
      <c r="HW83" s="229"/>
      <c r="HX83" s="229"/>
      <c r="HY83" s="229"/>
      <c r="HZ83" s="229"/>
      <c r="IA83" s="229"/>
      <c r="IB83" s="229"/>
      <c r="IC83" s="229"/>
      <c r="ID83" s="230"/>
      <c r="IE83" s="231"/>
      <c r="IF83" s="231"/>
      <c r="IG83" s="231"/>
      <c r="IH83" s="231"/>
      <c r="II83" s="231"/>
      <c r="IJ83" s="231"/>
      <c r="IK83" s="231"/>
      <c r="IL83" s="231"/>
      <c r="IM83" s="231"/>
      <c r="IN83" s="231"/>
      <c r="IO83" s="231"/>
      <c r="IP83" s="418">
        <f>SUM(HO83:IB83, ID83:IO83)</f>
        <v>0</v>
      </c>
      <c r="IQ83" s="418">
        <v>8</v>
      </c>
    </row>
    <row r="84" spans="1:251" ht="15" customHeight="1" x14ac:dyDescent="0.25">
      <c r="A84" s="14" t="s">
        <v>1784</v>
      </c>
      <c r="B84" s="392">
        <v>15</v>
      </c>
      <c r="C84" s="13" t="s">
        <v>1365</v>
      </c>
      <c r="D84" s="683">
        <v>44217</v>
      </c>
      <c r="E84" s="20">
        <v>5</v>
      </c>
      <c r="F84" s="1">
        <v>11323644</v>
      </c>
      <c r="G84" s="684" t="s">
        <v>1361</v>
      </c>
      <c r="H84" s="684" t="s">
        <v>1362</v>
      </c>
      <c r="I84" s="18"/>
      <c r="J84" s="6" t="s">
        <v>18</v>
      </c>
      <c r="K84" s="6" t="s">
        <v>18</v>
      </c>
      <c r="L84" s="686"/>
      <c r="M84" s="698" t="s">
        <v>1348</v>
      </c>
      <c r="N84" s="24" t="s">
        <v>1390</v>
      </c>
      <c r="O84" s="107"/>
      <c r="P84" s="108"/>
      <c r="Q84" s="444"/>
      <c r="R84" s="24" t="s">
        <v>1390</v>
      </c>
      <c r="S84" s="107"/>
      <c r="T84" s="108"/>
      <c r="U84" s="444"/>
      <c r="V84" s="24">
        <v>67.589996337890625</v>
      </c>
      <c r="W84" s="107"/>
      <c r="X84" s="108"/>
      <c r="Y84" s="444"/>
      <c r="Z84" s="24">
        <v>69.75</v>
      </c>
      <c r="AA84" s="273"/>
      <c r="AB84" s="24" t="s">
        <v>1398</v>
      </c>
      <c r="AC84" s="273"/>
      <c r="AD84" s="272">
        <v>100</v>
      </c>
      <c r="AE84" s="108"/>
      <c r="AF84" s="444"/>
      <c r="AG84" s="272">
        <v>100</v>
      </c>
      <c r="AH84" s="108"/>
      <c r="AI84" s="444"/>
      <c r="AJ84" s="272">
        <v>100</v>
      </c>
      <c r="AK84" s="108"/>
      <c r="AL84" s="444"/>
      <c r="AM84" s="272">
        <v>100</v>
      </c>
      <c r="AN84" s="108"/>
      <c r="AO84" s="444"/>
      <c r="AP84" s="272">
        <v>100</v>
      </c>
      <c r="AQ84" s="108"/>
      <c r="AR84" s="444"/>
      <c r="AS84" s="272">
        <v>100</v>
      </c>
      <c r="AT84" s="108"/>
      <c r="AU84" s="444"/>
      <c r="AV84" s="272">
        <v>100</v>
      </c>
      <c r="AW84" s="108"/>
      <c r="AX84" s="444"/>
      <c r="AY84" s="648">
        <v>73.099999999999994</v>
      </c>
      <c r="AZ84" s="107"/>
      <c r="BA84" s="273"/>
      <c r="BB84" s="648">
        <v>75</v>
      </c>
      <c r="BC84" s="107"/>
      <c r="BD84" s="273"/>
      <c r="BE84" s="24">
        <v>79.400001525878906</v>
      </c>
      <c r="BF84" s="107"/>
      <c r="BG84" s="273"/>
      <c r="BH84" s="24">
        <v>61.25</v>
      </c>
      <c r="BI84" s="107"/>
      <c r="BJ84" s="273"/>
      <c r="BK84" s="24">
        <v>65.30999755859375</v>
      </c>
      <c r="BL84" s="107"/>
      <c r="BM84" s="273"/>
      <c r="BN84" s="24" t="s">
        <v>1390</v>
      </c>
      <c r="BO84" s="107"/>
      <c r="BP84" s="273"/>
      <c r="BQ84" s="24" t="s">
        <v>1390</v>
      </c>
      <c r="BR84" s="107"/>
      <c r="BS84" s="273"/>
      <c r="BT84" s="24" t="s">
        <v>1387</v>
      </c>
      <c r="BU84" s="291"/>
      <c r="BV84" s="273"/>
      <c r="BW84" s="24"/>
      <c r="BX84" s="107"/>
      <c r="BY84" s="273"/>
      <c r="BZ84" s="24"/>
      <c r="CA84" s="107"/>
      <c r="CB84" s="273"/>
      <c r="CC84" s="24"/>
      <c r="CD84" s="107"/>
      <c r="CE84" s="107"/>
      <c r="CF84" s="107"/>
      <c r="CG84" s="107"/>
      <c r="CH84" s="273"/>
      <c r="CI84" s="24"/>
      <c r="CJ84" s="107"/>
      <c r="CK84" s="273"/>
      <c r="CL84" s="24"/>
      <c r="CM84" s="107"/>
      <c r="CN84" s="273"/>
      <c r="CO84" s="24"/>
      <c r="CP84" s="107"/>
      <c r="CQ84" s="273"/>
      <c r="CR84" s="24"/>
      <c r="CS84" s="107"/>
      <c r="CT84" s="273"/>
      <c r="CU84" s="24"/>
      <c r="CV84" s="107"/>
      <c r="CW84" s="273"/>
      <c r="CX84" s="24"/>
      <c r="CY84" s="107"/>
      <c r="CZ84" s="273"/>
      <c r="DA84" s="24"/>
      <c r="DB84" s="107"/>
      <c r="DC84" s="273"/>
      <c r="DD84" s="24"/>
      <c r="DE84" s="107"/>
      <c r="DF84" s="273"/>
      <c r="DG84" s="222"/>
      <c r="DH84" s="396"/>
      <c r="DI84" s="396"/>
      <c r="DJ84" s="285"/>
      <c r="DK84" s="223"/>
      <c r="DL84" s="421"/>
      <c r="DM84" s="422"/>
      <c r="DN84" s="430"/>
      <c r="DO84" s="225"/>
      <c r="DP84" s="225"/>
      <c r="DQ84" s="225"/>
      <c r="DR84" s="225"/>
      <c r="DS84" s="226"/>
      <c r="DT84" s="227"/>
      <c r="DU84" s="227"/>
      <c r="DV84" s="227"/>
      <c r="DW84" s="227"/>
      <c r="DX84" s="227"/>
      <c r="DY84" s="227"/>
      <c r="DZ84" s="228"/>
      <c r="EA84" s="229"/>
      <c r="EB84" s="229"/>
      <c r="EC84" s="229"/>
      <c r="ED84" s="229"/>
      <c r="EE84" s="229"/>
      <c r="EF84" s="229"/>
      <c r="EG84" s="229"/>
      <c r="EH84" s="230"/>
      <c r="EI84" s="231"/>
      <c r="EJ84" s="231"/>
      <c r="EK84" s="231"/>
      <c r="EL84" s="231"/>
      <c r="EM84" s="231"/>
      <c r="EN84" s="231"/>
      <c r="EO84" s="231"/>
      <c r="EP84" s="231"/>
      <c r="EQ84" s="231"/>
      <c r="ER84" s="231"/>
      <c r="ES84" s="231"/>
      <c r="ET84" s="232"/>
      <c r="EU84" s="224"/>
      <c r="EV84" s="225"/>
      <c r="EW84" s="225"/>
      <c r="EX84" s="225"/>
      <c r="EY84" s="225"/>
      <c r="EZ84" s="226"/>
      <c r="FA84" s="227"/>
      <c r="FB84" s="227"/>
      <c r="FC84" s="227"/>
      <c r="FD84" s="227"/>
      <c r="FE84" s="227"/>
      <c r="FF84" s="227"/>
      <c r="FG84" s="228"/>
      <c r="FH84" s="229"/>
      <c r="FI84" s="229"/>
      <c r="FJ84" s="229"/>
      <c r="FK84" s="229"/>
      <c r="FL84" s="229"/>
      <c r="FM84" s="229"/>
      <c r="FN84" s="229"/>
      <c r="FO84" s="230"/>
      <c r="FP84" s="231"/>
      <c r="FQ84" s="231"/>
      <c r="FR84" s="231"/>
      <c r="FS84" s="231"/>
      <c r="FT84" s="231"/>
      <c r="FU84" s="231"/>
      <c r="FV84" s="231"/>
      <c r="FW84" s="231"/>
      <c r="FX84" s="231"/>
      <c r="FY84" s="231"/>
      <c r="FZ84" s="231"/>
      <c r="GA84" s="232"/>
      <c r="GB84" s="224"/>
      <c r="GC84" s="225"/>
      <c r="GD84" s="225"/>
      <c r="GE84" s="225"/>
      <c r="GF84" s="225"/>
      <c r="GG84" s="226"/>
      <c r="GH84" s="227"/>
      <c r="GI84" s="227"/>
      <c r="GJ84" s="227"/>
      <c r="GK84" s="227"/>
      <c r="GL84" s="227"/>
      <c r="GM84" s="227"/>
      <c r="GN84" s="228"/>
      <c r="GO84" s="229"/>
      <c r="GP84" s="229"/>
      <c r="GQ84" s="229"/>
      <c r="GR84" s="229"/>
      <c r="GS84" s="229"/>
      <c r="GT84" s="229"/>
      <c r="GU84" s="229"/>
      <c r="GV84" s="230"/>
      <c r="GW84" s="231"/>
      <c r="GX84" s="231"/>
      <c r="GY84" s="231"/>
      <c r="GZ84" s="231"/>
      <c r="HA84" s="231"/>
      <c r="HB84" s="231"/>
      <c r="HC84" s="231"/>
      <c r="HD84" s="231"/>
      <c r="HE84" s="231"/>
      <c r="HF84" s="231"/>
      <c r="HG84" s="231"/>
      <c r="HH84" s="232"/>
      <c r="HI84" s="232"/>
      <c r="HJ84" s="224"/>
      <c r="HK84" s="225"/>
      <c r="HL84" s="225"/>
      <c r="HM84" s="225"/>
      <c r="HN84" s="225"/>
      <c r="HO84" s="226"/>
      <c r="HP84" s="227"/>
      <c r="HQ84" s="227"/>
      <c r="HR84" s="227"/>
      <c r="HS84" s="227"/>
      <c r="HT84" s="227"/>
      <c r="HU84" s="227"/>
      <c r="HV84" s="228"/>
      <c r="HW84" s="229"/>
      <c r="HX84" s="229"/>
      <c r="HY84" s="229"/>
      <c r="HZ84" s="229"/>
      <c r="IA84" s="229"/>
      <c r="IB84" s="229"/>
      <c r="IC84" s="229"/>
      <c r="ID84" s="230"/>
      <c r="IE84" s="231"/>
      <c r="IF84" s="231"/>
      <c r="IG84" s="231"/>
      <c r="IH84" s="231"/>
      <c r="II84" s="231"/>
      <c r="IJ84" s="231"/>
      <c r="IK84" s="231"/>
      <c r="IL84" s="231"/>
      <c r="IM84" s="231"/>
      <c r="IN84" s="231"/>
      <c r="IO84" s="231"/>
      <c r="IP84" s="418"/>
      <c r="IQ84" s="418">
        <v>8</v>
      </c>
    </row>
    <row r="85" spans="1:251" ht="15" customHeight="1" x14ac:dyDescent="0.25">
      <c r="A85" s="14" t="s">
        <v>1784</v>
      </c>
      <c r="B85" s="392">
        <v>16</v>
      </c>
      <c r="C85" s="13" t="s">
        <v>1366</v>
      </c>
      <c r="D85" s="683">
        <v>44217</v>
      </c>
      <c r="E85" s="20">
        <v>5</v>
      </c>
      <c r="F85" s="1">
        <v>11323677</v>
      </c>
      <c r="G85" s="684" t="s">
        <v>1363</v>
      </c>
      <c r="H85" s="684" t="s">
        <v>1364</v>
      </c>
      <c r="I85" s="18"/>
      <c r="J85" s="6" t="s">
        <v>18</v>
      </c>
      <c r="K85" s="6" t="s">
        <v>18</v>
      </c>
      <c r="L85" s="686"/>
      <c r="M85" s="698" t="s">
        <v>1349</v>
      </c>
      <c r="N85" s="24" t="s">
        <v>1390</v>
      </c>
      <c r="O85" s="107"/>
      <c r="P85" s="108"/>
      <c r="Q85" s="444"/>
      <c r="R85" s="24" t="s">
        <v>1390</v>
      </c>
      <c r="S85" s="107"/>
      <c r="T85" s="108"/>
      <c r="U85" s="444"/>
      <c r="V85" s="24">
        <v>67.889999389648438</v>
      </c>
      <c r="W85" s="107"/>
      <c r="X85" s="108"/>
      <c r="Y85" s="444"/>
      <c r="Z85" s="24">
        <v>71.5</v>
      </c>
      <c r="AA85" s="273"/>
      <c r="AB85" s="24" t="s">
        <v>1398</v>
      </c>
      <c r="AC85" s="273"/>
      <c r="AD85" s="272">
        <v>100</v>
      </c>
      <c r="AE85" s="108"/>
      <c r="AF85" s="444"/>
      <c r="AG85" s="272">
        <v>100</v>
      </c>
      <c r="AH85" s="108"/>
      <c r="AI85" s="444"/>
      <c r="AJ85" s="272">
        <v>100</v>
      </c>
      <c r="AK85" s="108"/>
      <c r="AL85" s="444"/>
      <c r="AM85" s="272">
        <v>100</v>
      </c>
      <c r="AN85" s="108"/>
      <c r="AO85" s="444"/>
      <c r="AP85" s="272">
        <v>100</v>
      </c>
      <c r="AQ85" s="108"/>
      <c r="AR85" s="444"/>
      <c r="AS85" s="272">
        <v>100</v>
      </c>
      <c r="AT85" s="108"/>
      <c r="AU85" s="444"/>
      <c r="AV85" s="272">
        <v>100</v>
      </c>
      <c r="AW85" s="108"/>
      <c r="AX85" s="444"/>
      <c r="AY85" s="648">
        <v>55.45</v>
      </c>
      <c r="AZ85" s="107"/>
      <c r="BA85" s="273"/>
      <c r="BB85" s="648">
        <v>59</v>
      </c>
      <c r="BC85" s="107"/>
      <c r="BD85" s="273"/>
      <c r="BE85" s="24">
        <v>54.900001525878906</v>
      </c>
      <c r="BF85" s="107"/>
      <c r="BG85" s="273"/>
      <c r="BH85" s="24">
        <v>53.5</v>
      </c>
      <c r="BI85" s="107"/>
      <c r="BJ85" s="273"/>
      <c r="BK85" s="24">
        <v>56.139999389648438</v>
      </c>
      <c r="BL85" s="107"/>
      <c r="BM85" s="273"/>
      <c r="BN85" s="24" t="s">
        <v>1390</v>
      </c>
      <c r="BO85" s="107"/>
      <c r="BP85" s="273"/>
      <c r="BQ85" s="24" t="s">
        <v>1390</v>
      </c>
      <c r="BR85" s="107"/>
      <c r="BS85" s="273"/>
      <c r="BT85" s="24" t="s">
        <v>1387</v>
      </c>
      <c r="BU85" s="291"/>
      <c r="BV85" s="273"/>
      <c r="BW85" s="24"/>
      <c r="BX85" s="107"/>
      <c r="BY85" s="273"/>
      <c r="BZ85" s="24"/>
      <c r="CA85" s="107"/>
      <c r="CB85" s="273"/>
      <c r="CC85" s="24"/>
      <c r="CD85" s="107"/>
      <c r="CE85" s="107"/>
      <c r="CF85" s="107"/>
      <c r="CG85" s="107"/>
      <c r="CH85" s="273"/>
      <c r="CI85" s="24"/>
      <c r="CJ85" s="107"/>
      <c r="CK85" s="273"/>
      <c r="CL85" s="24"/>
      <c r="CM85" s="107"/>
      <c r="CN85" s="273"/>
      <c r="CO85" s="24"/>
      <c r="CP85" s="107"/>
      <c r="CQ85" s="273"/>
      <c r="CR85" s="24"/>
      <c r="CS85" s="107"/>
      <c r="CT85" s="273"/>
      <c r="CU85" s="24"/>
      <c r="CV85" s="107"/>
      <c r="CW85" s="273"/>
      <c r="CX85" s="24"/>
      <c r="CY85" s="107"/>
      <c r="CZ85" s="273"/>
      <c r="DA85" s="24"/>
      <c r="DB85" s="107"/>
      <c r="DC85" s="273"/>
      <c r="DD85" s="24"/>
      <c r="DE85" s="107"/>
      <c r="DF85" s="273"/>
      <c r="DG85" s="222"/>
      <c r="DH85" s="396"/>
      <c r="DI85" s="396"/>
      <c r="DJ85" s="285"/>
      <c r="DK85" s="223"/>
      <c r="DL85" s="421"/>
      <c r="DM85" s="422"/>
      <c r="DN85" s="430"/>
      <c r="DO85" s="225"/>
      <c r="DP85" s="225"/>
      <c r="DQ85" s="225"/>
      <c r="DR85" s="225"/>
      <c r="DS85" s="226"/>
      <c r="DT85" s="227"/>
      <c r="DU85" s="227"/>
      <c r="DV85" s="227"/>
      <c r="DW85" s="227"/>
      <c r="DX85" s="227"/>
      <c r="DY85" s="227"/>
      <c r="DZ85" s="228"/>
      <c r="EA85" s="229"/>
      <c r="EB85" s="229"/>
      <c r="EC85" s="229"/>
      <c r="ED85" s="229"/>
      <c r="EE85" s="229"/>
      <c r="EF85" s="229"/>
      <c r="EG85" s="229"/>
      <c r="EH85" s="230"/>
      <c r="EI85" s="231"/>
      <c r="EJ85" s="231"/>
      <c r="EK85" s="231"/>
      <c r="EL85" s="231"/>
      <c r="EM85" s="231"/>
      <c r="EN85" s="231"/>
      <c r="EO85" s="231"/>
      <c r="EP85" s="231"/>
      <c r="EQ85" s="231"/>
      <c r="ER85" s="231"/>
      <c r="ES85" s="231"/>
      <c r="ET85" s="232"/>
      <c r="EU85" s="224"/>
      <c r="EV85" s="225"/>
      <c r="EW85" s="225"/>
      <c r="EX85" s="225"/>
      <c r="EY85" s="225"/>
      <c r="EZ85" s="226"/>
      <c r="FA85" s="227"/>
      <c r="FB85" s="227"/>
      <c r="FC85" s="227"/>
      <c r="FD85" s="227"/>
      <c r="FE85" s="227"/>
      <c r="FF85" s="227"/>
      <c r="FG85" s="228"/>
      <c r="FH85" s="229"/>
      <c r="FI85" s="229"/>
      <c r="FJ85" s="229"/>
      <c r="FK85" s="229"/>
      <c r="FL85" s="229"/>
      <c r="FM85" s="229"/>
      <c r="FN85" s="229"/>
      <c r="FO85" s="230"/>
      <c r="FP85" s="231"/>
      <c r="FQ85" s="231"/>
      <c r="FR85" s="231"/>
      <c r="FS85" s="231"/>
      <c r="FT85" s="231"/>
      <c r="FU85" s="231"/>
      <c r="FV85" s="231"/>
      <c r="FW85" s="231"/>
      <c r="FX85" s="231"/>
      <c r="FY85" s="231"/>
      <c r="FZ85" s="231"/>
      <c r="GA85" s="232"/>
      <c r="GB85" s="224"/>
      <c r="GC85" s="225"/>
      <c r="GD85" s="225"/>
      <c r="GE85" s="225"/>
      <c r="GF85" s="225"/>
      <c r="GG85" s="226"/>
      <c r="GH85" s="227"/>
      <c r="GI85" s="227"/>
      <c r="GJ85" s="227"/>
      <c r="GK85" s="227"/>
      <c r="GL85" s="227"/>
      <c r="GM85" s="227"/>
      <c r="GN85" s="228"/>
      <c r="GO85" s="229"/>
      <c r="GP85" s="229"/>
      <c r="GQ85" s="229"/>
      <c r="GR85" s="229"/>
      <c r="GS85" s="229"/>
      <c r="GT85" s="229"/>
      <c r="GU85" s="229"/>
      <c r="GV85" s="230"/>
      <c r="GW85" s="231"/>
      <c r="GX85" s="231"/>
      <c r="GY85" s="231"/>
      <c r="GZ85" s="231"/>
      <c r="HA85" s="231"/>
      <c r="HB85" s="231"/>
      <c r="HC85" s="231"/>
      <c r="HD85" s="231"/>
      <c r="HE85" s="231"/>
      <c r="HF85" s="231"/>
      <c r="HG85" s="231"/>
      <c r="HH85" s="232"/>
      <c r="HI85" s="232"/>
      <c r="HJ85" s="224"/>
      <c r="HK85" s="225"/>
      <c r="HL85" s="225"/>
      <c r="HM85" s="225"/>
      <c r="HN85" s="225"/>
      <c r="HO85" s="226"/>
      <c r="HP85" s="227"/>
      <c r="HQ85" s="227"/>
      <c r="HR85" s="227"/>
      <c r="HS85" s="227"/>
      <c r="HT85" s="227"/>
      <c r="HU85" s="227"/>
      <c r="HV85" s="228"/>
      <c r="HW85" s="229"/>
      <c r="HX85" s="229"/>
      <c r="HY85" s="229"/>
      <c r="HZ85" s="229"/>
      <c r="IA85" s="229"/>
      <c r="IB85" s="229"/>
      <c r="IC85" s="229"/>
      <c r="ID85" s="230"/>
      <c r="IE85" s="231"/>
      <c r="IF85" s="231"/>
      <c r="IG85" s="231"/>
      <c r="IH85" s="231"/>
      <c r="II85" s="231"/>
      <c r="IJ85" s="231"/>
      <c r="IK85" s="231"/>
      <c r="IL85" s="231"/>
      <c r="IM85" s="231"/>
      <c r="IN85" s="231"/>
      <c r="IO85" s="231"/>
      <c r="IP85" s="418"/>
      <c r="IQ85" s="418">
        <v>8</v>
      </c>
    </row>
    <row r="86" spans="1:251" ht="15" customHeight="1" x14ac:dyDescent="0.25">
      <c r="B86" s="392"/>
      <c r="C86" s="13"/>
      <c r="D86" s="683"/>
      <c r="E86" s="20"/>
      <c r="F86" s="1"/>
      <c r="G86" s="684"/>
      <c r="H86" s="684"/>
      <c r="I86" s="18"/>
      <c r="J86" s="6"/>
      <c r="K86" s="6"/>
      <c r="L86" s="686"/>
      <c r="M86" s="687"/>
      <c r="N86" s="24"/>
      <c r="O86" s="107"/>
      <c r="P86" s="413"/>
      <c r="Q86" s="410"/>
      <c r="R86" s="24"/>
      <c r="S86" s="107"/>
      <c r="T86" s="413"/>
      <c r="U86" s="412"/>
      <c r="V86" s="24"/>
      <c r="W86" s="107"/>
      <c r="X86" s="413"/>
      <c r="Y86" s="410"/>
      <c r="Z86" s="24"/>
      <c r="AA86" s="273"/>
      <c r="AB86" s="24"/>
      <c r="AC86" s="273"/>
      <c r="AD86" s="411"/>
      <c r="AE86" s="413"/>
      <c r="AF86" s="410"/>
      <c r="AG86" s="411"/>
      <c r="AH86" s="413"/>
      <c r="AI86" s="410"/>
      <c r="AJ86" s="411"/>
      <c r="AK86" s="413"/>
      <c r="AL86" s="410"/>
      <c r="AM86" s="411"/>
      <c r="AN86" s="413"/>
      <c r="AO86" s="410"/>
      <c r="AP86" s="411"/>
      <c r="AQ86" s="413"/>
      <c r="AR86" s="410"/>
      <c r="AS86" s="411"/>
      <c r="AT86" s="413"/>
      <c r="AU86" s="410"/>
      <c r="AV86" s="411"/>
      <c r="AW86" s="413"/>
      <c r="AX86" s="410"/>
      <c r="AY86" s="411"/>
      <c r="AZ86" s="107"/>
      <c r="BA86" s="273"/>
      <c r="BB86" s="411"/>
      <c r="BC86" s="107"/>
      <c r="BD86" s="273"/>
      <c r="BE86" s="24"/>
      <c r="BF86" s="107"/>
      <c r="BG86" s="273"/>
      <c r="BH86" s="24"/>
      <c r="BI86" s="107"/>
      <c r="BJ86" s="273"/>
      <c r="BK86" s="24"/>
      <c r="BL86" s="107"/>
      <c r="BM86" s="273"/>
      <c r="BN86" s="24"/>
      <c r="BO86" s="107"/>
      <c r="BP86" s="273"/>
      <c r="BQ86" s="24"/>
      <c r="BR86" s="107"/>
      <c r="BS86" s="273"/>
      <c r="BT86" s="24"/>
      <c r="BU86" s="291"/>
      <c r="BV86" s="273"/>
      <c r="BW86" s="24"/>
      <c r="BX86" s="107"/>
      <c r="BY86" s="273"/>
      <c r="BZ86" s="24"/>
      <c r="CA86" s="107"/>
      <c r="CB86" s="273"/>
      <c r="CC86" s="24"/>
      <c r="CD86" s="107"/>
      <c r="CE86" s="107"/>
      <c r="CF86" s="107"/>
      <c r="CG86" s="107"/>
      <c r="CH86" s="273"/>
      <c r="CI86" s="24"/>
      <c r="CJ86" s="107"/>
      <c r="CK86" s="273"/>
      <c r="CL86" s="24"/>
      <c r="CM86" s="107"/>
      <c r="CN86" s="273"/>
      <c r="CO86" s="24"/>
      <c r="CP86" s="107"/>
      <c r="CQ86" s="273"/>
      <c r="CR86" s="24"/>
      <c r="CS86" s="107"/>
      <c r="CT86" s="273"/>
      <c r="CU86" s="24"/>
      <c r="CV86" s="107"/>
      <c r="CW86" s="273"/>
      <c r="CX86" s="24"/>
      <c r="CY86" s="107"/>
      <c r="CZ86" s="273"/>
      <c r="DA86" s="24"/>
      <c r="DB86" s="107"/>
      <c r="DC86" s="273"/>
      <c r="DD86" s="24"/>
      <c r="DE86" s="107"/>
      <c r="DF86" s="273"/>
      <c r="DG86" s="222"/>
      <c r="DH86" s="396"/>
      <c r="DI86" s="396"/>
      <c r="DJ86" s="285"/>
      <c r="DK86" s="223"/>
      <c r="DL86" s="421"/>
      <c r="DM86" s="422"/>
      <c r="DN86" s="430"/>
      <c r="DO86" s="225"/>
      <c r="DP86" s="225"/>
      <c r="DQ86" s="225"/>
      <c r="DR86" s="225"/>
      <c r="DS86" s="226"/>
      <c r="DT86" s="227"/>
      <c r="DU86" s="227"/>
      <c r="DV86" s="227"/>
      <c r="DW86" s="227"/>
      <c r="DX86" s="227"/>
      <c r="DY86" s="227"/>
      <c r="DZ86" s="228"/>
      <c r="EA86" s="229"/>
      <c r="EB86" s="229"/>
      <c r="EC86" s="229"/>
      <c r="ED86" s="229"/>
      <c r="EE86" s="229"/>
      <c r="EF86" s="229"/>
      <c r="EG86" s="229"/>
      <c r="EH86" s="230"/>
      <c r="EI86" s="231"/>
      <c r="EJ86" s="231"/>
      <c r="EK86" s="231"/>
      <c r="EL86" s="231"/>
      <c r="EM86" s="231"/>
      <c r="EN86" s="231"/>
      <c r="EO86" s="231"/>
      <c r="EP86" s="231"/>
      <c r="EQ86" s="231"/>
      <c r="ER86" s="231"/>
      <c r="ES86" s="231"/>
      <c r="ET86" s="232"/>
      <c r="EU86" s="224"/>
      <c r="EV86" s="225"/>
      <c r="EW86" s="225"/>
      <c r="EX86" s="225"/>
      <c r="EY86" s="225"/>
      <c r="EZ86" s="226"/>
      <c r="FA86" s="227"/>
      <c r="FB86" s="227"/>
      <c r="FC86" s="227"/>
      <c r="FD86" s="227"/>
      <c r="FE86" s="227"/>
      <c r="FF86" s="227"/>
      <c r="FG86" s="228"/>
      <c r="FH86" s="229"/>
      <c r="FI86" s="229"/>
      <c r="FJ86" s="229"/>
      <c r="FK86" s="229"/>
      <c r="FL86" s="229"/>
      <c r="FM86" s="229"/>
      <c r="FN86" s="229"/>
      <c r="FO86" s="230"/>
      <c r="FP86" s="231"/>
      <c r="FQ86" s="231"/>
      <c r="FR86" s="231"/>
      <c r="FS86" s="231"/>
      <c r="FT86" s="231"/>
      <c r="FU86" s="231"/>
      <c r="FV86" s="231"/>
      <c r="FW86" s="231"/>
      <c r="FX86" s="231"/>
      <c r="FY86" s="231"/>
      <c r="FZ86" s="231"/>
      <c r="GA86" s="232"/>
      <c r="GB86" s="224"/>
      <c r="GC86" s="225"/>
      <c r="GD86" s="225"/>
      <c r="GE86" s="225"/>
      <c r="GF86" s="225"/>
      <c r="GG86" s="226"/>
      <c r="GH86" s="227"/>
      <c r="GI86" s="227"/>
      <c r="GJ86" s="227"/>
      <c r="GK86" s="227"/>
      <c r="GL86" s="227"/>
      <c r="GM86" s="227"/>
      <c r="GN86" s="228"/>
      <c r="GO86" s="229"/>
      <c r="GP86" s="229"/>
      <c r="GQ86" s="229"/>
      <c r="GR86" s="229"/>
      <c r="GS86" s="229"/>
      <c r="GT86" s="229"/>
      <c r="GU86" s="229"/>
      <c r="GV86" s="230"/>
      <c r="GW86" s="231"/>
      <c r="GX86" s="231"/>
      <c r="GY86" s="231"/>
      <c r="GZ86" s="231"/>
      <c r="HA86" s="231"/>
      <c r="HB86" s="231"/>
      <c r="HC86" s="231"/>
      <c r="HD86" s="231"/>
      <c r="HE86" s="231"/>
      <c r="HF86" s="231"/>
      <c r="HG86" s="231"/>
      <c r="HH86" s="232"/>
      <c r="HI86" s="232"/>
      <c r="HJ86" s="224"/>
      <c r="HK86" s="225"/>
      <c r="HL86" s="225"/>
      <c r="HM86" s="225"/>
      <c r="HN86" s="225"/>
      <c r="HO86" s="226"/>
      <c r="HP86" s="227"/>
      <c r="HQ86" s="227"/>
      <c r="HR86" s="227"/>
      <c r="HS86" s="227"/>
      <c r="HT86" s="227"/>
      <c r="HU86" s="227"/>
      <c r="HV86" s="228"/>
      <c r="HW86" s="229"/>
      <c r="HX86" s="229"/>
      <c r="HY86" s="229"/>
      <c r="HZ86" s="229"/>
      <c r="IA86" s="229"/>
      <c r="IB86" s="229"/>
      <c r="IC86" s="229"/>
      <c r="ID86" s="230"/>
      <c r="IE86" s="231"/>
      <c r="IF86" s="231"/>
      <c r="IG86" s="231"/>
      <c r="IH86" s="231"/>
      <c r="II86" s="231"/>
      <c r="IJ86" s="231"/>
      <c r="IK86" s="231"/>
      <c r="IL86" s="231"/>
      <c r="IM86" s="231"/>
      <c r="IN86" s="231"/>
      <c r="IO86" s="231"/>
      <c r="IP86" s="418"/>
      <c r="IQ86" s="418"/>
    </row>
    <row r="87" spans="1:251" ht="15" customHeight="1" x14ac:dyDescent="0.25">
      <c r="A87" s="14" t="s">
        <v>1784</v>
      </c>
      <c r="B87" s="392">
        <v>17</v>
      </c>
      <c r="C87" s="13" t="s">
        <v>1369</v>
      </c>
      <c r="D87" s="683">
        <v>44217</v>
      </c>
      <c r="E87" s="20">
        <v>5</v>
      </c>
      <c r="F87" s="1">
        <v>11323703</v>
      </c>
      <c r="G87" s="684" t="s">
        <v>1367</v>
      </c>
      <c r="H87" s="684" t="s">
        <v>1368</v>
      </c>
      <c r="I87" s="18"/>
      <c r="J87" s="6" t="s">
        <v>18</v>
      </c>
      <c r="K87" s="6" t="s">
        <v>18</v>
      </c>
      <c r="L87" s="686"/>
      <c r="M87" s="698" t="s">
        <v>1350</v>
      </c>
      <c r="N87" s="24" t="s">
        <v>1390</v>
      </c>
      <c r="O87" s="107"/>
      <c r="P87" s="108"/>
      <c r="Q87" s="444"/>
      <c r="R87" s="24" t="s">
        <v>1390</v>
      </c>
      <c r="S87" s="107"/>
      <c r="T87" s="108"/>
      <c r="U87" s="444"/>
      <c r="V87" s="24">
        <v>80.480003356933594</v>
      </c>
      <c r="W87" s="107"/>
      <c r="X87" s="108"/>
      <c r="Y87" s="444"/>
      <c r="Z87" s="24">
        <v>75.699996948242188</v>
      </c>
      <c r="AA87" s="273"/>
      <c r="AB87" s="24" t="s">
        <v>1398</v>
      </c>
      <c r="AC87" s="273"/>
      <c r="AD87" s="272">
        <v>100</v>
      </c>
      <c r="AE87" s="108"/>
      <c r="AF87" s="444"/>
      <c r="AG87" s="272">
        <v>100</v>
      </c>
      <c r="AH87" s="108"/>
      <c r="AI87" s="444"/>
      <c r="AJ87" s="272">
        <v>100</v>
      </c>
      <c r="AK87" s="108"/>
      <c r="AL87" s="444"/>
      <c r="AM87" s="272">
        <v>100</v>
      </c>
      <c r="AN87" s="108"/>
      <c r="AO87" s="444"/>
      <c r="AP87" s="272">
        <v>100</v>
      </c>
      <c r="AQ87" s="108"/>
      <c r="AR87" s="444"/>
      <c r="AS87" s="272">
        <v>100</v>
      </c>
      <c r="AT87" s="108"/>
      <c r="AU87" s="444"/>
      <c r="AV87" s="272">
        <v>100</v>
      </c>
      <c r="AW87" s="108"/>
      <c r="AX87" s="444"/>
      <c r="AY87" s="648">
        <v>71.349999999999994</v>
      </c>
      <c r="AZ87" s="107"/>
      <c r="BA87" s="273"/>
      <c r="BB87" s="648">
        <v>73</v>
      </c>
      <c r="BC87" s="107"/>
      <c r="BD87" s="273"/>
      <c r="BE87" s="24">
        <v>74.599998474121094</v>
      </c>
      <c r="BF87" s="107"/>
      <c r="BG87" s="273"/>
      <c r="BH87" s="24">
        <v>64.800003051757813</v>
      </c>
      <c r="BI87" s="107"/>
      <c r="BJ87" s="273"/>
      <c r="BK87" s="24">
        <v>67.44000244140625</v>
      </c>
      <c r="BL87" s="107"/>
      <c r="BM87" s="273"/>
      <c r="BN87" s="24" t="s">
        <v>1390</v>
      </c>
      <c r="BO87" s="107"/>
      <c r="BP87" s="273"/>
      <c r="BQ87" s="24" t="s">
        <v>1390</v>
      </c>
      <c r="BR87" s="107"/>
      <c r="BS87" s="273"/>
      <c r="BT87" s="24" t="s">
        <v>1387</v>
      </c>
      <c r="BU87" s="291"/>
      <c r="BV87" s="273"/>
      <c r="BW87" s="24"/>
      <c r="BX87" s="107"/>
      <c r="BY87" s="273"/>
      <c r="BZ87" s="24"/>
      <c r="CA87" s="107"/>
      <c r="CB87" s="273"/>
      <c r="CC87" s="24"/>
      <c r="CD87" s="107"/>
      <c r="CE87" s="107"/>
      <c r="CF87" s="107"/>
      <c r="CG87" s="107"/>
      <c r="CH87" s="273"/>
      <c r="CI87" s="24"/>
      <c r="CJ87" s="107"/>
      <c r="CK87" s="273"/>
      <c r="CL87" s="24"/>
      <c r="CM87" s="107"/>
      <c r="CN87" s="273"/>
      <c r="CO87" s="24"/>
      <c r="CP87" s="107"/>
      <c r="CQ87" s="273"/>
      <c r="CR87" s="24"/>
      <c r="CS87" s="107"/>
      <c r="CT87" s="273"/>
      <c r="CU87" s="24"/>
      <c r="CV87" s="107"/>
      <c r="CW87" s="273"/>
      <c r="CX87" s="24"/>
      <c r="CY87" s="107"/>
      <c r="CZ87" s="273"/>
      <c r="DA87" s="24"/>
      <c r="DB87" s="107"/>
      <c r="DC87" s="273"/>
      <c r="DD87" s="24"/>
      <c r="DE87" s="107"/>
      <c r="DF87" s="273"/>
      <c r="DG87" s="222"/>
      <c r="DH87" s="396"/>
      <c r="DI87" s="396"/>
      <c r="DJ87" s="285"/>
      <c r="DK87" s="223"/>
      <c r="DL87" s="421"/>
      <c r="DM87" s="422"/>
      <c r="DN87" s="430"/>
      <c r="DO87" s="225"/>
      <c r="DP87" s="225"/>
      <c r="DQ87" s="225"/>
      <c r="DR87" s="225"/>
      <c r="DS87" s="226"/>
      <c r="DT87" s="227"/>
      <c r="DU87" s="227"/>
      <c r="DV87" s="227"/>
      <c r="DW87" s="227"/>
      <c r="DX87" s="227"/>
      <c r="DY87" s="227"/>
      <c r="DZ87" s="228"/>
      <c r="EA87" s="229"/>
      <c r="EB87" s="229"/>
      <c r="EC87" s="229"/>
      <c r="ED87" s="229"/>
      <c r="EE87" s="229"/>
      <c r="EF87" s="229"/>
      <c r="EG87" s="229"/>
      <c r="EH87" s="230"/>
      <c r="EI87" s="231"/>
      <c r="EJ87" s="231"/>
      <c r="EK87" s="231"/>
      <c r="EL87" s="231"/>
      <c r="EM87" s="231"/>
      <c r="EN87" s="231"/>
      <c r="EO87" s="231"/>
      <c r="EP87" s="231"/>
      <c r="EQ87" s="231"/>
      <c r="ER87" s="231"/>
      <c r="ES87" s="231"/>
      <c r="ET87" s="232"/>
      <c r="EU87" s="224"/>
      <c r="EV87" s="225"/>
      <c r="EW87" s="225"/>
      <c r="EX87" s="225"/>
      <c r="EY87" s="225"/>
      <c r="EZ87" s="226"/>
      <c r="FA87" s="227"/>
      <c r="FB87" s="227"/>
      <c r="FC87" s="227"/>
      <c r="FD87" s="227"/>
      <c r="FE87" s="227"/>
      <c r="FF87" s="227"/>
      <c r="FG87" s="228"/>
      <c r="FH87" s="229"/>
      <c r="FI87" s="229"/>
      <c r="FJ87" s="229"/>
      <c r="FK87" s="229"/>
      <c r="FL87" s="229"/>
      <c r="FM87" s="229"/>
      <c r="FN87" s="229"/>
      <c r="FO87" s="230"/>
      <c r="FP87" s="231"/>
      <c r="FQ87" s="231"/>
      <c r="FR87" s="231"/>
      <c r="FS87" s="231"/>
      <c r="FT87" s="231"/>
      <c r="FU87" s="231"/>
      <c r="FV87" s="231"/>
      <c r="FW87" s="231"/>
      <c r="FX87" s="231"/>
      <c r="FY87" s="231"/>
      <c r="FZ87" s="231"/>
      <c r="GA87" s="232"/>
      <c r="GB87" s="224"/>
      <c r="GC87" s="225"/>
      <c r="GD87" s="225"/>
      <c r="GE87" s="225"/>
      <c r="GF87" s="225"/>
      <c r="GG87" s="226"/>
      <c r="GH87" s="227"/>
      <c r="GI87" s="227"/>
      <c r="GJ87" s="227"/>
      <c r="GK87" s="227"/>
      <c r="GL87" s="227"/>
      <c r="GM87" s="227"/>
      <c r="GN87" s="228"/>
      <c r="GO87" s="229"/>
      <c r="GP87" s="229"/>
      <c r="GQ87" s="229"/>
      <c r="GR87" s="229"/>
      <c r="GS87" s="229"/>
      <c r="GT87" s="229"/>
      <c r="GU87" s="229"/>
      <c r="GV87" s="230"/>
      <c r="GW87" s="231"/>
      <c r="GX87" s="231"/>
      <c r="GY87" s="231"/>
      <c r="GZ87" s="231"/>
      <c r="HA87" s="231"/>
      <c r="HB87" s="231"/>
      <c r="HC87" s="231"/>
      <c r="HD87" s="231"/>
      <c r="HE87" s="231"/>
      <c r="HF87" s="231"/>
      <c r="HG87" s="231"/>
      <c r="HH87" s="232"/>
      <c r="HI87" s="232"/>
      <c r="HJ87" s="224"/>
      <c r="HK87" s="225"/>
      <c r="HL87" s="225"/>
      <c r="HM87" s="225"/>
      <c r="HN87" s="225"/>
      <c r="HO87" s="226"/>
      <c r="HP87" s="227"/>
      <c r="HQ87" s="227"/>
      <c r="HR87" s="227"/>
      <c r="HS87" s="227"/>
      <c r="HT87" s="227"/>
      <c r="HU87" s="227"/>
      <c r="HV87" s="228"/>
      <c r="HW87" s="229"/>
      <c r="HX87" s="229"/>
      <c r="HY87" s="229"/>
      <c r="HZ87" s="229"/>
      <c r="IA87" s="229"/>
      <c r="IB87" s="229"/>
      <c r="IC87" s="229"/>
      <c r="ID87" s="230"/>
      <c r="IE87" s="231"/>
      <c r="IF87" s="231"/>
      <c r="IG87" s="231"/>
      <c r="IH87" s="231"/>
      <c r="II87" s="231"/>
      <c r="IJ87" s="231"/>
      <c r="IK87" s="231"/>
      <c r="IL87" s="231"/>
      <c r="IM87" s="231"/>
      <c r="IN87" s="231"/>
      <c r="IO87" s="231"/>
      <c r="IP87" s="418"/>
      <c r="IQ87" s="418">
        <v>8</v>
      </c>
    </row>
    <row r="88" spans="1:251" ht="15" customHeight="1" x14ac:dyDescent="0.25">
      <c r="A88" s="14" t="s">
        <v>1773</v>
      </c>
      <c r="B88" s="392">
        <v>18</v>
      </c>
      <c r="C88" s="13" t="s">
        <v>1370</v>
      </c>
      <c r="D88" s="683">
        <v>44217</v>
      </c>
      <c r="E88" s="20">
        <v>5</v>
      </c>
      <c r="F88" s="1">
        <v>11323747</v>
      </c>
      <c r="G88" s="684" t="s">
        <v>1371</v>
      </c>
      <c r="H88" s="684" t="s">
        <v>1372</v>
      </c>
      <c r="I88" s="18"/>
      <c r="J88" s="6" t="s">
        <v>18</v>
      </c>
      <c r="K88" s="6" t="s">
        <v>18</v>
      </c>
      <c r="L88" s="686"/>
      <c r="M88" s="698" t="s">
        <v>1351</v>
      </c>
      <c r="N88" s="24"/>
      <c r="O88" s="107"/>
      <c r="P88" s="108"/>
      <c r="Q88" s="444"/>
      <c r="R88" s="24"/>
      <c r="S88" s="107"/>
      <c r="T88" s="108"/>
      <c r="U88" s="444"/>
      <c r="V88" s="24"/>
      <c r="W88" s="107"/>
      <c r="X88" s="108"/>
      <c r="Y88" s="444"/>
      <c r="Z88" s="24"/>
      <c r="AA88" s="273"/>
      <c r="AB88" s="24"/>
      <c r="AC88" s="273"/>
      <c r="AD88" s="272">
        <v>100</v>
      </c>
      <c r="AE88" s="108"/>
      <c r="AF88" s="444"/>
      <c r="AG88" s="272">
        <v>100</v>
      </c>
      <c r="AH88" s="108"/>
      <c r="AI88" s="444"/>
      <c r="AJ88" s="272">
        <v>100</v>
      </c>
      <c r="AK88" s="108"/>
      <c r="AL88" s="444"/>
      <c r="AM88" s="272">
        <v>100</v>
      </c>
      <c r="AN88" s="108"/>
      <c r="AO88" s="444"/>
      <c r="AP88" s="272">
        <v>100</v>
      </c>
      <c r="AQ88" s="108"/>
      <c r="AR88" s="444"/>
      <c r="AS88" s="272">
        <v>100</v>
      </c>
      <c r="AT88" s="108"/>
      <c r="AU88" s="444"/>
      <c r="AV88" s="272">
        <v>100</v>
      </c>
      <c r="AW88" s="108"/>
      <c r="AX88" s="444"/>
      <c r="AY88" s="648">
        <v>0</v>
      </c>
      <c r="AZ88" s="107"/>
      <c r="BA88" s="273"/>
      <c r="BB88" s="648">
        <v>0</v>
      </c>
      <c r="BC88" s="107"/>
      <c r="BD88" s="273"/>
      <c r="BE88" s="24"/>
      <c r="BF88" s="107"/>
      <c r="BG88" s="273"/>
      <c r="BH88" s="24"/>
      <c r="BI88" s="107"/>
      <c r="BJ88" s="273"/>
      <c r="BK88" s="24"/>
      <c r="BL88" s="107"/>
      <c r="BM88" s="273"/>
      <c r="BN88" s="24"/>
      <c r="BO88" s="107"/>
      <c r="BP88" s="273"/>
      <c r="BQ88" s="24"/>
      <c r="BR88" s="107"/>
      <c r="BS88" s="273"/>
      <c r="BT88" s="24" t="s">
        <v>1387</v>
      </c>
      <c r="BU88" s="291"/>
      <c r="BV88" s="273"/>
      <c r="BW88" s="24"/>
      <c r="BX88" s="107"/>
      <c r="BY88" s="273"/>
      <c r="BZ88" s="24"/>
      <c r="CA88" s="107"/>
      <c r="CB88" s="273"/>
      <c r="CC88" s="24"/>
      <c r="CD88" s="107"/>
      <c r="CE88" s="107"/>
      <c r="CF88" s="107"/>
      <c r="CG88" s="107"/>
      <c r="CH88" s="273"/>
      <c r="CI88" s="24"/>
      <c r="CJ88" s="107"/>
      <c r="CK88" s="273"/>
      <c r="CL88" s="24"/>
      <c r="CM88" s="107"/>
      <c r="CN88" s="273"/>
      <c r="CO88" s="24"/>
      <c r="CP88" s="107"/>
      <c r="CQ88" s="273"/>
      <c r="CR88" s="24"/>
      <c r="CS88" s="107"/>
      <c r="CT88" s="273"/>
      <c r="CU88" s="24"/>
      <c r="CV88" s="107"/>
      <c r="CW88" s="273"/>
      <c r="CX88" s="24"/>
      <c r="CY88" s="107"/>
      <c r="CZ88" s="273"/>
      <c r="DA88" s="24"/>
      <c r="DB88" s="107"/>
      <c r="DC88" s="273"/>
      <c r="DD88" s="24"/>
      <c r="DE88" s="107"/>
      <c r="DF88" s="273"/>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v>8</v>
      </c>
    </row>
    <row r="89" spans="1:251" ht="15" customHeight="1" x14ac:dyDescent="0.25">
      <c r="A89" s="14" t="s">
        <v>1784</v>
      </c>
      <c r="B89" s="392">
        <v>19</v>
      </c>
      <c r="C89" s="13" t="s">
        <v>1375</v>
      </c>
      <c r="D89" s="683">
        <v>44197</v>
      </c>
      <c r="E89" s="20">
        <v>5</v>
      </c>
      <c r="F89" s="1">
        <v>11323758</v>
      </c>
      <c r="G89" s="684" t="s">
        <v>1373</v>
      </c>
      <c r="H89" s="684" t="s">
        <v>1374</v>
      </c>
      <c r="I89" s="18"/>
      <c r="J89" s="6" t="s">
        <v>18</v>
      </c>
      <c r="K89" s="6" t="s">
        <v>18</v>
      </c>
      <c r="L89" s="686"/>
      <c r="M89" s="698" t="s">
        <v>1352</v>
      </c>
      <c r="N89" s="24" t="s">
        <v>1390</v>
      </c>
      <c r="O89" s="107"/>
      <c r="P89" s="108"/>
      <c r="Q89" s="444"/>
      <c r="R89" s="24" t="s">
        <v>1390</v>
      </c>
      <c r="S89" s="107"/>
      <c r="T89" s="108"/>
      <c r="U89" s="444"/>
      <c r="V89" s="24">
        <v>61.889999389648438</v>
      </c>
      <c r="W89" s="107"/>
      <c r="X89" s="108"/>
      <c r="Y89" s="444"/>
      <c r="Z89" s="24">
        <v>62.849998474121094</v>
      </c>
      <c r="AA89" s="273"/>
      <c r="AB89" s="24" t="s">
        <v>1398</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648">
        <v>44.98</v>
      </c>
      <c r="AZ89" s="107"/>
      <c r="BA89" s="273"/>
      <c r="BB89" s="648">
        <v>62</v>
      </c>
      <c r="BC89" s="107"/>
      <c r="BD89" s="273"/>
      <c r="BE89" s="24">
        <v>51.150001525878906</v>
      </c>
      <c r="BF89" s="107"/>
      <c r="BG89" s="273"/>
      <c r="BH89" s="24">
        <v>-44.549999237060547</v>
      </c>
      <c r="BI89" s="107"/>
      <c r="BJ89" s="273"/>
      <c r="BK89" s="24">
        <v>53.790000915527344</v>
      </c>
      <c r="BL89" s="107"/>
      <c r="BM89" s="273"/>
      <c r="BN89" s="24" t="s">
        <v>1390</v>
      </c>
      <c r="BO89" s="107"/>
      <c r="BP89" s="273"/>
      <c r="BQ89" s="24" t="s">
        <v>1390</v>
      </c>
      <c r="BR89" s="107"/>
      <c r="BS89" s="273"/>
      <c r="BT89" s="24" t="s">
        <v>1387</v>
      </c>
      <c r="BU89" s="291"/>
      <c r="BV89" s="273"/>
      <c r="BW89" s="24"/>
      <c r="BX89" s="107"/>
      <c r="BY89" s="273"/>
      <c r="BZ89" s="24"/>
      <c r="CA89" s="107"/>
      <c r="CB89" s="273"/>
      <c r="CC89" s="24"/>
      <c r="CD89" s="107"/>
      <c r="CE89" s="107"/>
      <c r="CF89" s="107"/>
      <c r="CG89" s="107"/>
      <c r="CH89" s="273"/>
      <c r="CI89" s="24"/>
      <c r="CJ89" s="107"/>
      <c r="CK89" s="273"/>
      <c r="CL89" s="24"/>
      <c r="CM89" s="107"/>
      <c r="CN89" s="273"/>
      <c r="CO89" s="24"/>
      <c r="CP89" s="107"/>
      <c r="CQ89" s="273"/>
      <c r="CR89" s="24"/>
      <c r="CS89" s="107"/>
      <c r="CT89" s="273"/>
      <c r="CU89" s="24"/>
      <c r="CV89" s="107"/>
      <c r="CW89" s="273"/>
      <c r="CX89" s="24"/>
      <c r="CY89" s="107"/>
      <c r="CZ89" s="273"/>
      <c r="DA89" s="24"/>
      <c r="DB89" s="107"/>
      <c r="DC89" s="273"/>
      <c r="DD89" s="24"/>
      <c r="DE89" s="107"/>
      <c r="DF89" s="273"/>
      <c r="DG89" s="222"/>
      <c r="DH89" s="396"/>
      <c r="DI89" s="396"/>
      <c r="DJ89" s="285"/>
      <c r="DK89" s="223"/>
      <c r="DL89" s="421"/>
      <c r="DM89" s="422"/>
      <c r="DN89" s="430"/>
      <c r="DO89" s="225"/>
      <c r="DP89" s="225"/>
      <c r="DQ89" s="225"/>
      <c r="DR89" s="225"/>
      <c r="DS89" s="226"/>
      <c r="DT89" s="227"/>
      <c r="DU89" s="227"/>
      <c r="DV89" s="227"/>
      <c r="DW89" s="227"/>
      <c r="DX89" s="227"/>
      <c r="DY89" s="227"/>
      <c r="DZ89" s="228"/>
      <c r="EA89" s="229"/>
      <c r="EB89" s="229"/>
      <c r="EC89" s="229"/>
      <c r="ED89" s="229"/>
      <c r="EE89" s="229"/>
      <c r="EF89" s="229"/>
      <c r="EG89" s="229"/>
      <c r="EH89" s="230"/>
      <c r="EI89" s="231"/>
      <c r="EJ89" s="231"/>
      <c r="EK89" s="231"/>
      <c r="EL89" s="231"/>
      <c r="EM89" s="231"/>
      <c r="EN89" s="231"/>
      <c r="EO89" s="231"/>
      <c r="EP89" s="231"/>
      <c r="EQ89" s="231"/>
      <c r="ER89" s="231"/>
      <c r="ES89" s="231"/>
      <c r="ET89" s="232"/>
      <c r="EU89" s="224"/>
      <c r="EV89" s="225"/>
      <c r="EW89" s="225"/>
      <c r="EX89" s="225"/>
      <c r="EY89" s="225"/>
      <c r="EZ89" s="226"/>
      <c r="FA89" s="227"/>
      <c r="FB89" s="227"/>
      <c r="FC89" s="227"/>
      <c r="FD89" s="227"/>
      <c r="FE89" s="227"/>
      <c r="FF89" s="227"/>
      <c r="FG89" s="228"/>
      <c r="FH89" s="229"/>
      <c r="FI89" s="229"/>
      <c r="FJ89" s="229"/>
      <c r="FK89" s="229"/>
      <c r="FL89" s="229"/>
      <c r="FM89" s="229"/>
      <c r="FN89" s="229"/>
      <c r="FO89" s="230"/>
      <c r="FP89" s="231"/>
      <c r="FQ89" s="231"/>
      <c r="FR89" s="231"/>
      <c r="FS89" s="231"/>
      <c r="FT89" s="231"/>
      <c r="FU89" s="231"/>
      <c r="FV89" s="231"/>
      <c r="FW89" s="231"/>
      <c r="FX89" s="231"/>
      <c r="FY89" s="231"/>
      <c r="FZ89" s="231"/>
      <c r="GA89" s="232"/>
      <c r="GB89" s="224"/>
      <c r="GC89" s="225"/>
      <c r="GD89" s="225"/>
      <c r="GE89" s="225"/>
      <c r="GF89" s="225"/>
      <c r="GG89" s="226"/>
      <c r="GH89" s="227"/>
      <c r="GI89" s="227"/>
      <c r="GJ89" s="227"/>
      <c r="GK89" s="227"/>
      <c r="GL89" s="227"/>
      <c r="GM89" s="227"/>
      <c r="GN89" s="228"/>
      <c r="GO89" s="229"/>
      <c r="GP89" s="229"/>
      <c r="GQ89" s="229"/>
      <c r="GR89" s="229"/>
      <c r="GS89" s="229"/>
      <c r="GT89" s="229"/>
      <c r="GU89" s="229"/>
      <c r="GV89" s="230"/>
      <c r="GW89" s="231"/>
      <c r="GX89" s="231"/>
      <c r="GY89" s="231"/>
      <c r="GZ89" s="231"/>
      <c r="HA89" s="231"/>
      <c r="HB89" s="231"/>
      <c r="HC89" s="231"/>
      <c r="HD89" s="231"/>
      <c r="HE89" s="231"/>
      <c r="HF89" s="231"/>
      <c r="HG89" s="231"/>
      <c r="HH89" s="232"/>
      <c r="HI89" s="232"/>
      <c r="HJ89" s="224"/>
      <c r="HK89" s="225"/>
      <c r="HL89" s="225"/>
      <c r="HM89" s="225"/>
      <c r="HN89" s="225"/>
      <c r="HO89" s="226"/>
      <c r="HP89" s="227"/>
      <c r="HQ89" s="227"/>
      <c r="HR89" s="227"/>
      <c r="HS89" s="227"/>
      <c r="HT89" s="227"/>
      <c r="HU89" s="227"/>
      <c r="HV89" s="228"/>
      <c r="HW89" s="229"/>
      <c r="HX89" s="229"/>
      <c r="HY89" s="229"/>
      <c r="HZ89" s="229"/>
      <c r="IA89" s="229"/>
      <c r="IB89" s="229"/>
      <c r="IC89" s="229"/>
      <c r="ID89" s="230"/>
      <c r="IE89" s="231"/>
      <c r="IF89" s="231"/>
      <c r="IG89" s="231"/>
      <c r="IH89" s="231"/>
      <c r="II89" s="231"/>
      <c r="IJ89" s="231"/>
      <c r="IK89" s="231"/>
      <c r="IL89" s="231"/>
      <c r="IM89" s="231"/>
      <c r="IN89" s="231"/>
      <c r="IO89" s="231"/>
      <c r="IP89" s="418"/>
      <c r="IQ89" s="418">
        <v>8</v>
      </c>
    </row>
    <row r="90" spans="1:251" ht="15" customHeight="1" x14ac:dyDescent="0.25">
      <c r="A90" s="14" t="s">
        <v>1784</v>
      </c>
      <c r="B90" s="392">
        <v>20</v>
      </c>
      <c r="C90" s="13" t="s">
        <v>1380</v>
      </c>
      <c r="D90" s="683">
        <v>44197</v>
      </c>
      <c r="E90" s="20">
        <v>5</v>
      </c>
      <c r="F90" s="1">
        <v>11323828</v>
      </c>
      <c r="G90" s="684" t="s">
        <v>1376</v>
      </c>
      <c r="H90" s="684" t="s">
        <v>1377</v>
      </c>
      <c r="I90" s="18"/>
      <c r="J90" s="6" t="s">
        <v>18</v>
      </c>
      <c r="K90" s="6" t="s">
        <v>18</v>
      </c>
      <c r="L90" s="686"/>
      <c r="M90" s="698" t="s">
        <v>1353</v>
      </c>
      <c r="N90" s="24" t="s">
        <v>1390</v>
      </c>
      <c r="O90" s="107"/>
      <c r="P90" s="108"/>
      <c r="Q90" s="444"/>
      <c r="R90" s="24" t="s">
        <v>1390</v>
      </c>
      <c r="S90" s="107"/>
      <c r="T90" s="108"/>
      <c r="U90" s="444"/>
      <c r="V90" s="24">
        <v>71.800003051757813</v>
      </c>
      <c r="W90" s="107"/>
      <c r="X90" s="108"/>
      <c r="Y90" s="444"/>
      <c r="Z90" s="24">
        <v>72.949996948242188</v>
      </c>
      <c r="AA90" s="273"/>
      <c r="AB90" s="24" t="s">
        <v>1398</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648">
        <v>58.7</v>
      </c>
      <c r="AZ90" s="107"/>
      <c r="BA90" s="273"/>
      <c r="BB90" s="648">
        <v>57</v>
      </c>
      <c r="BC90" s="107"/>
      <c r="BD90" s="273"/>
      <c r="BE90" s="24">
        <v>44.900001525878906</v>
      </c>
      <c r="BF90" s="107"/>
      <c r="BG90" s="273"/>
      <c r="BH90" s="24">
        <v>55.25</v>
      </c>
      <c r="BI90" s="107"/>
      <c r="BJ90" s="273"/>
      <c r="BK90" s="24">
        <v>58.540000915527344</v>
      </c>
      <c r="BL90" s="107"/>
      <c r="BM90" s="273"/>
      <c r="BN90" s="24" t="s">
        <v>1390</v>
      </c>
      <c r="BO90" s="107"/>
      <c r="BP90" s="273"/>
      <c r="BQ90" s="24" t="s">
        <v>1390</v>
      </c>
      <c r="BR90" s="107"/>
      <c r="BS90" s="273"/>
      <c r="BT90" s="24" t="s">
        <v>1387</v>
      </c>
      <c r="BU90" s="291"/>
      <c r="BV90" s="273"/>
      <c r="BW90" s="24"/>
      <c r="BX90" s="107"/>
      <c r="BY90" s="273"/>
      <c r="BZ90" s="24"/>
      <c r="CA90" s="107"/>
      <c r="CB90" s="273"/>
      <c r="CC90" s="24"/>
      <c r="CD90" s="107"/>
      <c r="CE90" s="107"/>
      <c r="CF90" s="107"/>
      <c r="CG90" s="107"/>
      <c r="CH90" s="273"/>
      <c r="CI90" s="24"/>
      <c r="CJ90" s="107"/>
      <c r="CK90" s="273"/>
      <c r="CL90" s="24"/>
      <c r="CM90" s="107"/>
      <c r="CN90" s="273"/>
      <c r="CO90" s="24"/>
      <c r="CP90" s="107"/>
      <c r="CQ90" s="273"/>
      <c r="CR90" s="24"/>
      <c r="CS90" s="107"/>
      <c r="CT90" s="273"/>
      <c r="CU90" s="24"/>
      <c r="CV90" s="107"/>
      <c r="CW90" s="273"/>
      <c r="CX90" s="24"/>
      <c r="CY90" s="107"/>
      <c r="CZ90" s="273"/>
      <c r="DA90" s="24"/>
      <c r="DB90" s="107"/>
      <c r="DC90" s="273"/>
      <c r="DD90" s="24"/>
      <c r="DE90" s="107"/>
      <c r="DF90" s="273"/>
      <c r="DG90" s="222"/>
      <c r="DH90" s="396"/>
      <c r="DI90" s="396"/>
      <c r="DJ90" s="285"/>
      <c r="DK90" s="223"/>
      <c r="DL90" s="421"/>
      <c r="DM90" s="422"/>
      <c r="DN90" s="430"/>
      <c r="DO90" s="225"/>
      <c r="DP90" s="225"/>
      <c r="DQ90" s="225"/>
      <c r="DR90" s="225"/>
      <c r="DS90" s="226"/>
      <c r="DT90" s="227"/>
      <c r="DU90" s="227"/>
      <c r="DV90" s="227"/>
      <c r="DW90" s="227"/>
      <c r="DX90" s="227"/>
      <c r="DY90" s="227"/>
      <c r="DZ90" s="228"/>
      <c r="EA90" s="229"/>
      <c r="EB90" s="229"/>
      <c r="EC90" s="229"/>
      <c r="ED90" s="229"/>
      <c r="EE90" s="229"/>
      <c r="EF90" s="229"/>
      <c r="EG90" s="229"/>
      <c r="EH90" s="230"/>
      <c r="EI90" s="231"/>
      <c r="EJ90" s="231"/>
      <c r="EK90" s="231"/>
      <c r="EL90" s="231"/>
      <c r="EM90" s="231"/>
      <c r="EN90" s="231"/>
      <c r="EO90" s="231"/>
      <c r="EP90" s="231"/>
      <c r="EQ90" s="231"/>
      <c r="ER90" s="231"/>
      <c r="ES90" s="231"/>
      <c r="ET90" s="232"/>
      <c r="EU90" s="224"/>
      <c r="EV90" s="225"/>
      <c r="EW90" s="225"/>
      <c r="EX90" s="225"/>
      <c r="EY90" s="225"/>
      <c r="EZ90" s="226"/>
      <c r="FA90" s="227"/>
      <c r="FB90" s="227"/>
      <c r="FC90" s="227"/>
      <c r="FD90" s="227"/>
      <c r="FE90" s="227"/>
      <c r="FF90" s="227"/>
      <c r="FG90" s="228"/>
      <c r="FH90" s="229"/>
      <c r="FI90" s="229"/>
      <c r="FJ90" s="229"/>
      <c r="FK90" s="229"/>
      <c r="FL90" s="229"/>
      <c r="FM90" s="229"/>
      <c r="FN90" s="229"/>
      <c r="FO90" s="230"/>
      <c r="FP90" s="231"/>
      <c r="FQ90" s="231"/>
      <c r="FR90" s="231"/>
      <c r="FS90" s="231"/>
      <c r="FT90" s="231"/>
      <c r="FU90" s="231"/>
      <c r="FV90" s="231"/>
      <c r="FW90" s="231"/>
      <c r="FX90" s="231"/>
      <c r="FY90" s="231"/>
      <c r="FZ90" s="231"/>
      <c r="GA90" s="232"/>
      <c r="GB90" s="224"/>
      <c r="GC90" s="225"/>
      <c r="GD90" s="225"/>
      <c r="GE90" s="225"/>
      <c r="GF90" s="225"/>
      <c r="GG90" s="226"/>
      <c r="GH90" s="227"/>
      <c r="GI90" s="227"/>
      <c r="GJ90" s="227"/>
      <c r="GK90" s="227"/>
      <c r="GL90" s="227"/>
      <c r="GM90" s="227"/>
      <c r="GN90" s="228"/>
      <c r="GO90" s="229"/>
      <c r="GP90" s="229"/>
      <c r="GQ90" s="229"/>
      <c r="GR90" s="229"/>
      <c r="GS90" s="229"/>
      <c r="GT90" s="229"/>
      <c r="GU90" s="229"/>
      <c r="GV90" s="230"/>
      <c r="GW90" s="231"/>
      <c r="GX90" s="231"/>
      <c r="GY90" s="231"/>
      <c r="GZ90" s="231"/>
      <c r="HA90" s="231"/>
      <c r="HB90" s="231"/>
      <c r="HC90" s="231"/>
      <c r="HD90" s="231"/>
      <c r="HE90" s="231"/>
      <c r="HF90" s="231"/>
      <c r="HG90" s="231"/>
      <c r="HH90" s="232"/>
      <c r="HI90" s="232"/>
      <c r="HJ90" s="224"/>
      <c r="HK90" s="225"/>
      <c r="HL90" s="225"/>
      <c r="HM90" s="225"/>
      <c r="HN90" s="225"/>
      <c r="HO90" s="226"/>
      <c r="HP90" s="227"/>
      <c r="HQ90" s="227"/>
      <c r="HR90" s="227"/>
      <c r="HS90" s="227"/>
      <c r="HT90" s="227"/>
      <c r="HU90" s="227"/>
      <c r="HV90" s="228"/>
      <c r="HW90" s="229"/>
      <c r="HX90" s="229"/>
      <c r="HY90" s="229"/>
      <c r="HZ90" s="229"/>
      <c r="IA90" s="229"/>
      <c r="IB90" s="229"/>
      <c r="IC90" s="229"/>
      <c r="ID90" s="230"/>
      <c r="IE90" s="231"/>
      <c r="IF90" s="231"/>
      <c r="IG90" s="231"/>
      <c r="IH90" s="231"/>
      <c r="II90" s="231"/>
      <c r="IJ90" s="231"/>
      <c r="IK90" s="231"/>
      <c r="IL90" s="231"/>
      <c r="IM90" s="231"/>
      <c r="IN90" s="231"/>
      <c r="IO90" s="231"/>
      <c r="IP90" s="418"/>
      <c r="IQ90" s="418">
        <v>8</v>
      </c>
    </row>
    <row r="91" spans="1:251" ht="15" customHeight="1" x14ac:dyDescent="0.25">
      <c r="A91" s="14" t="s">
        <v>1784</v>
      </c>
      <c r="B91" s="392">
        <v>21</v>
      </c>
      <c r="C91" s="13" t="s">
        <v>1381</v>
      </c>
      <c r="D91" s="683">
        <v>44217</v>
      </c>
      <c r="E91" s="20">
        <v>5</v>
      </c>
      <c r="F91" s="1">
        <v>11323851</v>
      </c>
      <c r="G91" s="684" t="s">
        <v>1378</v>
      </c>
      <c r="H91" s="684" t="s">
        <v>1379</v>
      </c>
      <c r="I91" s="18"/>
      <c r="J91" s="6" t="s">
        <v>18</v>
      </c>
      <c r="K91" s="6" t="s">
        <v>18</v>
      </c>
      <c r="L91" s="686"/>
      <c r="M91" s="698" t="s">
        <v>1354</v>
      </c>
      <c r="N91" s="24" t="s">
        <v>1390</v>
      </c>
      <c r="O91" s="107"/>
      <c r="P91" s="108"/>
      <c r="Q91" s="444"/>
      <c r="R91" s="24" t="s">
        <v>1390</v>
      </c>
      <c r="S91" s="107"/>
      <c r="T91" s="108"/>
      <c r="U91" s="444"/>
      <c r="V91" s="24">
        <v>84.099998474121094</v>
      </c>
      <c r="W91" s="107"/>
      <c r="X91" s="108"/>
      <c r="Y91" s="444"/>
      <c r="Z91" s="24">
        <v>78.5</v>
      </c>
      <c r="AA91" s="273"/>
      <c r="AB91" s="24" t="s">
        <v>1398</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648">
        <v>56.59</v>
      </c>
      <c r="AZ91" s="107"/>
      <c r="BA91" s="273"/>
      <c r="BB91" s="648">
        <v>67.5</v>
      </c>
      <c r="BC91" s="107"/>
      <c r="BD91" s="273"/>
      <c r="BE91" s="24">
        <v>62.349998474121094</v>
      </c>
      <c r="BF91" s="107"/>
      <c r="BG91" s="273"/>
      <c r="BH91" s="24">
        <v>55.549999237060547</v>
      </c>
      <c r="BI91" s="107"/>
      <c r="BJ91" s="273"/>
      <c r="BK91" s="24">
        <v>69.139999389648438</v>
      </c>
      <c r="BL91" s="107"/>
      <c r="BM91" s="273"/>
      <c r="BN91" s="24" t="s">
        <v>1390</v>
      </c>
      <c r="BO91" s="107"/>
      <c r="BP91" s="273"/>
      <c r="BQ91" s="24" t="s">
        <v>1390</v>
      </c>
      <c r="BR91" s="107"/>
      <c r="BS91" s="273"/>
      <c r="BT91" s="24" t="s">
        <v>1387</v>
      </c>
      <c r="BU91" s="291"/>
      <c r="BV91" s="273"/>
      <c r="BW91" s="24"/>
      <c r="BX91" s="107"/>
      <c r="BY91" s="273"/>
      <c r="BZ91" s="24"/>
      <c r="CA91" s="107"/>
      <c r="CB91" s="273"/>
      <c r="CC91" s="24"/>
      <c r="CD91" s="107"/>
      <c r="CE91" s="107"/>
      <c r="CF91" s="107"/>
      <c r="CG91" s="107"/>
      <c r="CH91" s="273"/>
      <c r="CI91" s="24"/>
      <c r="CJ91" s="107"/>
      <c r="CK91" s="273"/>
      <c r="CL91" s="24"/>
      <c r="CM91" s="107"/>
      <c r="CN91" s="273"/>
      <c r="CO91" s="24"/>
      <c r="CP91" s="107"/>
      <c r="CQ91" s="273"/>
      <c r="CR91" s="24"/>
      <c r="CS91" s="107"/>
      <c r="CT91" s="273"/>
      <c r="CU91" s="24"/>
      <c r="CV91" s="107"/>
      <c r="CW91" s="273"/>
      <c r="CX91" s="24"/>
      <c r="CY91" s="107"/>
      <c r="CZ91" s="273"/>
      <c r="DA91" s="24"/>
      <c r="DB91" s="107"/>
      <c r="DC91" s="273"/>
      <c r="DD91" s="24"/>
      <c r="DE91" s="107"/>
      <c r="DF91" s="273"/>
      <c r="DG91" s="222"/>
      <c r="DH91" s="396"/>
      <c r="DI91" s="396"/>
      <c r="DJ91" s="285"/>
      <c r="DK91" s="223"/>
      <c r="DL91" s="421"/>
      <c r="DM91" s="422"/>
      <c r="DN91" s="430"/>
      <c r="DO91" s="225"/>
      <c r="DP91" s="225"/>
      <c r="DQ91" s="225"/>
      <c r="DR91" s="225"/>
      <c r="DS91" s="226"/>
      <c r="DT91" s="227"/>
      <c r="DU91" s="227"/>
      <c r="DV91" s="227"/>
      <c r="DW91" s="227"/>
      <c r="DX91" s="227"/>
      <c r="DY91" s="227"/>
      <c r="DZ91" s="228"/>
      <c r="EA91" s="229"/>
      <c r="EB91" s="229"/>
      <c r="EC91" s="229"/>
      <c r="ED91" s="229"/>
      <c r="EE91" s="229"/>
      <c r="EF91" s="229"/>
      <c r="EG91" s="229"/>
      <c r="EH91" s="230"/>
      <c r="EI91" s="231"/>
      <c r="EJ91" s="231"/>
      <c r="EK91" s="231"/>
      <c r="EL91" s="231"/>
      <c r="EM91" s="231"/>
      <c r="EN91" s="231"/>
      <c r="EO91" s="231"/>
      <c r="EP91" s="231"/>
      <c r="EQ91" s="231"/>
      <c r="ER91" s="231"/>
      <c r="ES91" s="231"/>
      <c r="ET91" s="232"/>
      <c r="EU91" s="224"/>
      <c r="EV91" s="225"/>
      <c r="EW91" s="225"/>
      <c r="EX91" s="225"/>
      <c r="EY91" s="225"/>
      <c r="EZ91" s="226"/>
      <c r="FA91" s="227"/>
      <c r="FB91" s="227"/>
      <c r="FC91" s="227"/>
      <c r="FD91" s="227"/>
      <c r="FE91" s="227"/>
      <c r="FF91" s="227"/>
      <c r="FG91" s="228"/>
      <c r="FH91" s="229"/>
      <c r="FI91" s="229"/>
      <c r="FJ91" s="229"/>
      <c r="FK91" s="229"/>
      <c r="FL91" s="229"/>
      <c r="FM91" s="229"/>
      <c r="FN91" s="229"/>
      <c r="FO91" s="230"/>
      <c r="FP91" s="231"/>
      <c r="FQ91" s="231"/>
      <c r="FR91" s="231"/>
      <c r="FS91" s="231"/>
      <c r="FT91" s="231"/>
      <c r="FU91" s="231"/>
      <c r="FV91" s="231"/>
      <c r="FW91" s="231"/>
      <c r="FX91" s="231"/>
      <c r="FY91" s="231"/>
      <c r="FZ91" s="231"/>
      <c r="GA91" s="232"/>
      <c r="GB91" s="224"/>
      <c r="GC91" s="225"/>
      <c r="GD91" s="225"/>
      <c r="GE91" s="225"/>
      <c r="GF91" s="225"/>
      <c r="GG91" s="226"/>
      <c r="GH91" s="227"/>
      <c r="GI91" s="227"/>
      <c r="GJ91" s="227"/>
      <c r="GK91" s="227"/>
      <c r="GL91" s="227"/>
      <c r="GM91" s="227"/>
      <c r="GN91" s="228"/>
      <c r="GO91" s="229"/>
      <c r="GP91" s="229"/>
      <c r="GQ91" s="229"/>
      <c r="GR91" s="229"/>
      <c r="GS91" s="229"/>
      <c r="GT91" s="229"/>
      <c r="GU91" s="229"/>
      <c r="GV91" s="230"/>
      <c r="GW91" s="231"/>
      <c r="GX91" s="231"/>
      <c r="GY91" s="231"/>
      <c r="GZ91" s="231"/>
      <c r="HA91" s="231"/>
      <c r="HB91" s="231"/>
      <c r="HC91" s="231"/>
      <c r="HD91" s="231"/>
      <c r="HE91" s="231"/>
      <c r="HF91" s="231"/>
      <c r="HG91" s="231"/>
      <c r="HH91" s="232"/>
      <c r="HI91" s="232"/>
      <c r="HJ91" s="224"/>
      <c r="HK91" s="225"/>
      <c r="HL91" s="225"/>
      <c r="HM91" s="225"/>
      <c r="HN91" s="225"/>
      <c r="HO91" s="226"/>
      <c r="HP91" s="227"/>
      <c r="HQ91" s="227"/>
      <c r="HR91" s="227"/>
      <c r="HS91" s="227"/>
      <c r="HT91" s="227"/>
      <c r="HU91" s="227"/>
      <c r="HV91" s="228"/>
      <c r="HW91" s="229"/>
      <c r="HX91" s="229"/>
      <c r="HY91" s="229"/>
      <c r="HZ91" s="229"/>
      <c r="IA91" s="229"/>
      <c r="IB91" s="229"/>
      <c r="IC91" s="229"/>
      <c r="ID91" s="230"/>
      <c r="IE91" s="231"/>
      <c r="IF91" s="231"/>
      <c r="IG91" s="231"/>
      <c r="IH91" s="231"/>
      <c r="II91" s="231"/>
      <c r="IJ91" s="231"/>
      <c r="IK91" s="231"/>
      <c r="IL91" s="231"/>
      <c r="IM91" s="231"/>
      <c r="IN91" s="231"/>
      <c r="IO91" s="231"/>
      <c r="IP91" s="418"/>
      <c r="IQ91" s="418">
        <v>8</v>
      </c>
    </row>
    <row r="92" spans="1:251" ht="15" customHeight="1" x14ac:dyDescent="0.25">
      <c r="B92" s="392"/>
      <c r="C92" s="13"/>
      <c r="D92" s="683"/>
      <c r="E92" s="20"/>
      <c r="F92" s="1"/>
      <c r="G92" s="684"/>
      <c r="H92" s="684"/>
      <c r="I92" s="18"/>
      <c r="J92" s="685"/>
      <c r="K92" s="685"/>
      <c r="L92" s="686"/>
      <c r="M92" s="687"/>
      <c r="N92" s="24"/>
      <c r="O92" s="107"/>
      <c r="P92" s="413"/>
      <c r="Q92" s="410"/>
      <c r="R92" s="24"/>
      <c r="S92" s="107"/>
      <c r="T92" s="413"/>
      <c r="U92" s="412"/>
      <c r="V92" s="24"/>
      <c r="W92" s="107"/>
      <c r="X92" s="413"/>
      <c r="Y92" s="410"/>
      <c r="Z92" s="24"/>
      <c r="AA92" s="273"/>
      <c r="AB92" s="24"/>
      <c r="AC92" s="273"/>
      <c r="AD92" s="411"/>
      <c r="AE92" s="413"/>
      <c r="AF92" s="410"/>
      <c r="AG92" s="411"/>
      <c r="AH92" s="413"/>
      <c r="AI92" s="410"/>
      <c r="AJ92" s="411"/>
      <c r="AK92" s="413"/>
      <c r="AL92" s="410"/>
      <c r="AM92" s="411"/>
      <c r="AN92" s="413"/>
      <c r="AO92" s="410"/>
      <c r="AP92" s="411"/>
      <c r="AQ92" s="413"/>
      <c r="AR92" s="410"/>
      <c r="AS92" s="411"/>
      <c r="AT92" s="413"/>
      <c r="AU92" s="410"/>
      <c r="AV92" s="411"/>
      <c r="AW92" s="413"/>
      <c r="AX92" s="410"/>
      <c r="AY92" s="411"/>
      <c r="AZ92" s="107"/>
      <c r="BA92" s="273"/>
      <c r="BB92" s="411"/>
      <c r="BC92" s="107"/>
      <c r="BD92" s="273"/>
      <c r="BE92" s="24"/>
      <c r="BF92" s="107"/>
      <c r="BG92" s="273"/>
      <c r="BH92" s="24"/>
      <c r="BI92" s="107"/>
      <c r="BJ92" s="273"/>
      <c r="BK92" s="24"/>
      <c r="BL92" s="107"/>
      <c r="BM92" s="273"/>
      <c r="BN92" s="24"/>
      <c r="BO92" s="107"/>
      <c r="BP92" s="273"/>
      <c r="BQ92" s="24"/>
      <c r="BR92" s="107"/>
      <c r="BS92" s="273"/>
      <c r="BT92" s="24"/>
      <c r="BU92" s="291"/>
      <c r="BV92" s="273"/>
      <c r="BW92" s="24"/>
      <c r="BX92" s="107"/>
      <c r="BY92" s="273"/>
      <c r="BZ92" s="24"/>
      <c r="CA92" s="107"/>
      <c r="CB92" s="273"/>
      <c r="CC92" s="24"/>
      <c r="CD92" s="107"/>
      <c r="CE92" s="107"/>
      <c r="CF92" s="107"/>
      <c r="CG92" s="107"/>
      <c r="CH92" s="273"/>
      <c r="CI92" s="24"/>
      <c r="CJ92" s="107"/>
      <c r="CK92" s="273"/>
      <c r="CL92" s="24"/>
      <c r="CM92" s="107"/>
      <c r="CN92" s="273"/>
      <c r="CO92" s="24"/>
      <c r="CP92" s="107"/>
      <c r="CQ92" s="273"/>
      <c r="CR92" s="24"/>
      <c r="CS92" s="107"/>
      <c r="CT92" s="273"/>
      <c r="CU92" s="24"/>
      <c r="CV92" s="107"/>
      <c r="CW92" s="273"/>
      <c r="CX92" s="24"/>
      <c r="CY92" s="107"/>
      <c r="CZ92" s="273"/>
      <c r="DA92" s="24"/>
      <c r="DB92" s="107"/>
      <c r="DC92" s="273"/>
      <c r="DD92" s="24"/>
      <c r="DE92" s="107"/>
      <c r="DF92" s="273"/>
      <c r="DG92" s="222"/>
      <c r="DH92" s="396"/>
      <c r="DI92" s="396"/>
      <c r="DJ92" s="285"/>
      <c r="DK92" s="223"/>
      <c r="DL92" s="421"/>
      <c r="DM92" s="422"/>
      <c r="DN92" s="430"/>
      <c r="DO92" s="225"/>
      <c r="DP92" s="225"/>
      <c r="DQ92" s="225"/>
      <c r="DR92" s="225"/>
      <c r="DS92" s="226"/>
      <c r="DT92" s="227"/>
      <c r="DU92" s="227"/>
      <c r="DV92" s="227"/>
      <c r="DW92" s="227"/>
      <c r="DX92" s="227"/>
      <c r="DY92" s="227"/>
      <c r="DZ92" s="228"/>
      <c r="EA92" s="229"/>
      <c r="EB92" s="229"/>
      <c r="EC92" s="229"/>
      <c r="ED92" s="229"/>
      <c r="EE92" s="229"/>
      <c r="EF92" s="229"/>
      <c r="EG92" s="229"/>
      <c r="EH92" s="230"/>
      <c r="EI92" s="231"/>
      <c r="EJ92" s="231"/>
      <c r="EK92" s="231"/>
      <c r="EL92" s="231"/>
      <c r="EM92" s="231"/>
      <c r="EN92" s="231"/>
      <c r="EO92" s="231"/>
      <c r="EP92" s="231"/>
      <c r="EQ92" s="231"/>
      <c r="ER92" s="231"/>
      <c r="ES92" s="231"/>
      <c r="ET92" s="232"/>
      <c r="EU92" s="224"/>
      <c r="EV92" s="225"/>
      <c r="EW92" s="225"/>
      <c r="EX92" s="225"/>
      <c r="EY92" s="225"/>
      <c r="EZ92" s="226"/>
      <c r="FA92" s="227"/>
      <c r="FB92" s="227"/>
      <c r="FC92" s="227"/>
      <c r="FD92" s="227"/>
      <c r="FE92" s="227"/>
      <c r="FF92" s="227"/>
      <c r="FG92" s="228"/>
      <c r="FH92" s="229"/>
      <c r="FI92" s="229"/>
      <c r="FJ92" s="229"/>
      <c r="FK92" s="229"/>
      <c r="FL92" s="229"/>
      <c r="FM92" s="229"/>
      <c r="FN92" s="229"/>
      <c r="FO92" s="230"/>
      <c r="FP92" s="231"/>
      <c r="FQ92" s="231"/>
      <c r="FR92" s="231"/>
      <c r="FS92" s="231"/>
      <c r="FT92" s="231"/>
      <c r="FU92" s="231"/>
      <c r="FV92" s="231"/>
      <c r="FW92" s="231"/>
      <c r="FX92" s="231"/>
      <c r="FY92" s="231"/>
      <c r="FZ92" s="231"/>
      <c r="GA92" s="232"/>
      <c r="GB92" s="224"/>
      <c r="GC92" s="225"/>
      <c r="GD92" s="225"/>
      <c r="GE92" s="225"/>
      <c r="GF92" s="225"/>
      <c r="GG92" s="226"/>
      <c r="GH92" s="227"/>
      <c r="GI92" s="227"/>
      <c r="GJ92" s="227"/>
      <c r="GK92" s="227"/>
      <c r="GL92" s="227"/>
      <c r="GM92" s="227"/>
      <c r="GN92" s="228"/>
      <c r="GO92" s="229"/>
      <c r="GP92" s="229"/>
      <c r="GQ92" s="229"/>
      <c r="GR92" s="229"/>
      <c r="GS92" s="229"/>
      <c r="GT92" s="229"/>
      <c r="GU92" s="229"/>
      <c r="GV92" s="230"/>
      <c r="GW92" s="231"/>
      <c r="GX92" s="231"/>
      <c r="GY92" s="231"/>
      <c r="GZ92" s="231"/>
      <c r="HA92" s="231"/>
      <c r="HB92" s="231"/>
      <c r="HC92" s="231"/>
      <c r="HD92" s="231"/>
      <c r="HE92" s="231"/>
      <c r="HF92" s="231"/>
      <c r="HG92" s="231"/>
      <c r="HH92" s="232"/>
      <c r="HI92" s="232"/>
      <c r="HJ92" s="224"/>
      <c r="HK92" s="225"/>
      <c r="HL92" s="225"/>
      <c r="HM92" s="225"/>
      <c r="HN92" s="225"/>
      <c r="HO92" s="226"/>
      <c r="HP92" s="227"/>
      <c r="HQ92" s="227"/>
      <c r="HR92" s="227"/>
      <c r="HS92" s="227"/>
      <c r="HT92" s="227"/>
      <c r="HU92" s="227"/>
      <c r="HV92" s="228"/>
      <c r="HW92" s="229"/>
      <c r="HX92" s="229"/>
      <c r="HY92" s="229"/>
      <c r="HZ92" s="229"/>
      <c r="IA92" s="229"/>
      <c r="IB92" s="229"/>
      <c r="IC92" s="229"/>
      <c r="ID92" s="230"/>
      <c r="IE92" s="231"/>
      <c r="IF92" s="231"/>
      <c r="IG92" s="231"/>
      <c r="IH92" s="231"/>
      <c r="II92" s="231"/>
      <c r="IJ92" s="231"/>
      <c r="IK92" s="231"/>
      <c r="IL92" s="231"/>
      <c r="IM92" s="231"/>
      <c r="IN92" s="231"/>
      <c r="IO92" s="231"/>
      <c r="IP92" s="418"/>
      <c r="IQ92" s="418"/>
    </row>
    <row r="93" spans="1:251" ht="15" customHeight="1" x14ac:dyDescent="0.25">
      <c r="B93" s="337"/>
      <c r="C93" s="393"/>
      <c r="D93" s="339"/>
      <c r="E93" s="337"/>
      <c r="F93" s="337"/>
      <c r="G93" s="337"/>
      <c r="H93" s="337"/>
      <c r="I93" s="340"/>
      <c r="J93" s="341"/>
      <c r="K93" s="341"/>
      <c r="L93" s="342"/>
      <c r="M93" s="343"/>
      <c r="N93" s="344"/>
      <c r="O93" s="345"/>
      <c r="P93" s="345"/>
      <c r="Q93" s="346"/>
      <c r="R93" s="344"/>
      <c r="S93" s="345"/>
      <c r="T93" s="345"/>
      <c r="U93" s="395"/>
      <c r="V93" s="344"/>
      <c r="W93" s="345"/>
      <c r="X93" s="345"/>
      <c r="Y93" s="346"/>
      <c r="Z93" s="344"/>
      <c r="AA93" s="346"/>
      <c r="AB93" s="344"/>
      <c r="AC93" s="346"/>
      <c r="AD93" s="344"/>
      <c r="AE93" s="345"/>
      <c r="AF93" s="346"/>
      <c r="AG93" s="344"/>
      <c r="AH93" s="345"/>
      <c r="AI93" s="346"/>
      <c r="AJ93" s="344"/>
      <c r="AK93" s="345"/>
      <c r="AL93" s="346"/>
      <c r="AM93" s="344"/>
      <c r="AN93" s="345"/>
      <c r="AO93" s="346"/>
      <c r="AP93" s="344"/>
      <c r="AQ93" s="345"/>
      <c r="AR93" s="346"/>
      <c r="AS93" s="344"/>
      <c r="AT93" s="345"/>
      <c r="AU93" s="346"/>
      <c r="AV93" s="344"/>
      <c r="AW93" s="345"/>
      <c r="AX93" s="346"/>
      <c r="AY93" s="344"/>
      <c r="AZ93" s="345"/>
      <c r="BA93" s="346"/>
      <c r="BB93" s="344"/>
      <c r="BC93" s="345"/>
      <c r="BD93" s="346"/>
      <c r="BE93" s="344"/>
      <c r="BF93" s="345"/>
      <c r="BG93" s="346"/>
      <c r="BH93" s="344"/>
      <c r="BI93" s="345"/>
      <c r="BJ93" s="346"/>
      <c r="BK93" s="344"/>
      <c r="BL93" s="345"/>
      <c r="BM93" s="346"/>
      <c r="BN93" s="344"/>
      <c r="BO93" s="345"/>
      <c r="BP93" s="346"/>
      <c r="BQ93" s="344"/>
      <c r="BR93" s="345"/>
      <c r="BS93" s="346"/>
      <c r="BT93" s="344"/>
      <c r="BU93" s="347"/>
      <c r="BV93" s="346"/>
      <c r="BW93" s="344"/>
      <c r="BX93" s="345"/>
      <c r="BY93" s="346"/>
      <c r="BZ93" s="344"/>
      <c r="CA93" s="345"/>
      <c r="CB93" s="346"/>
      <c r="CC93" s="344"/>
      <c r="CD93" s="345"/>
      <c r="CE93" s="345"/>
      <c r="CF93" s="345"/>
      <c r="CG93" s="345"/>
      <c r="CH93" s="346"/>
      <c r="CI93" s="344"/>
      <c r="CJ93" s="345"/>
      <c r="CK93" s="346"/>
      <c r="CL93" s="344"/>
      <c r="CM93" s="345"/>
      <c r="CN93" s="346"/>
      <c r="CO93" s="344"/>
      <c r="CP93" s="345"/>
      <c r="CQ93" s="346"/>
      <c r="CR93" s="344"/>
      <c r="CS93" s="345"/>
      <c r="CT93" s="346"/>
      <c r="CU93" s="344"/>
      <c r="CV93" s="345"/>
      <c r="CW93" s="346"/>
      <c r="CX93" s="344"/>
      <c r="CY93" s="345"/>
      <c r="CZ93" s="346"/>
      <c r="DA93" s="344"/>
      <c r="DB93" s="345"/>
      <c r="DC93" s="346"/>
      <c r="DD93" s="344"/>
      <c r="DE93" s="345"/>
      <c r="DF93" s="346"/>
      <c r="DG93" s="338"/>
      <c r="DH93" s="348"/>
      <c r="DI93" s="348"/>
      <c r="DJ93" s="349"/>
      <c r="DK93" s="343"/>
      <c r="DL93" s="350"/>
      <c r="DM93" s="351"/>
      <c r="DN93" s="352"/>
      <c r="DO93" s="353"/>
      <c r="DP93" s="353"/>
      <c r="DQ93" s="353"/>
      <c r="DR93" s="353"/>
      <c r="DS93" s="354"/>
      <c r="DT93" s="355"/>
      <c r="DU93" s="355"/>
      <c r="DV93" s="355"/>
      <c r="DW93" s="355"/>
      <c r="DX93" s="355"/>
      <c r="DY93" s="355"/>
      <c r="DZ93" s="356"/>
      <c r="EA93" s="357"/>
      <c r="EB93" s="357"/>
      <c r="EC93" s="357"/>
      <c r="ED93" s="357"/>
      <c r="EE93" s="357"/>
      <c r="EF93" s="357"/>
      <c r="EG93" s="357"/>
      <c r="EH93" s="358"/>
      <c r="EI93" s="359"/>
      <c r="EJ93" s="359"/>
      <c r="EK93" s="359"/>
      <c r="EL93" s="359"/>
      <c r="EM93" s="359"/>
      <c r="EN93" s="359"/>
      <c r="EO93" s="359"/>
      <c r="EP93" s="359"/>
      <c r="EQ93" s="359"/>
      <c r="ER93" s="359"/>
      <c r="ES93" s="359"/>
      <c r="ET93" s="360"/>
      <c r="EU93" s="352"/>
      <c r="EV93" s="353"/>
      <c r="EW93" s="353"/>
      <c r="EX93" s="353"/>
      <c r="EY93" s="353"/>
      <c r="EZ93" s="354"/>
      <c r="FA93" s="355"/>
      <c r="FB93" s="355"/>
      <c r="FC93" s="355"/>
      <c r="FD93" s="355"/>
      <c r="FE93" s="355"/>
      <c r="FF93" s="355"/>
      <c r="FG93" s="356"/>
      <c r="FH93" s="357"/>
      <c r="FI93" s="357"/>
      <c r="FJ93" s="357"/>
      <c r="FK93" s="357"/>
      <c r="FL93" s="357"/>
      <c r="FM93" s="357"/>
      <c r="FN93" s="357"/>
      <c r="FO93" s="358"/>
      <c r="FP93" s="359"/>
      <c r="FQ93" s="359"/>
      <c r="FR93" s="359"/>
      <c r="FS93" s="359"/>
      <c r="FT93" s="359"/>
      <c r="FU93" s="359"/>
      <c r="FV93" s="359"/>
      <c r="FW93" s="359"/>
      <c r="FX93" s="359"/>
      <c r="FY93" s="359"/>
      <c r="FZ93" s="359"/>
      <c r="GA93" s="360"/>
      <c r="GB93" s="352"/>
      <c r="GC93" s="353"/>
      <c r="GD93" s="353"/>
      <c r="GE93" s="353"/>
      <c r="GF93" s="353"/>
      <c r="GG93" s="354"/>
      <c r="GH93" s="355"/>
      <c r="GI93" s="355"/>
      <c r="GJ93" s="355"/>
      <c r="GK93" s="355"/>
      <c r="GL93" s="355"/>
      <c r="GM93" s="355"/>
      <c r="GN93" s="356"/>
      <c r="GO93" s="357"/>
      <c r="GP93" s="357"/>
      <c r="GQ93" s="357"/>
      <c r="GR93" s="357"/>
      <c r="GS93" s="357"/>
      <c r="GT93" s="357"/>
      <c r="GU93" s="357"/>
      <c r="GV93" s="358"/>
      <c r="GW93" s="359"/>
      <c r="GX93" s="359"/>
      <c r="GY93" s="359"/>
      <c r="GZ93" s="359"/>
      <c r="HA93" s="359"/>
      <c r="HB93" s="359"/>
      <c r="HC93" s="359"/>
      <c r="HD93" s="359"/>
      <c r="HE93" s="359"/>
      <c r="HF93" s="359"/>
      <c r="HG93" s="359"/>
      <c r="HH93" s="360"/>
      <c r="HI93" s="361"/>
      <c r="HJ93" s="352"/>
      <c r="HK93" s="353"/>
      <c r="HL93" s="353"/>
      <c r="HM93" s="353"/>
      <c r="HN93" s="353"/>
      <c r="HO93" s="354"/>
      <c r="HP93" s="355"/>
      <c r="HQ93" s="355"/>
      <c r="HR93" s="355"/>
      <c r="HS93" s="355"/>
      <c r="HT93" s="355"/>
      <c r="HU93" s="355"/>
      <c r="HV93" s="356"/>
      <c r="HW93" s="357"/>
      <c r="HX93" s="357"/>
      <c r="HY93" s="357"/>
      <c r="HZ93" s="357"/>
      <c r="IA93" s="357"/>
      <c r="IB93" s="357"/>
      <c r="IC93" s="357"/>
      <c r="ID93" s="358"/>
      <c r="IE93" s="359"/>
      <c r="IF93" s="359"/>
      <c r="IG93" s="359"/>
      <c r="IH93" s="359"/>
      <c r="II93" s="359"/>
      <c r="IJ93" s="359"/>
      <c r="IK93" s="359"/>
      <c r="IL93" s="359"/>
      <c r="IM93" s="359"/>
      <c r="IN93" s="359"/>
      <c r="IO93" s="359"/>
      <c r="IP93" s="415"/>
      <c r="IQ93" s="415"/>
    </row>
    <row r="94" spans="1:251" ht="15" x14ac:dyDescent="0.25">
      <c r="C94" s="363" t="s">
        <v>29</v>
      </c>
      <c r="D94" s="317"/>
      <c r="E94" s="362">
        <f>COUNTIF(E68:E93, 5)</f>
        <v>19</v>
      </c>
      <c r="F94" s="318"/>
      <c r="G94" s="330"/>
      <c r="H94" s="318"/>
      <c r="I94" s="330"/>
      <c r="J94" s="330"/>
      <c r="K94" s="330"/>
      <c r="L94" s="330"/>
      <c r="M94" s="419"/>
      <c r="N94" s="331"/>
      <c r="O94" s="332"/>
      <c r="P94" s="332"/>
      <c r="Q94" s="333"/>
      <c r="R94" s="331"/>
      <c r="S94" s="332"/>
      <c r="T94" s="332"/>
      <c r="U94" s="332"/>
      <c r="V94" s="331"/>
      <c r="W94" s="332"/>
      <c r="X94" s="332"/>
      <c r="Y94" s="333"/>
      <c r="Z94" s="331"/>
      <c r="AA94" s="333"/>
      <c r="AB94" s="331"/>
      <c r="AC94" s="333"/>
      <c r="AD94" s="331"/>
      <c r="AE94" s="332"/>
      <c r="AF94" s="333"/>
      <c r="AG94" s="331"/>
      <c r="AH94" s="332"/>
      <c r="AI94" s="333"/>
      <c r="AJ94" s="331"/>
      <c r="AK94" s="332"/>
      <c r="AL94" s="333"/>
      <c r="AM94" s="331"/>
      <c r="AN94" s="332"/>
      <c r="AO94" s="333"/>
      <c r="AP94" s="331"/>
      <c r="AQ94" s="332"/>
      <c r="AR94" s="333"/>
      <c r="AS94" s="331"/>
      <c r="AT94" s="332"/>
      <c r="AU94" s="333"/>
      <c r="AV94" s="331"/>
      <c r="AW94" s="332"/>
      <c r="AX94" s="333"/>
      <c r="AY94" s="331"/>
      <c r="AZ94" s="332"/>
      <c r="BA94" s="333"/>
      <c r="BB94" s="331"/>
      <c r="BC94" s="332"/>
      <c r="BD94" s="333"/>
      <c r="BE94" s="331"/>
      <c r="BF94" s="332"/>
      <c r="BG94" s="333"/>
      <c r="BH94" s="331"/>
      <c r="BI94" s="332"/>
      <c r="BJ94" s="333"/>
      <c r="BK94" s="331"/>
      <c r="BL94" s="332"/>
      <c r="BM94" s="333"/>
      <c r="BN94" s="331"/>
      <c r="BO94" s="332"/>
      <c r="BP94" s="333"/>
      <c r="BQ94" s="331"/>
      <c r="BR94" s="332"/>
      <c r="BS94" s="333"/>
      <c r="BT94" s="331"/>
      <c r="BU94" s="332"/>
      <c r="BV94" s="332"/>
      <c r="BW94" s="331"/>
      <c r="BX94" s="332"/>
      <c r="BY94" s="333"/>
      <c r="BZ94" s="331"/>
      <c r="CA94" s="332"/>
      <c r="CB94" s="333"/>
      <c r="CC94" s="331" t="s">
        <v>900</v>
      </c>
      <c r="CD94" s="332"/>
      <c r="CE94" s="332"/>
      <c r="CF94" s="332"/>
      <c r="CG94" s="332"/>
      <c r="CH94" s="333"/>
      <c r="CI94" s="331"/>
      <c r="CJ94" s="332"/>
      <c r="CK94" s="333"/>
      <c r="CL94" s="331"/>
      <c r="CM94" s="332"/>
      <c r="CN94" s="333"/>
      <c r="CO94" s="331" t="s">
        <v>899</v>
      </c>
      <c r="CP94" s="332"/>
      <c r="CQ94" s="332"/>
      <c r="CR94" s="332"/>
      <c r="CS94" s="332"/>
      <c r="CT94" s="332"/>
      <c r="CU94" s="332"/>
      <c r="CV94" s="332"/>
      <c r="CW94" s="332"/>
      <c r="CX94" s="332"/>
      <c r="CY94" s="332"/>
      <c r="CZ94" s="332"/>
      <c r="DA94" s="332"/>
      <c r="DB94" s="332"/>
      <c r="DC94" s="332"/>
      <c r="DD94" s="332"/>
      <c r="DE94" s="332"/>
      <c r="DF94" s="333"/>
      <c r="DG94" s="330"/>
      <c r="DH94" s="330"/>
      <c r="DI94" s="330"/>
      <c r="DJ94" s="334"/>
      <c r="DK94" s="318"/>
      <c r="DL94" s="335"/>
      <c r="DM94" s="319"/>
      <c r="DN94" s="320"/>
      <c r="DO94" s="321"/>
      <c r="DP94" s="321"/>
      <c r="DQ94" s="321"/>
      <c r="DR94" s="321"/>
      <c r="DS94" s="322"/>
      <c r="DT94" s="323"/>
      <c r="DU94" s="323"/>
      <c r="DV94" s="323"/>
      <c r="DW94" s="323"/>
      <c r="DX94" s="323"/>
      <c r="DY94" s="323"/>
      <c r="DZ94" s="324"/>
      <c r="EA94" s="325"/>
      <c r="EB94" s="325"/>
      <c r="EC94" s="325"/>
      <c r="ED94" s="325"/>
      <c r="EE94" s="325"/>
      <c r="EF94" s="325"/>
      <c r="EG94" s="325"/>
      <c r="EH94" s="326"/>
      <c r="EI94" s="327"/>
      <c r="EJ94" s="327"/>
      <c r="EK94" s="327"/>
      <c r="EL94" s="327"/>
      <c r="EM94" s="327"/>
      <c r="EN94" s="327"/>
      <c r="EO94" s="327"/>
      <c r="EP94" s="327"/>
      <c r="EQ94" s="327"/>
      <c r="ER94" s="327"/>
      <c r="ES94" s="327"/>
      <c r="ET94" s="328"/>
      <c r="EU94" s="320"/>
      <c r="EV94" s="321"/>
      <c r="EW94" s="321"/>
      <c r="EX94" s="321"/>
      <c r="EY94" s="321"/>
      <c r="EZ94" s="322"/>
      <c r="FA94" s="323"/>
      <c r="FB94" s="323"/>
      <c r="FC94" s="323"/>
      <c r="FD94" s="323"/>
      <c r="FE94" s="323"/>
      <c r="FF94" s="323"/>
      <c r="FG94" s="324"/>
      <c r="FH94" s="325"/>
      <c r="FI94" s="325"/>
      <c r="FJ94" s="325"/>
      <c r="FK94" s="325"/>
      <c r="FL94" s="325"/>
      <c r="FM94" s="325"/>
      <c r="FN94" s="325"/>
      <c r="FO94" s="326"/>
      <c r="FP94" s="327"/>
      <c r="FQ94" s="327"/>
      <c r="FR94" s="327"/>
      <c r="FS94" s="327"/>
      <c r="FT94" s="327"/>
      <c r="FU94" s="327"/>
      <c r="FV94" s="327"/>
      <c r="FW94" s="327"/>
      <c r="FX94" s="327"/>
      <c r="FY94" s="327"/>
      <c r="FZ94" s="327"/>
      <c r="GA94" s="328"/>
      <c r="GB94" s="320"/>
      <c r="GC94" s="321"/>
      <c r="GD94" s="321"/>
      <c r="GE94" s="321"/>
      <c r="GF94" s="321"/>
      <c r="GG94" s="322"/>
      <c r="GH94" s="323"/>
      <c r="GI94" s="323"/>
      <c r="GJ94" s="323"/>
      <c r="GK94" s="323"/>
      <c r="GL94" s="323"/>
      <c r="GM94" s="323"/>
      <c r="GN94" s="324"/>
      <c r="GO94" s="325"/>
      <c r="GP94" s="325"/>
      <c r="GQ94" s="325"/>
      <c r="GR94" s="325"/>
      <c r="GS94" s="325"/>
      <c r="GT94" s="325"/>
      <c r="GU94" s="325"/>
      <c r="GV94" s="326"/>
      <c r="GW94" s="327"/>
      <c r="GX94" s="327"/>
      <c r="GY94" s="327"/>
      <c r="GZ94" s="327"/>
      <c r="HA94" s="327"/>
      <c r="HB94" s="327"/>
      <c r="HC94" s="327"/>
      <c r="HD94" s="327"/>
      <c r="HE94" s="327"/>
      <c r="HF94" s="327"/>
      <c r="HG94" s="327"/>
      <c r="HH94" s="328"/>
      <c r="HI94" s="329"/>
      <c r="HJ94" s="320"/>
      <c r="HK94" s="321"/>
      <c r="HL94" s="321"/>
      <c r="HM94" s="321"/>
      <c r="HN94" s="321"/>
      <c r="HO94" s="322"/>
      <c r="HP94" s="323"/>
      <c r="HQ94" s="323"/>
      <c r="HR94" s="323"/>
      <c r="HS94" s="323"/>
      <c r="HT94" s="323"/>
      <c r="HU94" s="323"/>
      <c r="HV94" s="324"/>
      <c r="HW94" s="325"/>
      <c r="HX94" s="325"/>
      <c r="HY94" s="325"/>
      <c r="HZ94" s="325"/>
      <c r="IA94" s="325"/>
      <c r="IB94" s="325"/>
      <c r="IC94" s="325"/>
      <c r="ID94" s="326"/>
      <c r="IE94" s="327"/>
      <c r="IF94" s="327"/>
      <c r="IG94" s="327"/>
      <c r="IH94" s="327"/>
      <c r="II94" s="327"/>
      <c r="IJ94" s="327"/>
      <c r="IK94" s="327"/>
      <c r="IL94" s="327"/>
      <c r="IM94" s="327"/>
      <c r="IN94" s="327"/>
      <c r="IO94" s="327"/>
      <c r="IP94" s="417"/>
      <c r="IQ94" s="417"/>
    </row>
    <row r="95" spans="1:251" ht="15" customHeight="1" x14ac:dyDescent="0.25">
      <c r="B95" s="337"/>
      <c r="C95" s="393"/>
      <c r="D95" s="339"/>
      <c r="E95" s="337"/>
      <c r="F95" s="337"/>
      <c r="G95" s="337"/>
      <c r="H95" s="337"/>
      <c r="I95" s="340"/>
      <c r="J95" s="341"/>
      <c r="K95" s="341"/>
      <c r="L95" s="342"/>
      <c r="M95" s="343"/>
      <c r="N95" s="344"/>
      <c r="O95" s="345"/>
      <c r="P95" s="345"/>
      <c r="Q95" s="346"/>
      <c r="R95" s="344"/>
      <c r="S95" s="345"/>
      <c r="T95" s="345"/>
      <c r="U95" s="395"/>
      <c r="V95" s="344"/>
      <c r="W95" s="345"/>
      <c r="X95" s="345"/>
      <c r="Y95" s="346"/>
      <c r="Z95" s="344"/>
      <c r="AA95" s="346"/>
      <c r="AB95" s="344"/>
      <c r="AC95" s="346"/>
      <c r="AD95" s="344"/>
      <c r="AE95" s="345"/>
      <c r="AF95" s="346"/>
      <c r="AG95" s="344"/>
      <c r="AH95" s="345"/>
      <c r="AI95" s="346"/>
      <c r="AJ95" s="344"/>
      <c r="AK95" s="345"/>
      <c r="AL95" s="346"/>
      <c r="AM95" s="344"/>
      <c r="AN95" s="345"/>
      <c r="AO95" s="346"/>
      <c r="AP95" s="344"/>
      <c r="AQ95" s="345"/>
      <c r="AR95" s="346"/>
      <c r="AS95" s="344"/>
      <c r="AT95" s="345"/>
      <c r="AU95" s="346"/>
      <c r="AV95" s="344"/>
      <c r="AW95" s="345"/>
      <c r="AX95" s="346"/>
      <c r="AY95" s="344"/>
      <c r="AZ95" s="345"/>
      <c r="BA95" s="346"/>
      <c r="BB95" s="344"/>
      <c r="BC95" s="345"/>
      <c r="BD95" s="346"/>
      <c r="BE95" s="344"/>
      <c r="BF95" s="345"/>
      <c r="BG95" s="346"/>
      <c r="BH95" s="344"/>
      <c r="BI95" s="345"/>
      <c r="BJ95" s="346"/>
      <c r="BK95" s="344"/>
      <c r="BL95" s="345"/>
      <c r="BM95" s="346"/>
      <c r="BN95" s="344"/>
      <c r="BO95" s="345"/>
      <c r="BP95" s="346"/>
      <c r="BQ95" s="344"/>
      <c r="BR95" s="345"/>
      <c r="BS95" s="346"/>
      <c r="BT95" s="344"/>
      <c r="BU95" s="347"/>
      <c r="BV95" s="346"/>
      <c r="BW95" s="344"/>
      <c r="BX95" s="345"/>
      <c r="BY95" s="346"/>
      <c r="BZ95" s="344"/>
      <c r="CA95" s="345"/>
      <c r="CB95" s="346"/>
      <c r="CC95" s="344"/>
      <c r="CD95" s="345"/>
      <c r="CE95" s="345"/>
      <c r="CF95" s="345"/>
      <c r="CG95" s="345"/>
      <c r="CH95" s="346"/>
      <c r="CI95" s="344"/>
      <c r="CJ95" s="345"/>
      <c r="CK95" s="346"/>
      <c r="CL95" s="344"/>
      <c r="CM95" s="345"/>
      <c r="CN95" s="346"/>
      <c r="CO95" s="344"/>
      <c r="CP95" s="345"/>
      <c r="CQ95" s="346"/>
      <c r="CR95" s="344"/>
      <c r="CS95" s="345"/>
      <c r="CT95" s="346"/>
      <c r="CU95" s="344"/>
      <c r="CV95" s="345"/>
      <c r="CW95" s="346"/>
      <c r="CX95" s="344"/>
      <c r="CY95" s="345"/>
      <c r="CZ95" s="346"/>
      <c r="DA95" s="344"/>
      <c r="DB95" s="345"/>
      <c r="DC95" s="346"/>
      <c r="DD95" s="344"/>
      <c r="DE95" s="345"/>
      <c r="DF95" s="346"/>
      <c r="DG95" s="338"/>
      <c r="DH95" s="348"/>
      <c r="DI95" s="348"/>
      <c r="DJ95" s="349"/>
      <c r="DK95" s="343"/>
      <c r="DL95" s="350"/>
      <c r="DM95" s="351"/>
      <c r="DN95" s="352"/>
      <c r="DO95" s="353"/>
      <c r="DP95" s="353"/>
      <c r="DQ95" s="353"/>
      <c r="DR95" s="353"/>
      <c r="DS95" s="354"/>
      <c r="DT95" s="355"/>
      <c r="DU95" s="355"/>
      <c r="DV95" s="355"/>
      <c r="DW95" s="355"/>
      <c r="DX95" s="355"/>
      <c r="DY95" s="355"/>
      <c r="DZ95" s="356"/>
      <c r="EA95" s="357"/>
      <c r="EB95" s="357"/>
      <c r="EC95" s="357"/>
      <c r="ED95" s="357"/>
      <c r="EE95" s="357"/>
      <c r="EF95" s="357"/>
      <c r="EG95" s="357"/>
      <c r="EH95" s="358"/>
      <c r="EI95" s="359"/>
      <c r="EJ95" s="359"/>
      <c r="EK95" s="359"/>
      <c r="EL95" s="359"/>
      <c r="EM95" s="359"/>
      <c r="EN95" s="359"/>
      <c r="EO95" s="359"/>
      <c r="EP95" s="359"/>
      <c r="EQ95" s="359"/>
      <c r="ER95" s="359"/>
      <c r="ES95" s="359"/>
      <c r="ET95" s="360"/>
      <c r="EU95" s="352"/>
      <c r="EV95" s="353"/>
      <c r="EW95" s="353"/>
      <c r="EX95" s="353"/>
      <c r="EY95" s="353"/>
      <c r="EZ95" s="354"/>
      <c r="FA95" s="355"/>
      <c r="FB95" s="355"/>
      <c r="FC95" s="355"/>
      <c r="FD95" s="355"/>
      <c r="FE95" s="355"/>
      <c r="FF95" s="355"/>
      <c r="FG95" s="356"/>
      <c r="FH95" s="357"/>
      <c r="FI95" s="357"/>
      <c r="FJ95" s="357"/>
      <c r="FK95" s="357"/>
      <c r="FL95" s="357"/>
      <c r="FM95" s="357"/>
      <c r="FN95" s="357"/>
      <c r="FO95" s="358"/>
      <c r="FP95" s="359"/>
      <c r="FQ95" s="359"/>
      <c r="FR95" s="359"/>
      <c r="FS95" s="359"/>
      <c r="FT95" s="359"/>
      <c r="FU95" s="359"/>
      <c r="FV95" s="359"/>
      <c r="FW95" s="359"/>
      <c r="FX95" s="359"/>
      <c r="FY95" s="359"/>
      <c r="FZ95" s="359"/>
      <c r="GA95" s="360"/>
      <c r="GB95" s="352"/>
      <c r="GC95" s="353"/>
      <c r="GD95" s="353"/>
      <c r="GE95" s="353"/>
      <c r="GF95" s="353"/>
      <c r="GG95" s="354"/>
      <c r="GH95" s="355"/>
      <c r="GI95" s="355"/>
      <c r="GJ95" s="355"/>
      <c r="GK95" s="355"/>
      <c r="GL95" s="355"/>
      <c r="GM95" s="355"/>
      <c r="GN95" s="356"/>
      <c r="GO95" s="357"/>
      <c r="GP95" s="357"/>
      <c r="GQ95" s="357"/>
      <c r="GR95" s="357"/>
      <c r="GS95" s="357"/>
      <c r="GT95" s="357"/>
      <c r="GU95" s="357"/>
      <c r="GV95" s="358"/>
      <c r="GW95" s="359"/>
      <c r="GX95" s="359"/>
      <c r="GY95" s="359"/>
      <c r="GZ95" s="359"/>
      <c r="HA95" s="359"/>
      <c r="HB95" s="359"/>
      <c r="HC95" s="359"/>
      <c r="HD95" s="359"/>
      <c r="HE95" s="359"/>
      <c r="HF95" s="359"/>
      <c r="HG95" s="359"/>
      <c r="HH95" s="360"/>
      <c r="HI95" s="361"/>
      <c r="HJ95" s="352"/>
      <c r="HK95" s="353"/>
      <c r="HL95" s="353"/>
      <c r="HM95" s="353"/>
      <c r="HN95" s="353"/>
      <c r="HO95" s="354"/>
      <c r="HP95" s="355"/>
      <c r="HQ95" s="355"/>
      <c r="HR95" s="355"/>
      <c r="HS95" s="355"/>
      <c r="HT95" s="355"/>
      <c r="HU95" s="355"/>
      <c r="HV95" s="356"/>
      <c r="HW95" s="357"/>
      <c r="HX95" s="357"/>
      <c r="HY95" s="357"/>
      <c r="HZ95" s="357"/>
      <c r="IA95" s="357"/>
      <c r="IB95" s="357"/>
      <c r="IC95" s="357"/>
      <c r="ID95" s="358"/>
      <c r="IE95" s="359"/>
      <c r="IF95" s="359"/>
      <c r="IG95" s="359"/>
      <c r="IH95" s="359"/>
      <c r="II95" s="359"/>
      <c r="IJ95" s="359"/>
      <c r="IK95" s="359"/>
      <c r="IL95" s="359"/>
      <c r="IM95" s="359"/>
      <c r="IN95" s="359"/>
      <c r="IO95" s="359"/>
      <c r="IP95" s="415"/>
      <c r="IQ95" s="415"/>
    </row>
    <row r="96" spans="1:251" ht="15" customHeight="1" x14ac:dyDescent="0.25">
      <c r="A96" s="14" t="s">
        <v>1788</v>
      </c>
      <c r="B96" s="392">
        <v>1</v>
      </c>
      <c r="C96" s="13" t="s">
        <v>496</v>
      </c>
      <c r="D96" s="423">
        <v>43678</v>
      </c>
      <c r="E96" s="20">
        <v>6</v>
      </c>
      <c r="F96" s="6">
        <v>9856275</v>
      </c>
      <c r="G96" s="20">
        <v>1</v>
      </c>
      <c r="H96" s="20"/>
      <c r="I96" s="23"/>
      <c r="J96" s="6" t="s">
        <v>18</v>
      </c>
      <c r="K96" s="6" t="s">
        <v>18</v>
      </c>
      <c r="L96" s="424"/>
      <c r="M96" s="651" t="s">
        <v>497</v>
      </c>
      <c r="N96" s="24">
        <v>60</v>
      </c>
      <c r="O96" s="107"/>
      <c r="P96" s="108"/>
      <c r="Q96" s="444"/>
      <c r="R96" s="692">
        <v>67.650001525878906</v>
      </c>
      <c r="S96" s="107"/>
      <c r="T96" s="108"/>
      <c r="U96" s="649"/>
      <c r="V96" s="24">
        <v>75.099999999999994</v>
      </c>
      <c r="W96" s="107"/>
      <c r="X96" s="108"/>
      <c r="Y96" s="444"/>
      <c r="Z96" s="692">
        <v>77.150001525878906</v>
      </c>
      <c r="AA96" s="273"/>
      <c r="AB96" s="24">
        <v>62.55</v>
      </c>
      <c r="AC96" s="273"/>
      <c r="AD96" s="24">
        <v>79</v>
      </c>
      <c r="AE96" s="107"/>
      <c r="AF96" s="273"/>
      <c r="AG96" s="24">
        <v>75</v>
      </c>
      <c r="AH96" s="107"/>
      <c r="AI96" s="273"/>
      <c r="AJ96" s="24">
        <v>96</v>
      </c>
      <c r="AK96" s="107"/>
      <c r="AL96" s="273"/>
      <c r="AM96" s="24">
        <v>74</v>
      </c>
      <c r="AN96" s="107"/>
      <c r="AO96" s="273"/>
      <c r="AP96" s="24">
        <v>88</v>
      </c>
      <c r="AQ96" s="107"/>
      <c r="AR96" s="273"/>
      <c r="AS96" s="24">
        <v>68</v>
      </c>
      <c r="AT96" s="107"/>
      <c r="AU96" s="273"/>
      <c r="AV96" s="24">
        <v>66</v>
      </c>
      <c r="AW96" s="107"/>
      <c r="AX96" s="273"/>
      <c r="AY96" s="648">
        <v>66</v>
      </c>
      <c r="AZ96" s="107"/>
      <c r="BA96" s="273"/>
      <c r="BB96" s="24">
        <v>79</v>
      </c>
      <c r="BC96" s="107"/>
      <c r="BD96" s="273"/>
      <c r="BE96" s="24">
        <v>50</v>
      </c>
      <c r="BF96" s="107"/>
      <c r="BG96" s="273"/>
      <c r="BH96" s="24">
        <v>70.099998474121094</v>
      </c>
      <c r="BI96" s="107"/>
      <c r="BJ96" s="273"/>
      <c r="BK96" s="24">
        <v>68</v>
      </c>
      <c r="BL96" s="107"/>
      <c r="BM96" s="273"/>
      <c r="BN96" s="648">
        <v>73.089996337890625</v>
      </c>
      <c r="BO96" s="107"/>
      <c r="BP96" s="273"/>
      <c r="BQ96" s="24">
        <v>44</v>
      </c>
      <c r="BR96" s="107"/>
      <c r="BS96" s="273"/>
      <c r="BT96" s="24" t="s">
        <v>1387</v>
      </c>
      <c r="BU96" s="291"/>
      <c r="BV96" s="273"/>
      <c r="BW96" s="24" t="s">
        <v>1390</v>
      </c>
      <c r="BX96" s="107"/>
      <c r="BY96" s="273"/>
      <c r="BZ96" s="24" t="s">
        <v>1390</v>
      </c>
      <c r="CA96" s="107"/>
      <c r="CB96" s="273"/>
      <c r="CC96" s="692">
        <v>54</v>
      </c>
      <c r="CD96" s="107"/>
      <c r="CE96" s="107"/>
      <c r="CF96" s="107"/>
      <c r="CG96" s="107"/>
      <c r="CH96" s="273"/>
      <c r="CI96" s="24" t="s">
        <v>1117</v>
      </c>
      <c r="CJ96" s="107"/>
      <c r="CK96" s="273"/>
      <c r="CL96" s="24" t="s">
        <v>1390</v>
      </c>
      <c r="CM96" s="107"/>
      <c r="CN96" s="273"/>
      <c r="CO96" s="24" t="s">
        <v>1397</v>
      </c>
      <c r="CP96" s="107"/>
      <c r="CQ96" s="273"/>
      <c r="CR96" s="24"/>
      <c r="CS96" s="107"/>
      <c r="CT96" s="273"/>
      <c r="CU96" s="24" t="s">
        <v>1397</v>
      </c>
      <c r="CV96" s="107"/>
      <c r="CW96" s="273"/>
      <c r="CX96" s="24"/>
      <c r="CY96" s="107"/>
      <c r="CZ96" s="273"/>
      <c r="DA96" s="24" t="s">
        <v>1397</v>
      </c>
      <c r="DB96" s="107"/>
      <c r="DC96" s="273"/>
      <c r="DD96" s="24" t="s">
        <v>1397</v>
      </c>
      <c r="DE96" s="107"/>
      <c r="DF96" s="273"/>
      <c r="DG96" s="218"/>
      <c r="DH96" s="217"/>
      <c r="DI96" s="217"/>
      <c r="DJ96" s="286">
        <f>AVERAGE(AY96:DF96)</f>
        <v>63.023749351501465</v>
      </c>
      <c r="DK96" s="219"/>
      <c r="DL96" s="220">
        <f>IF(DJ96&gt;80, 4, (DJ96-50)/20+2.5)</f>
        <v>3.1511874675750731</v>
      </c>
      <c r="DM96" s="650">
        <f>COUNTIF(N96:DF96, DM$1)+COUNTIF(N96:DF96, DM$2)</f>
        <v>0</v>
      </c>
      <c r="DN96" s="233">
        <f>IF(COUNTIF($N96:$Q96, ET$1)&gt;0, DN$2, 0)</f>
        <v>0</v>
      </c>
      <c r="DO96" s="234">
        <f>IF(COUNTIF($R96:$U96, ET$1)&gt;0, DO$2, 0)</f>
        <v>0</v>
      </c>
      <c r="DP96" s="234">
        <f>IF(COUNTIF($V96:$Y96, ET$1)&gt;0, DP$2, 0)</f>
        <v>0</v>
      </c>
      <c r="DQ96" s="234">
        <f>IF(COUNTIF($Z96:$AA96, ET$1)&gt;0, DQ$2, 0)</f>
        <v>0</v>
      </c>
      <c r="DR96" s="234">
        <f>IF(COUNTIF($AB96:$AC96, ET$1)&gt;0, DR$2, 0)</f>
        <v>0</v>
      </c>
      <c r="DS96" s="235">
        <f>IF(COUNTIF($AD96:$AF96, $ET$1)&gt;0, DS$2, 0)</f>
        <v>0</v>
      </c>
      <c r="DT96" s="236">
        <f>IF(COUNTIF($AG96:$AI96, $ET$1)&gt;0, DT$2, 0)</f>
        <v>0</v>
      </c>
      <c r="DU96" s="236">
        <f>IF(COUNTIF($AJ96:$AL96, $ET$1)&gt;0, DU$2, 0)</f>
        <v>0</v>
      </c>
      <c r="DV96" s="236">
        <f>IF(COUNTIF($AM96:$AO96, $ET$1)&gt;0, DV$2, 0)</f>
        <v>0</v>
      </c>
      <c r="DW96" s="236">
        <f>IF(COUNTIF($AP96:$AR96, $ET$1)&gt;0, DW$2, 0)</f>
        <v>0</v>
      </c>
      <c r="DX96" s="236">
        <f>IF(COUNTIF($AS96:$AU96, $ET$1)&gt;0, DX$2, 0)</f>
        <v>0</v>
      </c>
      <c r="DY96" s="236">
        <f>IF(COUNTIF($AV96:$AX96, $ET$1)&gt;0, DY$2, 0)</f>
        <v>0</v>
      </c>
      <c r="DZ96" s="237">
        <f>IF(COUNTIF($AY96:$BA96, $ET$1)&gt;0, DZ$2, 0)</f>
        <v>0</v>
      </c>
      <c r="EA96" s="238">
        <f>IF(COUNTIF($BB96:$BD96, $ET$1)&gt;0, EA$2, 0)</f>
        <v>0</v>
      </c>
      <c r="EB96" s="238">
        <f>IF(COUNTIF($BE96:$BG96, $ET$1)&gt;0, EB$2, 0)</f>
        <v>0</v>
      </c>
      <c r="EC96" s="238">
        <f>IF(COUNTIF($BH96:$BJ96, $ET$1)&gt;0, EC$2, 0)</f>
        <v>0</v>
      </c>
      <c r="ED96" s="238">
        <f>IF(COUNTIF($BK96:$BM96, $ET$1)&gt;0, ED$2, 0)</f>
        <v>0</v>
      </c>
      <c r="EE96" s="238">
        <f>IF(COUNTIF($BN96:$BP96, $ET$1)&gt;0, EE$2, 0)</f>
        <v>0</v>
      </c>
      <c r="EF96" s="238">
        <f>IF(COUNTIF($BQ96:$BS96, $ET$1)&gt;0, EF$2, 0)</f>
        <v>0</v>
      </c>
      <c r="EG96" s="238">
        <f>IF(COUNTIF($BT96:$BV96, $ET$1)&gt;0, EG$2, 0)</f>
        <v>0</v>
      </c>
      <c r="EH96" s="239">
        <f>IF(COUNTIF($BW96:$BY96, $ET$1)&gt;0, EH$2, 0)</f>
        <v>0</v>
      </c>
      <c r="EI96" s="240">
        <f>IF(COUNTIF($BZ96:$CB96, $ET$1)&gt;0, EI$2, 0)</f>
        <v>0</v>
      </c>
      <c r="EJ96" s="240">
        <f>IF(COUNTIF($CC96:$CE96, $ET$1)&gt;0, EJ$2, 0)</f>
        <v>0</v>
      </c>
      <c r="EK96" s="240">
        <f>IF(COUNTIF($CF96:$CH96, $ET$1)&gt;0, EK$2, 0)</f>
        <v>0</v>
      </c>
      <c r="EL96" s="240">
        <f>IF(COUNTIF($CI96:$CK96, $ET$1)&gt;0, EL$2, 0)</f>
        <v>3</v>
      </c>
      <c r="EM96" s="240">
        <f>IF(COUNTIF($CL96:$CN96, $ET$1)&gt;0, EM$2, 0)</f>
        <v>0</v>
      </c>
      <c r="EN96" s="240">
        <f>IF(COUNTIF($CO96:$CQ96, $ET$1)&gt;0, EN$2, 0)</f>
        <v>0</v>
      </c>
      <c r="EO96" s="240">
        <f>IF(COUNTIF($CR96:$CT96, $ET$1)&gt;0, EO$2, 0)</f>
        <v>0</v>
      </c>
      <c r="EP96" s="240">
        <f>IF(COUNTIF($CU96:$CW96, $ET$1)&gt;0, EP$2, 0)</f>
        <v>0</v>
      </c>
      <c r="EQ96" s="240">
        <f>IF(COUNTIF($CX96:$CZ96, $ET$1)&gt;0, EQ$2, 0)</f>
        <v>0</v>
      </c>
      <c r="ER96" s="240">
        <f>IF(COUNTIF($DA96:$DC96, $ET$1)&gt;0, ER$2, 0)</f>
        <v>0</v>
      </c>
      <c r="ES96" s="240">
        <f>IF(COUNTIF($DD96:$DF96, $ET$1)&gt;0, ES$2, 0)</f>
        <v>0</v>
      </c>
      <c r="ET96" s="241">
        <f>SUM(DN96:ES96)</f>
        <v>3</v>
      </c>
      <c r="EU96" s="242">
        <f>IF(COUNTIF($N96:$Q96, GA$1)&gt;0, EU$2, 0)</f>
        <v>0</v>
      </c>
      <c r="EV96" s="234">
        <f>IF(COUNTIF($R96:$U96, GA$1)&gt;0, EV$2, 0)</f>
        <v>0</v>
      </c>
      <c r="EW96" s="234">
        <f>IF(COUNTIF($V96:$Y96, GA$1)&gt;0, EW$2, 0)</f>
        <v>0</v>
      </c>
      <c r="EX96" s="234">
        <f>IF(COUNTIF($Z96:$AA96, GA$1)&gt;0, EX$2, 0)</f>
        <v>0</v>
      </c>
      <c r="EY96" s="234">
        <f>IF(COUNTIF($AB96:$AC96, GA$1)&gt;0, EY$2, 0)</f>
        <v>0</v>
      </c>
      <c r="EZ96" s="235">
        <f>IF(COUNTIF($AD96:$AF96, $GA$1)&gt;0, EZ$2, 0)</f>
        <v>0</v>
      </c>
      <c r="FA96" s="236">
        <f>IF(COUNTIF($AG96:$AI96, $GA$1)&gt;0, FA$2, 0)</f>
        <v>0</v>
      </c>
      <c r="FB96" s="236">
        <f>IF(COUNTIF($AJ96:$AL96, $GA$1)&gt;0, FB$2, 0)</f>
        <v>0</v>
      </c>
      <c r="FC96" s="236">
        <f>IF(COUNTIF($AM96:$AO96, $GA$1)&gt;0, FC$2, 0)</f>
        <v>0</v>
      </c>
      <c r="FD96" s="236">
        <f>IF(COUNTIF($AP96:$AR96, $GA$1)&gt;0, FD$2, 0)</f>
        <v>0</v>
      </c>
      <c r="FE96" s="236">
        <f>IF(COUNTIF($AS96:$AU96, $GA$1)&gt;0, FE$2, 0)</f>
        <v>0</v>
      </c>
      <c r="FF96" s="236">
        <f>IF(COUNTIF($AV96:$AX96, $GA$1)&gt;0, FF$2, 0)</f>
        <v>0</v>
      </c>
      <c r="FG96" s="237">
        <f>IF(COUNTIF($AY96:$BA96, $GA$1)&gt;0, FG$2, 0)</f>
        <v>0</v>
      </c>
      <c r="FH96" s="238">
        <f>IF(COUNTIF($BB96:$BD96, $GA$1)&gt;0, FH$2, 0)</f>
        <v>0</v>
      </c>
      <c r="FI96" s="238">
        <f>IF(COUNTIF($BE96:$BG96, $GA$1)&gt;0, FI$2, 0)</f>
        <v>0</v>
      </c>
      <c r="FJ96" s="238">
        <f>IF(COUNTIF($BH96:$BJ96, $GA$1)&gt;0, FJ$2, 0)</f>
        <v>0</v>
      </c>
      <c r="FK96" s="238">
        <f>IF(COUNTIF($BK96:$BM96, $GA$1)&gt;0, FK$2, 0)</f>
        <v>0</v>
      </c>
      <c r="FL96" s="238">
        <f>IF(COUNTIF($BN96:$BP96, $GA$1)&gt;0, FL$2, 0)</f>
        <v>0</v>
      </c>
      <c r="FM96" s="238">
        <f>IF(COUNTIF($BQ96:$BS96, $GA$1)&gt;0, FM$2, 0)</f>
        <v>0</v>
      </c>
      <c r="FN96" s="238">
        <f>IF(COUNTIF($BT96:$BV96, $GA$1)&gt;0, FN$2, 0)</f>
        <v>0</v>
      </c>
      <c r="FO96" s="239">
        <f>IF(COUNTIF($BW96:$BY96, $GA$1)&gt;0, FO$2, 0)</f>
        <v>6</v>
      </c>
      <c r="FP96" s="240">
        <f>IF(COUNTIF($BZ96:$CB96, $GA$1)&gt;0, FP$2, 0)</f>
        <v>6</v>
      </c>
      <c r="FQ96" s="240">
        <f>IF(COUNTIF($CC96:$CE96, $GA$1)&gt;0, FQ$2, 0)</f>
        <v>0</v>
      </c>
      <c r="FR96" s="240">
        <f>IF(COUNTIF($CF96:$CH96, $GA$1)&gt;0, FR$2, 0)</f>
        <v>0</v>
      </c>
      <c r="FS96" s="240">
        <f>IF(COUNTIF($CI96:$CK96, $GA$1)&gt;0, FS$2, 0)</f>
        <v>0</v>
      </c>
      <c r="FT96" s="240">
        <f>IF(COUNTIF($CL96:$CN96, $GA$1)&gt;0, FT$2, 0)</f>
        <v>6</v>
      </c>
      <c r="FU96" s="240">
        <f>IF(COUNTIF($CO96:$CQ96, $GA$1)&gt;0, FU$2, 0)</f>
        <v>0</v>
      </c>
      <c r="FV96" s="240">
        <f>IF(COUNTIF($CR96:$CT96, $GA$1)&gt;0, FV$2, 0)</f>
        <v>0</v>
      </c>
      <c r="FW96" s="240">
        <f>IF(COUNTIF($CU96:$CW96, $GA$1)&gt;0, FW$2, 0)</f>
        <v>0</v>
      </c>
      <c r="FX96" s="240">
        <f>IF(COUNTIF($CX96:$CZ96, $GA$1)&gt;0, FX$2, 0)</f>
        <v>0</v>
      </c>
      <c r="FY96" s="240">
        <f>IF(COUNTIF($DA96:$DC96, $GA$1)&gt;0, FY$2, 0)</f>
        <v>0</v>
      </c>
      <c r="FZ96" s="240">
        <f>IF(COUNTIF($DD96:$DF96, $GA$1)&gt;0, FZ$2, 0)</f>
        <v>0</v>
      </c>
      <c r="GA96" s="241">
        <f>SUM(EU96:FZ96)</f>
        <v>18</v>
      </c>
      <c r="GB96" s="242">
        <f>IF(COUNTIF($N96:$Q96, HH$1)&gt;0, GB$2, 0)</f>
        <v>0</v>
      </c>
      <c r="GC96" s="234">
        <f>IF(COUNTIF($R96:$U96, HH$1)&gt;0, GC$2, 0)</f>
        <v>0</v>
      </c>
      <c r="GD96" s="234">
        <f>IF(COUNTIF($V96:$Y96, HH$1)&gt;0, GD$2, 0)</f>
        <v>0</v>
      </c>
      <c r="GE96" s="234">
        <f>IF(COUNTIF($Z96:$AA96, HH$1)&gt;0, GE$2, 0)</f>
        <v>0</v>
      </c>
      <c r="GF96" s="234">
        <f>IF(COUNTIF($AB96:$AC96, HH$1)&gt;0, GF$2, 0)</f>
        <v>0</v>
      </c>
      <c r="GG96" s="235">
        <f>IF(COUNTIF($AD96:$AF96, $HH$1)&gt;0, GG$2, 0)</f>
        <v>0</v>
      </c>
      <c r="GH96" s="236">
        <f>IF(COUNTIF($AG96:$AI96, $HH$1)&gt;0, GH$2, 0)</f>
        <v>0</v>
      </c>
      <c r="GI96" s="236">
        <f>IF(COUNTIF($AJ96:$AL96, $HH$1)&gt;0, GI$2, 0)</f>
        <v>0</v>
      </c>
      <c r="GJ96" s="236">
        <f>IF(COUNTIF($AM96:$AO96, $HH$1)&gt;0, GJ$2, 0)</f>
        <v>0</v>
      </c>
      <c r="GK96" s="236">
        <f>IF(COUNTIF($AP96:$AR96, $HH$1)&gt;0, GK$2, 0)</f>
        <v>0</v>
      </c>
      <c r="GL96" s="236">
        <f>IF(COUNTIF($AS96:$AU96, $HH$1)&gt;0, GL$2, 0)</f>
        <v>0</v>
      </c>
      <c r="GM96" s="236">
        <f>IF(COUNTIF($AV96:$AX96, $HH$1)&gt;0, GM$2, 0)</f>
        <v>0</v>
      </c>
      <c r="GN96" s="237">
        <f>IF(COUNTIF($AY96:$BA96, $HH$1)&gt;0, GN$2, 0)</f>
        <v>0</v>
      </c>
      <c r="GO96" s="238">
        <f>IF(COUNTIF($BB96:$BD96, $HH$1)&gt;0, GO$2, 0)</f>
        <v>0</v>
      </c>
      <c r="GP96" s="238">
        <f>IF(COUNTIF($BE96:$BG96, $HH$1)&gt;0, GP$2, 0)</f>
        <v>0</v>
      </c>
      <c r="GQ96" s="238">
        <f>IF(COUNTIF($BH96:$BJ96, $HH$1)&gt;0, GQ$2, 0)</f>
        <v>0</v>
      </c>
      <c r="GR96" s="238">
        <f>IF(COUNTIF($BK96:$BM96, $HH$1)&gt;0, GR$2, 0)</f>
        <v>0</v>
      </c>
      <c r="GS96" s="238">
        <f>IF(COUNTIF($BN96:$BP96, $HH$1)&gt;0, GS$2, 0)</f>
        <v>0</v>
      </c>
      <c r="GT96" s="238">
        <f>IF(COUNTIF($BQ96:$BS96, $HH$1)&gt;0, GT$2, 0)</f>
        <v>0</v>
      </c>
      <c r="GU96" s="238">
        <f>IF(COUNTIF($BT96:$BV96, $HH$1)&gt;0, GU$2, 0)</f>
        <v>6</v>
      </c>
      <c r="GV96" s="239">
        <f>IF(COUNTIF($BW96:$BY96, $HH$1)&gt;0, GV$2, 0)</f>
        <v>0</v>
      </c>
      <c r="GW96" s="240">
        <f>IF(COUNTIF($BZ96:$CB96, $HH$1)&gt;0, GW$2, 0)</f>
        <v>0</v>
      </c>
      <c r="GX96" s="240">
        <f>IF(COUNTIF($CC96:$CE96, $HH$1)&gt;0, GX$2, 0)</f>
        <v>0</v>
      </c>
      <c r="GY96" s="240">
        <f>IF(COUNTIF($CF96:$CH96, $HH$1)&gt;0, GY$2, 0)</f>
        <v>0</v>
      </c>
      <c r="GZ96" s="240">
        <f>IF(COUNTIF($CI96:$CK96, $HH$1)&gt;0, GZ$2, 0)</f>
        <v>0</v>
      </c>
      <c r="HA96" s="240">
        <f>IF(COUNTIF($CL96:$CN96, $HH$1)&gt;0, HA$2, 0)</f>
        <v>0</v>
      </c>
      <c r="HB96" s="240">
        <f>IF(COUNTIF($CO96:$CQ96, $HH$1)&gt;0, HB$2, 0)</f>
        <v>0</v>
      </c>
      <c r="HC96" s="240">
        <f>IF(COUNTIF($CR96:$CT96, $HH$1)&gt;0, HC$2, 0)</f>
        <v>0</v>
      </c>
      <c r="HD96" s="240">
        <f>IF(COUNTIF($CU96:$CW96, $HH$1)&gt;0, HD$2, 0)</f>
        <v>0</v>
      </c>
      <c r="HE96" s="240">
        <f>IF(COUNTIF($CX96:$CZ96, $HH$1)&gt;0, HE$2, 0)</f>
        <v>0</v>
      </c>
      <c r="HF96" s="240">
        <f>IF(COUNTIF($DA96:$DC96, $HH$1)&gt;0, HF$2, 0)</f>
        <v>0</v>
      </c>
      <c r="HG96" s="240">
        <f>IF(COUNTIF($DD96:$DF96, $HH$1)&gt;0, HG$2, 0)</f>
        <v>0</v>
      </c>
      <c r="HH96" s="241">
        <f>SUM(GB96:HG96)</f>
        <v>6</v>
      </c>
      <c r="HI96" s="243"/>
      <c r="HJ96" s="242">
        <f>IF(MAX($N96:$Q96)&gt;=40, HJ$2, 0)</f>
        <v>3</v>
      </c>
      <c r="HK96" s="234">
        <f>IF(MAX($R96:$U96)&gt;=40, HK$2, 0)</f>
        <v>3</v>
      </c>
      <c r="HL96" s="234">
        <f>IF(MAX($V96:$Y96)&gt;=40, HL$2, 0)</f>
        <v>3</v>
      </c>
      <c r="HM96" s="234">
        <f>IF(MAX($Z96:$AA96)&gt;=40, HM$2, 0)</f>
        <v>3</v>
      </c>
      <c r="HN96" s="234">
        <f>IF(MAX($AB96:$AC96)&gt;=40, HN$2, 0)</f>
        <v>2</v>
      </c>
      <c r="HO96" s="235">
        <f>IF(MAX($AD96:$AF96)&gt;=40, HO$2, 0)</f>
        <v>20</v>
      </c>
      <c r="HP96" s="236">
        <f>IF(MAX($AG96:$AI96)&gt;=40, HP$2, 0)</f>
        <v>20</v>
      </c>
      <c r="HQ96" s="236">
        <f>IF(MAX($AJ96:$AL96)&gt;=40, HQ$2, 0)</f>
        <v>20</v>
      </c>
      <c r="HR96" s="236">
        <f>IF(MAX($AM96:$AO96)&gt;=40, HR$2, 0)</f>
        <v>20</v>
      </c>
      <c r="HS96" s="236">
        <f>IF(MAX($AP96:$AR96)&gt;=40, HS$2, 0)</f>
        <v>10</v>
      </c>
      <c r="HT96" s="236">
        <f>IF(MAX($AS96:$AU96)&gt;=40, HT$2, 0)</f>
        <v>20</v>
      </c>
      <c r="HU96" s="236">
        <f>IF(MAX($AV96:$AX96)&gt;=40, HU$2, 0)</f>
        <v>10</v>
      </c>
      <c r="HV96" s="237">
        <f>IF(MAX($AY96:$BA96)&gt;=40, HV$2, 0)</f>
        <v>20</v>
      </c>
      <c r="HW96" s="238">
        <f>IF(MAX($BB96:$BD96)&gt;=40, HW$2, 0)</f>
        <v>20</v>
      </c>
      <c r="HX96" s="238">
        <f>IF(MAX($BE96:$BG96)&gt;=40, HX$2, 0)</f>
        <v>20</v>
      </c>
      <c r="HY96" s="238">
        <f>IF(MAX($BH96:$BJ96)&gt;=40, HY$2, 0)</f>
        <v>20</v>
      </c>
      <c r="HZ96" s="238">
        <f>IF(MAX($BK96:$BM96)&gt;=40, HZ$2, 0)</f>
        <v>10</v>
      </c>
      <c r="IA96" s="238">
        <f>IF(MAX($BN96:$BP96)&gt;=40, IA$2, 0)</f>
        <v>20</v>
      </c>
      <c r="IB96" s="238">
        <f>IF(MAX($BQ96:$BS96)&gt;=40, IB$2, 0)</f>
        <v>10</v>
      </c>
      <c r="IC96" s="238">
        <f>IF(MAX($BT96:$BV96)&gt;=40, IC$2, 0)</f>
        <v>0</v>
      </c>
      <c r="ID96" s="239">
        <f>IF(MAX($BW96:$BY96)&gt;=40, ID$2, 0)</f>
        <v>0</v>
      </c>
      <c r="IE96" s="240">
        <f>IF(MAX($BZ96:$CB96)&gt;=40, IE$2, 0)</f>
        <v>0</v>
      </c>
      <c r="IF96" s="240">
        <f>IF(MAX($CC96:$CE96)&gt;=40, IF$2, 0)</f>
        <v>10</v>
      </c>
      <c r="IG96" s="240">
        <f>IF(MAX($CF96:$CH96)&gt;=40, IG$2, 0)</f>
        <v>0</v>
      </c>
      <c r="IH96" s="240">
        <f>IF(MAX($CI96:$CK96)&gt;=40, IH$2, 0)</f>
        <v>0</v>
      </c>
      <c r="II96" s="240">
        <f>IF(MAX($CL96:$CN96)&gt;=40, II$2, 0)</f>
        <v>0</v>
      </c>
      <c r="IJ96" s="240">
        <f>IF(MAX($CO96:$CQ96)&gt;=40, IJ$2, 0)</f>
        <v>0</v>
      </c>
      <c r="IK96" s="240">
        <f>IF(MAX($CR96:$CT96)&gt;=40, IK$2, 0)</f>
        <v>0</v>
      </c>
      <c r="IL96" s="240">
        <f>IF(MAX($CU96:$CW96)&gt;=40, IL$2, 0)</f>
        <v>0</v>
      </c>
      <c r="IM96" s="240">
        <f>IF(MAX($CX96:$CZ96)&gt;=40, IM$2, 0)</f>
        <v>0</v>
      </c>
      <c r="IN96" s="240">
        <f>IF(MAX($DA96:$DC96)&gt;=40, IN$2, 0)</f>
        <v>0</v>
      </c>
      <c r="IO96" s="240">
        <f>IF(MAX($DD96:$DF96)&gt;=40, IO$2, 0)</f>
        <v>0</v>
      </c>
      <c r="IP96" s="416">
        <f>SUM(HO96:IB96, ID96:IO96)</f>
        <v>250</v>
      </c>
      <c r="IQ96" s="416">
        <f>SUM(HJ96:HN96, IC96)</f>
        <v>14</v>
      </c>
    </row>
    <row r="97" spans="1:251" ht="15" customHeight="1" x14ac:dyDescent="0.25">
      <c r="B97" s="223"/>
      <c r="C97" s="222"/>
      <c r="D97" s="404"/>
      <c r="E97" s="405"/>
      <c r="F97" s="221"/>
      <c r="G97" s="406"/>
      <c r="H97" s="406"/>
      <c r="I97" s="407"/>
      <c r="J97" s="408"/>
      <c r="K97" s="408"/>
      <c r="L97" s="409"/>
      <c r="M97" s="420"/>
      <c r="N97" s="411"/>
      <c r="O97" s="413"/>
      <c r="P97" s="413"/>
      <c r="Q97" s="410"/>
      <c r="R97" s="411"/>
      <c r="S97" s="413"/>
      <c r="T97" s="413"/>
      <c r="U97" s="412"/>
      <c r="V97" s="411"/>
      <c r="W97" s="413"/>
      <c r="X97" s="413"/>
      <c r="Y97" s="410"/>
      <c r="Z97" s="411"/>
      <c r="AA97" s="410"/>
      <c r="AB97" s="411"/>
      <c r="AC97" s="410"/>
      <c r="AD97" s="411"/>
      <c r="AE97" s="413"/>
      <c r="AF97" s="410"/>
      <c r="AG97" s="411"/>
      <c r="AH97" s="413"/>
      <c r="AI97" s="410"/>
      <c r="AJ97" s="411"/>
      <c r="AK97" s="413"/>
      <c r="AL97" s="410"/>
      <c r="AM97" s="411"/>
      <c r="AN97" s="413"/>
      <c r="AO97" s="410"/>
      <c r="AP97" s="411"/>
      <c r="AQ97" s="413"/>
      <c r="AR97" s="410"/>
      <c r="AS97" s="411"/>
      <c r="AT97" s="413"/>
      <c r="AU97" s="410"/>
      <c r="AV97" s="411"/>
      <c r="AW97" s="413"/>
      <c r="AX97" s="410"/>
      <c r="AY97" s="411"/>
      <c r="AZ97" s="413"/>
      <c r="BA97" s="410"/>
      <c r="BB97" s="411"/>
      <c r="BC97" s="413"/>
      <c r="BD97" s="410"/>
      <c r="BE97" s="411"/>
      <c r="BF97" s="413"/>
      <c r="BG97" s="410"/>
      <c r="BH97" s="411"/>
      <c r="BI97" s="413"/>
      <c r="BJ97" s="410"/>
      <c r="BK97" s="411"/>
      <c r="BL97" s="413"/>
      <c r="BM97" s="410"/>
      <c r="BN97" s="411"/>
      <c r="BO97" s="413"/>
      <c r="BP97" s="410"/>
      <c r="BQ97" s="411"/>
      <c r="BR97" s="413"/>
      <c r="BS97" s="410"/>
      <c r="BT97" s="411"/>
      <c r="BU97" s="414"/>
      <c r="BV97" s="410"/>
      <c r="BW97" s="411"/>
      <c r="BX97" s="413"/>
      <c r="BY97" s="410"/>
      <c r="BZ97" s="411"/>
      <c r="CA97" s="413"/>
      <c r="CB97" s="410"/>
      <c r="CC97" s="411"/>
      <c r="CD97" s="413"/>
      <c r="CE97" s="413"/>
      <c r="CF97" s="413"/>
      <c r="CG97" s="413"/>
      <c r="CH97" s="410"/>
      <c r="CI97" s="411"/>
      <c r="CJ97" s="413"/>
      <c r="CK97" s="410"/>
      <c r="CL97" s="411"/>
      <c r="CM97" s="413"/>
      <c r="CN97" s="410"/>
      <c r="CO97" s="411"/>
      <c r="CP97" s="413"/>
      <c r="CQ97" s="410"/>
      <c r="CR97" s="411"/>
      <c r="CS97" s="413"/>
      <c r="CT97" s="410"/>
      <c r="CU97" s="411"/>
      <c r="CV97" s="413"/>
      <c r="CW97" s="410"/>
      <c r="CX97" s="411"/>
      <c r="CY97" s="413"/>
      <c r="CZ97" s="410"/>
      <c r="DA97" s="411"/>
      <c r="DB97" s="413"/>
      <c r="DC97" s="410"/>
      <c r="DD97" s="411"/>
      <c r="DE97" s="413"/>
      <c r="DF97" s="410"/>
      <c r="DG97" s="222"/>
      <c r="DH97" s="396"/>
      <c r="DI97" s="396"/>
      <c r="DJ97" s="285"/>
      <c r="DK97" s="223"/>
      <c r="DL97" s="421"/>
      <c r="DM97" s="422"/>
      <c r="DN97" s="430"/>
      <c r="DO97" s="225"/>
      <c r="DP97" s="225"/>
      <c r="DQ97" s="225"/>
      <c r="DR97" s="225"/>
      <c r="DS97" s="226"/>
      <c r="DT97" s="227"/>
      <c r="DU97" s="227"/>
      <c r="DV97" s="227"/>
      <c r="DW97" s="227"/>
      <c r="DX97" s="227"/>
      <c r="DY97" s="227"/>
      <c r="DZ97" s="228"/>
      <c r="EA97" s="229"/>
      <c r="EB97" s="229"/>
      <c r="EC97" s="229"/>
      <c r="ED97" s="229"/>
      <c r="EE97" s="229"/>
      <c r="EF97" s="229"/>
      <c r="EG97" s="229"/>
      <c r="EH97" s="230"/>
      <c r="EI97" s="231"/>
      <c r="EJ97" s="231"/>
      <c r="EK97" s="231"/>
      <c r="EL97" s="231"/>
      <c r="EM97" s="231"/>
      <c r="EN97" s="231"/>
      <c r="EO97" s="231"/>
      <c r="EP97" s="231"/>
      <c r="EQ97" s="231"/>
      <c r="ER97" s="231"/>
      <c r="ES97" s="231"/>
      <c r="ET97" s="232"/>
      <c r="EU97" s="224"/>
      <c r="EV97" s="225"/>
      <c r="EW97" s="225"/>
      <c r="EX97" s="225"/>
      <c r="EY97" s="225"/>
      <c r="EZ97" s="226"/>
      <c r="FA97" s="227"/>
      <c r="FB97" s="227"/>
      <c r="FC97" s="227"/>
      <c r="FD97" s="227"/>
      <c r="FE97" s="227"/>
      <c r="FF97" s="227"/>
      <c r="FG97" s="228"/>
      <c r="FH97" s="229"/>
      <c r="FI97" s="229"/>
      <c r="FJ97" s="229"/>
      <c r="FK97" s="229"/>
      <c r="FL97" s="229"/>
      <c r="FM97" s="229"/>
      <c r="FN97" s="229"/>
      <c r="FO97" s="230"/>
      <c r="FP97" s="231"/>
      <c r="FQ97" s="231"/>
      <c r="FR97" s="231"/>
      <c r="FS97" s="231"/>
      <c r="FT97" s="231"/>
      <c r="FU97" s="231"/>
      <c r="FV97" s="231"/>
      <c r="FW97" s="231"/>
      <c r="FX97" s="231"/>
      <c r="FY97" s="231"/>
      <c r="FZ97" s="231"/>
      <c r="GA97" s="232"/>
      <c r="GB97" s="224"/>
      <c r="GC97" s="225"/>
      <c r="GD97" s="225"/>
      <c r="GE97" s="225"/>
      <c r="GF97" s="225"/>
      <c r="GG97" s="226"/>
      <c r="GH97" s="227"/>
      <c r="GI97" s="227"/>
      <c r="GJ97" s="227"/>
      <c r="GK97" s="227"/>
      <c r="GL97" s="227"/>
      <c r="GM97" s="227"/>
      <c r="GN97" s="228"/>
      <c r="GO97" s="229"/>
      <c r="GP97" s="229"/>
      <c r="GQ97" s="229"/>
      <c r="GR97" s="229"/>
      <c r="GS97" s="229"/>
      <c r="GT97" s="229"/>
      <c r="GU97" s="229"/>
      <c r="GV97" s="230"/>
      <c r="GW97" s="231"/>
      <c r="GX97" s="231"/>
      <c r="GY97" s="231"/>
      <c r="GZ97" s="231"/>
      <c r="HA97" s="231"/>
      <c r="HB97" s="231"/>
      <c r="HC97" s="231"/>
      <c r="HD97" s="231"/>
      <c r="HE97" s="231"/>
      <c r="HF97" s="231"/>
      <c r="HG97" s="231"/>
      <c r="HH97" s="232"/>
      <c r="HI97" s="232"/>
      <c r="HJ97" s="224"/>
      <c r="HK97" s="225"/>
      <c r="HL97" s="225"/>
      <c r="HM97" s="225"/>
      <c r="HN97" s="225"/>
      <c r="HO97" s="226"/>
      <c r="HP97" s="227"/>
      <c r="HQ97" s="227"/>
      <c r="HR97" s="227"/>
      <c r="HS97" s="227"/>
      <c r="HT97" s="227"/>
      <c r="HU97" s="227"/>
      <c r="HV97" s="228"/>
      <c r="HW97" s="229"/>
      <c r="HX97" s="229"/>
      <c r="HY97" s="229"/>
      <c r="HZ97" s="229"/>
      <c r="IA97" s="229"/>
      <c r="IB97" s="229"/>
      <c r="IC97" s="229"/>
      <c r="ID97" s="230"/>
      <c r="IE97" s="231"/>
      <c r="IF97" s="231"/>
      <c r="IG97" s="231"/>
      <c r="IH97" s="231"/>
      <c r="II97" s="231"/>
      <c r="IJ97" s="231"/>
      <c r="IK97" s="231"/>
      <c r="IL97" s="231"/>
      <c r="IM97" s="231"/>
      <c r="IN97" s="231"/>
      <c r="IO97" s="231"/>
      <c r="IP97" s="418"/>
      <c r="IQ97" s="418"/>
    </row>
    <row r="98" spans="1:251" ht="15" customHeight="1" x14ac:dyDescent="0.25">
      <c r="A98" s="14" t="s">
        <v>1789</v>
      </c>
      <c r="B98" s="392">
        <v>107</v>
      </c>
      <c r="C98" s="13" t="s">
        <v>861</v>
      </c>
      <c r="D98" s="423">
        <v>44044</v>
      </c>
      <c r="E98" s="20">
        <v>6</v>
      </c>
      <c r="F98" s="6">
        <v>10878406</v>
      </c>
      <c r="G98" s="20">
        <v>1</v>
      </c>
      <c r="H98" s="20"/>
      <c r="I98" s="23"/>
      <c r="J98" s="6" t="s">
        <v>18</v>
      </c>
      <c r="K98" s="6" t="s">
        <v>18</v>
      </c>
      <c r="L98" s="424"/>
      <c r="M98" s="651" t="s">
        <v>862</v>
      </c>
      <c r="N98" s="692">
        <v>67.099998474121094</v>
      </c>
      <c r="O98" s="107"/>
      <c r="P98" s="105"/>
      <c r="Q98" s="106"/>
      <c r="R98" s="24" t="s">
        <v>1397</v>
      </c>
      <c r="S98" s="107"/>
      <c r="T98" s="105"/>
      <c r="U98" s="106"/>
      <c r="V98" s="24" t="s">
        <v>1390</v>
      </c>
      <c r="W98" s="107"/>
      <c r="X98" s="105"/>
      <c r="Y98" s="106"/>
      <c r="Z98" s="692">
        <v>67.349998474121094</v>
      </c>
      <c r="AA98" s="273"/>
      <c r="AB98" s="24" t="s">
        <v>1397</v>
      </c>
      <c r="AC98" s="273"/>
      <c r="AD98" s="272">
        <v>100</v>
      </c>
      <c r="AE98" s="108"/>
      <c r="AF98" s="444"/>
      <c r="AG98" s="272">
        <v>100</v>
      </c>
      <c r="AH98" s="108"/>
      <c r="AI98" s="444"/>
      <c r="AJ98" s="272">
        <v>100</v>
      </c>
      <c r="AK98" s="108"/>
      <c r="AL98" s="444"/>
      <c r="AM98" s="272">
        <v>100</v>
      </c>
      <c r="AN98" s="108"/>
      <c r="AO98" s="444"/>
      <c r="AP98" s="272">
        <v>100</v>
      </c>
      <c r="AQ98" s="108"/>
      <c r="AR98" s="444"/>
      <c r="AS98" s="272">
        <v>100</v>
      </c>
      <c r="AT98" s="108"/>
      <c r="AU98" s="444"/>
      <c r="AV98" s="272">
        <v>100</v>
      </c>
      <c r="AW98" s="108"/>
      <c r="AX98" s="444"/>
      <c r="AY98" s="648">
        <v>63</v>
      </c>
      <c r="AZ98" s="107"/>
      <c r="BA98" s="273"/>
      <c r="BB98" s="24">
        <v>75.75</v>
      </c>
      <c r="BC98" s="107"/>
      <c r="BD98" s="273"/>
      <c r="BE98" s="24">
        <v>78.5</v>
      </c>
      <c r="BF98" s="107"/>
      <c r="BG98" s="273"/>
      <c r="BH98" s="24">
        <v>61.75</v>
      </c>
      <c r="BI98" s="107"/>
      <c r="BJ98" s="273"/>
      <c r="BK98" s="24">
        <v>63</v>
      </c>
      <c r="BL98" s="107"/>
      <c r="BM98" s="273"/>
      <c r="BN98" s="648">
        <v>77.089996337890625</v>
      </c>
      <c r="BO98" s="107"/>
      <c r="BP98" s="273"/>
      <c r="BQ98" s="24">
        <v>84</v>
      </c>
      <c r="BR98" s="107"/>
      <c r="BS98" s="273"/>
      <c r="BT98" s="24" t="s">
        <v>1387</v>
      </c>
      <c r="BU98" s="291"/>
      <c r="BV98" s="273"/>
      <c r="BW98" s="24" t="s">
        <v>1390</v>
      </c>
      <c r="BX98" s="107"/>
      <c r="BY98" s="273"/>
      <c r="BZ98" s="24" t="s">
        <v>1390</v>
      </c>
      <c r="CA98" s="107"/>
      <c r="CB98" s="273"/>
      <c r="CC98" s="24"/>
      <c r="CD98" s="107"/>
      <c r="CE98" s="107"/>
      <c r="CF98" s="693">
        <v>70</v>
      </c>
      <c r="CG98" s="107"/>
      <c r="CH98" s="273"/>
      <c r="CI98" s="24" t="s">
        <v>1117</v>
      </c>
      <c r="CJ98" s="107"/>
      <c r="CK98" s="273"/>
      <c r="CL98" s="24" t="s">
        <v>1390</v>
      </c>
      <c r="CM98" s="107"/>
      <c r="CN98" s="273"/>
      <c r="CO98" s="24" t="s">
        <v>1397</v>
      </c>
      <c r="CP98" s="107"/>
      <c r="CQ98" s="273"/>
      <c r="CR98" s="24"/>
      <c r="CS98" s="107"/>
      <c r="CT98" s="273"/>
      <c r="CU98" s="24" t="s">
        <v>1397</v>
      </c>
      <c r="CV98" s="107"/>
      <c r="CW98" s="273"/>
      <c r="CX98" s="24"/>
      <c r="CY98" s="107"/>
      <c r="CZ98" s="273"/>
      <c r="DA98" s="24" t="s">
        <v>1397</v>
      </c>
      <c r="DB98" s="107"/>
      <c r="DC98" s="273"/>
      <c r="DD98" s="24" t="s">
        <v>1397</v>
      </c>
      <c r="DE98" s="107"/>
      <c r="DF98" s="273"/>
      <c r="DG98" s="218"/>
      <c r="DH98" s="217"/>
      <c r="DI98" s="217"/>
      <c r="DJ98" s="286">
        <f t="shared" ref="DJ98:DJ115" si="136">AVERAGE(AY98:DF98)</f>
        <v>71.636249542236328</v>
      </c>
      <c r="DK98" s="219"/>
      <c r="DL98" s="220">
        <f t="shared" ref="DL98:DL115" si="137">IF(DJ98&gt;80, 4, (DJ98-50)/20+2.5)</f>
        <v>3.5818124771118165</v>
      </c>
      <c r="DM98" s="650">
        <f t="shared" ref="DM98:DM115" si="138">COUNTIF(N98:DF98, DM$1)+COUNTIF(N98:DF98, DM$2)</f>
        <v>0</v>
      </c>
      <c r="DN98" s="233">
        <f t="shared" ref="DN98:DN115" si="139">IF(COUNTIF($N98:$Q98, ET$1)&gt;0, DN$2, 0)</f>
        <v>0</v>
      </c>
      <c r="DO98" s="234">
        <f t="shared" ref="DO98:DO115" si="140">IF(COUNTIF($R98:$U98, ET$1)&gt;0, DO$2, 0)</f>
        <v>0</v>
      </c>
      <c r="DP98" s="234">
        <f t="shared" ref="DP98:DP115" si="141">IF(COUNTIF($V98:$Y98, ET$1)&gt;0, DP$2, 0)</f>
        <v>0</v>
      </c>
      <c r="DQ98" s="234">
        <f t="shared" ref="DQ98:DQ115" si="142">IF(COUNTIF($Z98:$AA98, ET$1)&gt;0, DQ$2, 0)</f>
        <v>0</v>
      </c>
      <c r="DR98" s="234">
        <f t="shared" ref="DR98:DR115" si="143">IF(COUNTIF($AB98:$AC98, ET$1)&gt;0, DR$2, 0)</f>
        <v>0</v>
      </c>
      <c r="DS98" s="235">
        <f t="shared" ref="DS98:DS115" si="144">IF(COUNTIF($AD98:$AF98, $ET$1)&gt;0, DS$2, 0)</f>
        <v>0</v>
      </c>
      <c r="DT98" s="236">
        <f t="shared" ref="DT98:DT115" si="145">IF(COUNTIF($AG98:$AI98, $ET$1)&gt;0, DT$2, 0)</f>
        <v>0</v>
      </c>
      <c r="DU98" s="236">
        <f t="shared" ref="DU98:DU115" si="146">IF(COUNTIF($AJ98:$AL98, $ET$1)&gt;0, DU$2, 0)</f>
        <v>0</v>
      </c>
      <c r="DV98" s="236">
        <f t="shared" ref="DV98:DV115" si="147">IF(COUNTIF($AM98:$AO98, $ET$1)&gt;0, DV$2, 0)</f>
        <v>0</v>
      </c>
      <c r="DW98" s="236">
        <f t="shared" ref="DW98:DW115" si="148">IF(COUNTIF($AP98:$AR98, $ET$1)&gt;0, DW$2, 0)</f>
        <v>0</v>
      </c>
      <c r="DX98" s="236">
        <f t="shared" ref="DX98:DX115" si="149">IF(COUNTIF($AS98:$AU98, $ET$1)&gt;0, DX$2, 0)</f>
        <v>0</v>
      </c>
      <c r="DY98" s="236">
        <f t="shared" ref="DY98:DY115" si="150">IF(COUNTIF($AV98:$AX98, $ET$1)&gt;0, DY$2, 0)</f>
        <v>0</v>
      </c>
      <c r="DZ98" s="237">
        <f t="shared" ref="DZ98:DZ115" si="151">IF(COUNTIF($AY98:$BA98, $ET$1)&gt;0, DZ$2, 0)</f>
        <v>0</v>
      </c>
      <c r="EA98" s="238">
        <f t="shared" ref="EA98:EA115" si="152">IF(COUNTIF($BB98:$BD98, $ET$1)&gt;0, EA$2, 0)</f>
        <v>0</v>
      </c>
      <c r="EB98" s="238">
        <f t="shared" ref="EB98:EB115" si="153">IF(COUNTIF($BE98:$BG98, $ET$1)&gt;0, EB$2, 0)</f>
        <v>0</v>
      </c>
      <c r="EC98" s="238">
        <f t="shared" ref="EC98:EC115" si="154">IF(COUNTIF($BH98:$BJ98, $ET$1)&gt;0, EC$2, 0)</f>
        <v>0</v>
      </c>
      <c r="ED98" s="238">
        <f t="shared" ref="ED98:ED115" si="155">IF(COUNTIF($BK98:$BM98, $ET$1)&gt;0, ED$2, 0)</f>
        <v>0</v>
      </c>
      <c r="EE98" s="238">
        <f t="shared" ref="EE98:EE115" si="156">IF(COUNTIF($BN98:$BP98, $ET$1)&gt;0, EE$2, 0)</f>
        <v>0</v>
      </c>
      <c r="EF98" s="238">
        <f t="shared" ref="EF98:EF115" si="157">IF(COUNTIF($BQ98:$BS98, $ET$1)&gt;0, EF$2, 0)</f>
        <v>0</v>
      </c>
      <c r="EG98" s="238">
        <f t="shared" ref="EG98:EG115" si="158">IF(COUNTIF($BT98:$BV98, $ET$1)&gt;0, EG$2, 0)</f>
        <v>0</v>
      </c>
      <c r="EH98" s="239">
        <f t="shared" ref="EH98:EH115" si="159">IF(COUNTIF($BW98:$BY98, $ET$1)&gt;0, EH$2, 0)</f>
        <v>0</v>
      </c>
      <c r="EI98" s="240">
        <f t="shared" ref="EI98:EI115" si="160">IF(COUNTIF($BZ98:$CB98, $ET$1)&gt;0, EI$2, 0)</f>
        <v>0</v>
      </c>
      <c r="EJ98" s="240">
        <f t="shared" ref="EJ98:EJ115" si="161">IF(COUNTIF($CC98:$CE98, $ET$1)&gt;0, EJ$2, 0)</f>
        <v>0</v>
      </c>
      <c r="EK98" s="240">
        <f t="shared" ref="EK98:EK115" si="162">IF(COUNTIF($CF98:$CH98, $ET$1)&gt;0, EK$2, 0)</f>
        <v>0</v>
      </c>
      <c r="EL98" s="240">
        <f t="shared" ref="EL98:EL115" si="163">IF(COUNTIF($CI98:$CK98, $ET$1)&gt;0, EL$2, 0)</f>
        <v>3</v>
      </c>
      <c r="EM98" s="240">
        <f t="shared" ref="EM98:EM115" si="164">IF(COUNTIF($CL98:$CN98, $ET$1)&gt;0, EM$2, 0)</f>
        <v>0</v>
      </c>
      <c r="EN98" s="240">
        <f t="shared" ref="EN98:EN115" si="165">IF(COUNTIF($CO98:$CQ98, $ET$1)&gt;0, EN$2, 0)</f>
        <v>0</v>
      </c>
      <c r="EO98" s="240">
        <f t="shared" ref="EO98:EO115" si="166">IF(COUNTIF($CR98:$CT98, $ET$1)&gt;0, EO$2, 0)</f>
        <v>0</v>
      </c>
      <c r="EP98" s="240">
        <f t="shared" ref="EP98:EP115" si="167">IF(COUNTIF($CU98:$CW98, $ET$1)&gt;0, EP$2, 0)</f>
        <v>0</v>
      </c>
      <c r="EQ98" s="240">
        <f t="shared" ref="EQ98:EQ115" si="168">IF(COUNTIF($CX98:$CZ98, $ET$1)&gt;0, EQ$2, 0)</f>
        <v>0</v>
      </c>
      <c r="ER98" s="240">
        <f t="shared" ref="ER98:ER115" si="169">IF(COUNTIF($DA98:$DC98, $ET$1)&gt;0, ER$2, 0)</f>
        <v>0</v>
      </c>
      <c r="ES98" s="240">
        <f t="shared" ref="ES98:ES115" si="170">IF(COUNTIF($DD98:$DF98, $ET$1)&gt;0, ES$2, 0)</f>
        <v>0</v>
      </c>
      <c r="ET98" s="241">
        <f t="shared" ref="ET98:ET115" si="171">SUM(DN98:ES98)</f>
        <v>3</v>
      </c>
      <c r="EU98" s="242">
        <f t="shared" ref="EU98:EU115" si="172">IF(COUNTIF($N98:$Q98, GA$1)&gt;0, EU$2, 0)</f>
        <v>0</v>
      </c>
      <c r="EV98" s="234">
        <f t="shared" ref="EV98:EV115" si="173">IF(COUNTIF($R98:$U98, GA$1)&gt;0, EV$2, 0)</f>
        <v>0</v>
      </c>
      <c r="EW98" s="234">
        <f t="shared" ref="EW98:EW115" si="174">IF(COUNTIF($V98:$Y98, GA$1)&gt;0, EW$2, 0)</f>
        <v>3</v>
      </c>
      <c r="EX98" s="234">
        <f t="shared" ref="EX98:EX115" si="175">IF(COUNTIF($Z98:$AA98, GA$1)&gt;0, EX$2, 0)</f>
        <v>0</v>
      </c>
      <c r="EY98" s="234">
        <f t="shared" ref="EY98:EY115" si="176">IF(COUNTIF($AB98:$AC98, GA$1)&gt;0, EY$2, 0)</f>
        <v>0</v>
      </c>
      <c r="EZ98" s="235">
        <f t="shared" ref="EZ98:EZ115" si="177">IF(COUNTIF($AD98:$AF98, $GA$1)&gt;0, EZ$2, 0)</f>
        <v>0</v>
      </c>
      <c r="FA98" s="236">
        <f t="shared" ref="FA98:FA115" si="178">IF(COUNTIF($AG98:$AI98, $GA$1)&gt;0, FA$2, 0)</f>
        <v>0</v>
      </c>
      <c r="FB98" s="236">
        <f t="shared" ref="FB98:FB115" si="179">IF(COUNTIF($AJ98:$AL98, $GA$1)&gt;0, FB$2, 0)</f>
        <v>0</v>
      </c>
      <c r="FC98" s="236">
        <f t="shared" ref="FC98:FC115" si="180">IF(COUNTIF($AM98:$AO98, $GA$1)&gt;0, FC$2, 0)</f>
        <v>0</v>
      </c>
      <c r="FD98" s="236">
        <f t="shared" ref="FD98:FD115" si="181">IF(COUNTIF($AP98:$AR98, $GA$1)&gt;0, FD$2, 0)</f>
        <v>0</v>
      </c>
      <c r="FE98" s="236">
        <f t="shared" ref="FE98:FE115" si="182">IF(COUNTIF($AS98:$AU98, $GA$1)&gt;0, FE$2, 0)</f>
        <v>0</v>
      </c>
      <c r="FF98" s="236">
        <f t="shared" ref="FF98:FF115" si="183">IF(COUNTIF($AV98:$AX98, $GA$1)&gt;0, FF$2, 0)</f>
        <v>0</v>
      </c>
      <c r="FG98" s="237">
        <f t="shared" ref="FG98:FG115" si="184">IF(COUNTIF($AY98:$BA98, $GA$1)&gt;0, FG$2, 0)</f>
        <v>0</v>
      </c>
      <c r="FH98" s="238">
        <f t="shared" ref="FH98:FH115" si="185">IF(COUNTIF($BB98:$BD98, $GA$1)&gt;0, FH$2, 0)</f>
        <v>0</v>
      </c>
      <c r="FI98" s="238">
        <f t="shared" ref="FI98:FI115" si="186">IF(COUNTIF($BE98:$BG98, $GA$1)&gt;0, FI$2, 0)</f>
        <v>0</v>
      </c>
      <c r="FJ98" s="238">
        <f t="shared" ref="FJ98:FJ115" si="187">IF(COUNTIF($BH98:$BJ98, $GA$1)&gt;0, FJ$2, 0)</f>
        <v>0</v>
      </c>
      <c r="FK98" s="238">
        <f t="shared" ref="FK98:FK115" si="188">IF(COUNTIF($BK98:$BM98, $GA$1)&gt;0, FK$2, 0)</f>
        <v>0</v>
      </c>
      <c r="FL98" s="238">
        <f t="shared" ref="FL98:FL115" si="189">IF(COUNTIF($BN98:$BP98, $GA$1)&gt;0, FL$2, 0)</f>
        <v>0</v>
      </c>
      <c r="FM98" s="238">
        <f t="shared" ref="FM98:FM115" si="190">IF(COUNTIF($BQ98:$BS98, $GA$1)&gt;0, FM$2, 0)</f>
        <v>0</v>
      </c>
      <c r="FN98" s="238">
        <f t="shared" ref="FN98:FN115" si="191">IF(COUNTIF($BT98:$BV98, $GA$1)&gt;0, FN$2, 0)</f>
        <v>0</v>
      </c>
      <c r="FO98" s="239">
        <f t="shared" ref="FO98:FO115" si="192">IF(COUNTIF($BW98:$BY98, $GA$1)&gt;0, FO$2, 0)</f>
        <v>6</v>
      </c>
      <c r="FP98" s="240">
        <f t="shared" ref="FP98:FP115" si="193">IF(COUNTIF($BZ98:$CB98, $GA$1)&gt;0, FP$2, 0)</f>
        <v>6</v>
      </c>
      <c r="FQ98" s="240">
        <f t="shared" ref="FQ98:FQ115" si="194">IF(COUNTIF($CC98:$CE98, $GA$1)&gt;0, FQ$2, 0)</f>
        <v>0</v>
      </c>
      <c r="FR98" s="240">
        <f t="shared" ref="FR98:FR115" si="195">IF(COUNTIF($CF98:$CH98, $GA$1)&gt;0, FR$2, 0)</f>
        <v>0</v>
      </c>
      <c r="FS98" s="240">
        <f t="shared" ref="FS98:FS115" si="196">IF(COUNTIF($CI98:$CK98, $GA$1)&gt;0, FS$2, 0)</f>
        <v>0</v>
      </c>
      <c r="FT98" s="240">
        <f t="shared" ref="FT98:FT115" si="197">IF(COUNTIF($CL98:$CN98, $GA$1)&gt;0, FT$2, 0)</f>
        <v>6</v>
      </c>
      <c r="FU98" s="240">
        <f t="shared" ref="FU98:FU115" si="198">IF(COUNTIF($CO98:$CQ98, $GA$1)&gt;0, FU$2, 0)</f>
        <v>0</v>
      </c>
      <c r="FV98" s="240">
        <f t="shared" ref="FV98:FV115" si="199">IF(COUNTIF($CR98:$CT98, $GA$1)&gt;0, FV$2, 0)</f>
        <v>0</v>
      </c>
      <c r="FW98" s="240">
        <f t="shared" ref="FW98:FW115" si="200">IF(COUNTIF($CU98:$CW98, $GA$1)&gt;0, FW$2, 0)</f>
        <v>0</v>
      </c>
      <c r="FX98" s="240">
        <f t="shared" ref="FX98:FX115" si="201">IF(COUNTIF($CX98:$CZ98, $GA$1)&gt;0, FX$2, 0)</f>
        <v>0</v>
      </c>
      <c r="FY98" s="240">
        <f t="shared" ref="FY98:FY115" si="202">IF(COUNTIF($DA98:$DC98, $GA$1)&gt;0, FY$2, 0)</f>
        <v>0</v>
      </c>
      <c r="FZ98" s="240">
        <f t="shared" ref="FZ98:FZ115" si="203">IF(COUNTIF($DD98:$DF98, $GA$1)&gt;0, FZ$2, 0)</f>
        <v>0</v>
      </c>
      <c r="GA98" s="241">
        <f t="shared" ref="GA98:GA115" si="204">SUM(EU98:FZ98)</f>
        <v>21</v>
      </c>
      <c r="GB98" s="242">
        <f t="shared" ref="GB98:GB115" si="205">IF(COUNTIF($N98:$Q98, HH$1)&gt;0, GB$2, 0)</f>
        <v>0</v>
      </c>
      <c r="GC98" s="234">
        <f t="shared" ref="GC98:GC115" si="206">IF(COUNTIF($R98:$U98, HH$1)&gt;0, GC$2, 0)</f>
        <v>0</v>
      </c>
      <c r="GD98" s="234">
        <f t="shared" ref="GD98:GD115" si="207">IF(COUNTIF($V98:$Y98, HH$1)&gt;0, GD$2, 0)</f>
        <v>0</v>
      </c>
      <c r="GE98" s="234">
        <f t="shared" ref="GE98:GE115" si="208">IF(COUNTIF($Z98:$AA98, HH$1)&gt;0, GE$2, 0)</f>
        <v>0</v>
      </c>
      <c r="GF98" s="234">
        <f t="shared" ref="GF98:GF115" si="209">IF(COUNTIF($AB98:$AC98, HH$1)&gt;0, GF$2, 0)</f>
        <v>0</v>
      </c>
      <c r="GG98" s="235">
        <f t="shared" ref="GG98:GG115" si="210">IF(COUNTIF($AD98:$AF98, $HH$1)&gt;0, GG$2, 0)</f>
        <v>0</v>
      </c>
      <c r="GH98" s="236">
        <f t="shared" ref="GH98:GH115" si="211">IF(COUNTIF($AG98:$AI98, $HH$1)&gt;0, GH$2, 0)</f>
        <v>0</v>
      </c>
      <c r="GI98" s="236">
        <f t="shared" ref="GI98:GI115" si="212">IF(COUNTIF($AJ98:$AL98, $HH$1)&gt;0, GI$2, 0)</f>
        <v>0</v>
      </c>
      <c r="GJ98" s="236">
        <f t="shared" ref="GJ98:GJ115" si="213">IF(COUNTIF($AM98:$AO98, $HH$1)&gt;0, GJ$2, 0)</f>
        <v>0</v>
      </c>
      <c r="GK98" s="236">
        <f t="shared" ref="GK98:GK115" si="214">IF(COUNTIF($AP98:$AR98, $HH$1)&gt;0, GK$2, 0)</f>
        <v>0</v>
      </c>
      <c r="GL98" s="236">
        <f t="shared" ref="GL98:GL115" si="215">IF(COUNTIF($AS98:$AU98, $HH$1)&gt;0, GL$2, 0)</f>
        <v>0</v>
      </c>
      <c r="GM98" s="236">
        <f t="shared" ref="GM98:GM115" si="216">IF(COUNTIF($AV98:$AX98, $HH$1)&gt;0, GM$2, 0)</f>
        <v>0</v>
      </c>
      <c r="GN98" s="237">
        <f t="shared" ref="GN98:GN115" si="217">IF(COUNTIF($AY98:$BA98, $HH$1)&gt;0, GN$2, 0)</f>
        <v>0</v>
      </c>
      <c r="GO98" s="238">
        <f t="shared" ref="GO98:GO115" si="218">IF(COUNTIF($BB98:$BD98, $HH$1)&gt;0, GO$2, 0)</f>
        <v>0</v>
      </c>
      <c r="GP98" s="238">
        <f t="shared" ref="GP98:GP115" si="219">IF(COUNTIF($BE98:$BG98, $HH$1)&gt;0, GP$2, 0)</f>
        <v>0</v>
      </c>
      <c r="GQ98" s="238">
        <f t="shared" ref="GQ98:GQ115" si="220">IF(COUNTIF($BH98:$BJ98, $HH$1)&gt;0, GQ$2, 0)</f>
        <v>0</v>
      </c>
      <c r="GR98" s="238">
        <f t="shared" ref="GR98:GR115" si="221">IF(COUNTIF($BK98:$BM98, $HH$1)&gt;0, GR$2, 0)</f>
        <v>0</v>
      </c>
      <c r="GS98" s="238">
        <f t="shared" ref="GS98:GS115" si="222">IF(COUNTIF($BN98:$BP98, $HH$1)&gt;0, GS$2, 0)</f>
        <v>0</v>
      </c>
      <c r="GT98" s="238">
        <f t="shared" ref="GT98:GT115" si="223">IF(COUNTIF($BQ98:$BS98, $HH$1)&gt;0, GT$2, 0)</f>
        <v>0</v>
      </c>
      <c r="GU98" s="238">
        <f t="shared" ref="GU98:GU115" si="224">IF(COUNTIF($BT98:$BV98, $HH$1)&gt;0, GU$2, 0)</f>
        <v>6</v>
      </c>
      <c r="GV98" s="239">
        <f t="shared" ref="GV98:GV115" si="225">IF(COUNTIF($BW98:$BY98, $HH$1)&gt;0, GV$2, 0)</f>
        <v>0</v>
      </c>
      <c r="GW98" s="240">
        <f t="shared" ref="GW98:GW115" si="226">IF(COUNTIF($BZ98:$CB98, $HH$1)&gt;0, GW$2, 0)</f>
        <v>0</v>
      </c>
      <c r="GX98" s="240">
        <f t="shared" ref="GX98:GX115" si="227">IF(COUNTIF($CC98:$CE98, $HH$1)&gt;0, GX$2, 0)</f>
        <v>0</v>
      </c>
      <c r="GY98" s="240">
        <f t="shared" ref="GY98:GY115" si="228">IF(COUNTIF($CF98:$CH98, $HH$1)&gt;0, GY$2, 0)</f>
        <v>0</v>
      </c>
      <c r="GZ98" s="240">
        <f t="shared" ref="GZ98:GZ115" si="229">IF(COUNTIF($CI98:$CK98, $HH$1)&gt;0, GZ$2, 0)</f>
        <v>0</v>
      </c>
      <c r="HA98" s="240">
        <f t="shared" ref="HA98:HA115" si="230">IF(COUNTIF($CL98:$CN98, $HH$1)&gt;0, HA$2, 0)</f>
        <v>0</v>
      </c>
      <c r="HB98" s="240">
        <f t="shared" ref="HB98:HB115" si="231">IF(COUNTIF($CO98:$CQ98, $HH$1)&gt;0, HB$2, 0)</f>
        <v>0</v>
      </c>
      <c r="HC98" s="240">
        <f t="shared" ref="HC98:HC115" si="232">IF(COUNTIF($CR98:$CT98, $HH$1)&gt;0, HC$2, 0)</f>
        <v>0</v>
      </c>
      <c r="HD98" s="240">
        <f t="shared" ref="HD98:HD115" si="233">IF(COUNTIF($CU98:$CW98, $HH$1)&gt;0, HD$2, 0)</f>
        <v>0</v>
      </c>
      <c r="HE98" s="240">
        <f t="shared" ref="HE98:HE115" si="234">IF(COUNTIF($CX98:$CZ98, $HH$1)&gt;0, HE$2, 0)</f>
        <v>0</v>
      </c>
      <c r="HF98" s="240">
        <f t="shared" ref="HF98:HF115" si="235">IF(COUNTIF($DA98:$DC98, $HH$1)&gt;0, HF$2, 0)</f>
        <v>0</v>
      </c>
      <c r="HG98" s="240">
        <f t="shared" ref="HG98:HG115" si="236">IF(COUNTIF($DD98:$DF98, $HH$1)&gt;0, HG$2, 0)</f>
        <v>0</v>
      </c>
      <c r="HH98" s="241">
        <f t="shared" ref="HH98:HH115" si="237">SUM(GB98:HG98)</f>
        <v>6</v>
      </c>
      <c r="HI98" s="243"/>
      <c r="HJ98" s="242">
        <f t="shared" ref="HJ98:HJ115" si="238">IF(MAX($N98:$Q98)&gt;=40, HJ$2, 0)</f>
        <v>3</v>
      </c>
      <c r="HK98" s="234">
        <f t="shared" ref="HK98:HK115" si="239">IF(MAX($R98:$U98)&gt;=40, HK$2, 0)</f>
        <v>0</v>
      </c>
      <c r="HL98" s="234">
        <f t="shared" ref="HL98:HL115" si="240">IF(MAX($V98:$Y98)&gt;=40, HL$2, 0)</f>
        <v>0</v>
      </c>
      <c r="HM98" s="234">
        <f t="shared" ref="HM98:HM115" si="241">IF(MAX($Z98:$AA98)&gt;=40, HM$2, 0)</f>
        <v>3</v>
      </c>
      <c r="HN98" s="234">
        <f t="shared" ref="HN98:HN115" si="242">IF(MAX($AB98:$AC98)&gt;=40, HN$2, 0)</f>
        <v>0</v>
      </c>
      <c r="HO98" s="235">
        <f t="shared" ref="HO98:HO115" si="243">IF(MAX($AD98:$AF98)&gt;=40, HO$2, 0)</f>
        <v>20</v>
      </c>
      <c r="HP98" s="236">
        <f t="shared" ref="HP98:HP115" si="244">IF(MAX($AG98:$AI98)&gt;=40, HP$2, 0)</f>
        <v>20</v>
      </c>
      <c r="HQ98" s="236">
        <f t="shared" ref="HQ98:HQ115" si="245">IF(MAX($AJ98:$AL98)&gt;=40, HQ$2, 0)</f>
        <v>20</v>
      </c>
      <c r="HR98" s="236">
        <f t="shared" ref="HR98:HR115" si="246">IF(MAX($AM98:$AO98)&gt;=40, HR$2, 0)</f>
        <v>20</v>
      </c>
      <c r="HS98" s="236">
        <f t="shared" ref="HS98:HS115" si="247">IF(MAX($AP98:$AR98)&gt;=40, HS$2, 0)</f>
        <v>10</v>
      </c>
      <c r="HT98" s="236">
        <f t="shared" ref="HT98:HT115" si="248">IF(MAX($AS98:$AU98)&gt;=40, HT$2, 0)</f>
        <v>20</v>
      </c>
      <c r="HU98" s="236">
        <f t="shared" ref="HU98:HU115" si="249">IF(MAX($AV98:$AX98)&gt;=40, HU$2, 0)</f>
        <v>10</v>
      </c>
      <c r="HV98" s="237">
        <f t="shared" ref="HV98:HV115" si="250">IF(MAX($AY98:$BA98)&gt;=40, HV$2, 0)</f>
        <v>20</v>
      </c>
      <c r="HW98" s="238">
        <f t="shared" ref="HW98:HW115" si="251">IF(MAX($BB98:$BD98)&gt;=40, HW$2, 0)</f>
        <v>20</v>
      </c>
      <c r="HX98" s="238">
        <f t="shared" ref="HX98:HX115" si="252">IF(MAX($BE98:$BG98)&gt;=40, HX$2, 0)</f>
        <v>20</v>
      </c>
      <c r="HY98" s="238">
        <f t="shared" ref="HY98:HY115" si="253">IF(MAX($BH98:$BJ98)&gt;=40, HY$2, 0)</f>
        <v>20</v>
      </c>
      <c r="HZ98" s="238">
        <f t="shared" ref="HZ98:HZ115" si="254">IF(MAX($BK98:$BM98)&gt;=40, HZ$2, 0)</f>
        <v>10</v>
      </c>
      <c r="IA98" s="238">
        <f t="shared" ref="IA98:IA115" si="255">IF(MAX($BN98:$BP98)&gt;=40, IA$2, 0)</f>
        <v>20</v>
      </c>
      <c r="IB98" s="238">
        <f t="shared" ref="IB98:IB115" si="256">IF(MAX($BQ98:$BS98)&gt;=40, IB$2, 0)</f>
        <v>10</v>
      </c>
      <c r="IC98" s="238">
        <f t="shared" ref="IC98:IC115" si="257">IF(MAX($BT98:$BV98)&gt;=40, IC$2, 0)</f>
        <v>0</v>
      </c>
      <c r="ID98" s="239">
        <f t="shared" ref="ID98:ID115" si="258">IF(MAX($BW98:$BY98)&gt;=40, ID$2, 0)</f>
        <v>0</v>
      </c>
      <c r="IE98" s="240">
        <f t="shared" ref="IE98:IE115" si="259">IF(MAX($BZ98:$CB98)&gt;=40, IE$2, 0)</f>
        <v>0</v>
      </c>
      <c r="IF98" s="240">
        <f t="shared" ref="IF98:IF115" si="260">IF(MAX($CC98:$CE98)&gt;=40, IF$2, 0)</f>
        <v>0</v>
      </c>
      <c r="IG98" s="240">
        <f t="shared" ref="IG98:IG115" si="261">IF(MAX($CF98:$CH98)&gt;=40, IG$2, 0)</f>
        <v>10</v>
      </c>
      <c r="IH98" s="240">
        <f t="shared" ref="IH98:IH115" si="262">IF(MAX($CI98:$CK98)&gt;=40, IH$2, 0)</f>
        <v>0</v>
      </c>
      <c r="II98" s="240">
        <f t="shared" ref="II98:II115" si="263">IF(MAX($CL98:$CN98)&gt;=40, II$2, 0)</f>
        <v>0</v>
      </c>
      <c r="IJ98" s="240">
        <f t="shared" ref="IJ98:IJ115" si="264">IF(MAX($CO98:$CQ98)&gt;=40, IJ$2, 0)</f>
        <v>0</v>
      </c>
      <c r="IK98" s="240">
        <f t="shared" ref="IK98:IK115" si="265">IF(MAX($CR98:$CT98)&gt;=40, IK$2, 0)</f>
        <v>0</v>
      </c>
      <c r="IL98" s="240">
        <f t="shared" ref="IL98:IL115" si="266">IF(MAX($CU98:$CW98)&gt;=40, IL$2, 0)</f>
        <v>0</v>
      </c>
      <c r="IM98" s="240">
        <f t="shared" ref="IM98:IM115" si="267">IF(MAX($CX98:$CZ98)&gt;=40, IM$2, 0)</f>
        <v>0</v>
      </c>
      <c r="IN98" s="240">
        <f t="shared" ref="IN98:IN115" si="268">IF(MAX($DA98:$DC98)&gt;=40, IN$2, 0)</f>
        <v>0</v>
      </c>
      <c r="IO98" s="240">
        <f t="shared" ref="IO98:IO115" si="269">IF(MAX($DD98:$DF98)&gt;=40, IO$2, 0)</f>
        <v>0</v>
      </c>
      <c r="IP98" s="416">
        <f t="shared" ref="IP98:IP115" si="270">SUM(HO98:IB98, ID98:IO98)</f>
        <v>250</v>
      </c>
      <c r="IQ98" s="416">
        <f t="shared" ref="IQ98:IQ115" si="271">SUM(HJ98:HN98, IC98)</f>
        <v>6</v>
      </c>
    </row>
    <row r="99" spans="1:251" ht="15" customHeight="1" x14ac:dyDescent="0.25">
      <c r="A99" s="14" t="s">
        <v>1789</v>
      </c>
      <c r="B99" s="392">
        <v>108</v>
      </c>
      <c r="C99" s="13" t="s">
        <v>863</v>
      </c>
      <c r="D99" s="423">
        <v>44044</v>
      </c>
      <c r="E99" s="20">
        <v>6</v>
      </c>
      <c r="F99" s="6">
        <v>10878428</v>
      </c>
      <c r="G99" s="20">
        <v>1</v>
      </c>
      <c r="H99" s="20"/>
      <c r="I99" s="23"/>
      <c r="J99" s="6" t="s">
        <v>18</v>
      </c>
      <c r="K99" s="6" t="s">
        <v>18</v>
      </c>
      <c r="L99" s="424"/>
      <c r="M99" s="651" t="s">
        <v>864</v>
      </c>
      <c r="N99" s="692">
        <v>80.800003051757813</v>
      </c>
      <c r="O99" s="107"/>
      <c r="P99" s="105"/>
      <c r="Q99" s="106"/>
      <c r="R99" s="24" t="s">
        <v>1397</v>
      </c>
      <c r="S99" s="107"/>
      <c r="T99" s="105"/>
      <c r="U99" s="106"/>
      <c r="V99" s="24" t="s">
        <v>1390</v>
      </c>
      <c r="W99" s="107"/>
      <c r="X99" s="105"/>
      <c r="Y99" s="106"/>
      <c r="Z99" s="692">
        <v>85.900001525878906</v>
      </c>
      <c r="AA99" s="273"/>
      <c r="AB99" s="24" t="s">
        <v>1397</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648">
        <v>84.75</v>
      </c>
      <c r="AZ99" s="107"/>
      <c r="BA99" s="273"/>
      <c r="BB99" s="24">
        <v>67.5</v>
      </c>
      <c r="BC99" s="107"/>
      <c r="BD99" s="273"/>
      <c r="BE99" s="24">
        <v>78.75</v>
      </c>
      <c r="BF99" s="107"/>
      <c r="BG99" s="273"/>
      <c r="BH99" s="24">
        <v>79.800003051757813</v>
      </c>
      <c r="BI99" s="107"/>
      <c r="BJ99" s="273"/>
      <c r="BK99" s="24">
        <v>76.599998474121094</v>
      </c>
      <c r="BL99" s="107"/>
      <c r="BM99" s="273"/>
      <c r="BN99" s="648">
        <v>80.410003662109375</v>
      </c>
      <c r="BO99" s="107"/>
      <c r="BP99" s="273"/>
      <c r="BQ99" s="24">
        <v>85</v>
      </c>
      <c r="BR99" s="107"/>
      <c r="BS99" s="273"/>
      <c r="BT99" s="24" t="s">
        <v>1387</v>
      </c>
      <c r="BU99" s="291"/>
      <c r="BV99" s="273"/>
      <c r="BW99" s="24" t="s">
        <v>1390</v>
      </c>
      <c r="BX99" s="107"/>
      <c r="BY99" s="273"/>
      <c r="BZ99" s="24" t="s">
        <v>1390</v>
      </c>
      <c r="CA99" s="107"/>
      <c r="CB99" s="273"/>
      <c r="CC99" s="692">
        <v>65</v>
      </c>
      <c r="CD99" s="107"/>
      <c r="CE99" s="107"/>
      <c r="CF99" s="107"/>
      <c r="CG99" s="107"/>
      <c r="CH99" s="273"/>
      <c r="CI99" s="24" t="s">
        <v>1117</v>
      </c>
      <c r="CJ99" s="107"/>
      <c r="CK99" s="273"/>
      <c r="CL99" s="24" t="s">
        <v>1390</v>
      </c>
      <c r="CM99" s="107"/>
      <c r="CN99" s="273"/>
      <c r="CO99" s="24" t="s">
        <v>1397</v>
      </c>
      <c r="CP99" s="107"/>
      <c r="CQ99" s="273"/>
      <c r="CR99" s="24"/>
      <c r="CS99" s="107"/>
      <c r="CT99" s="273"/>
      <c r="CU99" s="24" t="s">
        <v>1397</v>
      </c>
      <c r="CV99" s="107"/>
      <c r="CW99" s="273"/>
      <c r="CX99" s="24"/>
      <c r="CY99" s="107"/>
      <c r="CZ99" s="273"/>
      <c r="DA99" s="24" t="s">
        <v>1397</v>
      </c>
      <c r="DB99" s="107"/>
      <c r="DC99" s="273"/>
      <c r="DD99" s="24" t="s">
        <v>1397</v>
      </c>
      <c r="DE99" s="107"/>
      <c r="DF99" s="273"/>
      <c r="DG99" s="218"/>
      <c r="DH99" s="217"/>
      <c r="DI99" s="217"/>
      <c r="DJ99" s="286">
        <f t="shared" si="136"/>
        <v>77.226250648498535</v>
      </c>
      <c r="DK99" s="219"/>
      <c r="DL99" s="220">
        <f t="shared" si="137"/>
        <v>3.8613125324249267</v>
      </c>
      <c r="DM99" s="650">
        <f t="shared" si="138"/>
        <v>0</v>
      </c>
      <c r="DN99" s="233">
        <f t="shared" si="139"/>
        <v>0</v>
      </c>
      <c r="DO99" s="234">
        <f t="shared" si="140"/>
        <v>0</v>
      </c>
      <c r="DP99" s="234">
        <f t="shared" si="141"/>
        <v>0</v>
      </c>
      <c r="DQ99" s="234">
        <f t="shared" si="142"/>
        <v>0</v>
      </c>
      <c r="DR99" s="234">
        <f t="shared" si="143"/>
        <v>0</v>
      </c>
      <c r="DS99" s="235">
        <f t="shared" si="144"/>
        <v>0</v>
      </c>
      <c r="DT99" s="236">
        <f t="shared" si="145"/>
        <v>0</v>
      </c>
      <c r="DU99" s="236">
        <f t="shared" si="146"/>
        <v>0</v>
      </c>
      <c r="DV99" s="236">
        <f t="shared" si="147"/>
        <v>0</v>
      </c>
      <c r="DW99" s="236">
        <f t="shared" si="148"/>
        <v>0</v>
      </c>
      <c r="DX99" s="236">
        <f t="shared" si="149"/>
        <v>0</v>
      </c>
      <c r="DY99" s="236">
        <f t="shared" si="150"/>
        <v>0</v>
      </c>
      <c r="DZ99" s="237">
        <f t="shared" si="151"/>
        <v>0</v>
      </c>
      <c r="EA99" s="238">
        <f t="shared" si="152"/>
        <v>0</v>
      </c>
      <c r="EB99" s="238">
        <f t="shared" si="153"/>
        <v>0</v>
      </c>
      <c r="EC99" s="238">
        <f t="shared" si="154"/>
        <v>0</v>
      </c>
      <c r="ED99" s="238">
        <f t="shared" si="155"/>
        <v>0</v>
      </c>
      <c r="EE99" s="238">
        <f t="shared" si="156"/>
        <v>0</v>
      </c>
      <c r="EF99" s="238">
        <f t="shared" si="157"/>
        <v>0</v>
      </c>
      <c r="EG99" s="238">
        <f t="shared" si="158"/>
        <v>0</v>
      </c>
      <c r="EH99" s="239">
        <f t="shared" si="159"/>
        <v>0</v>
      </c>
      <c r="EI99" s="240">
        <f t="shared" si="160"/>
        <v>0</v>
      </c>
      <c r="EJ99" s="240">
        <f t="shared" si="161"/>
        <v>0</v>
      </c>
      <c r="EK99" s="240">
        <f t="shared" si="162"/>
        <v>0</v>
      </c>
      <c r="EL99" s="240">
        <f t="shared" si="163"/>
        <v>3</v>
      </c>
      <c r="EM99" s="240">
        <f t="shared" si="164"/>
        <v>0</v>
      </c>
      <c r="EN99" s="240">
        <f t="shared" si="165"/>
        <v>0</v>
      </c>
      <c r="EO99" s="240">
        <f t="shared" si="166"/>
        <v>0</v>
      </c>
      <c r="EP99" s="240">
        <f t="shared" si="167"/>
        <v>0</v>
      </c>
      <c r="EQ99" s="240">
        <f t="shared" si="168"/>
        <v>0</v>
      </c>
      <c r="ER99" s="240">
        <f t="shared" si="169"/>
        <v>0</v>
      </c>
      <c r="ES99" s="240">
        <f t="shared" si="170"/>
        <v>0</v>
      </c>
      <c r="ET99" s="241">
        <f t="shared" si="171"/>
        <v>3</v>
      </c>
      <c r="EU99" s="242">
        <f t="shared" si="172"/>
        <v>0</v>
      </c>
      <c r="EV99" s="234">
        <f t="shared" si="173"/>
        <v>0</v>
      </c>
      <c r="EW99" s="234">
        <f t="shared" si="174"/>
        <v>3</v>
      </c>
      <c r="EX99" s="234">
        <f t="shared" si="175"/>
        <v>0</v>
      </c>
      <c r="EY99" s="234">
        <f t="shared" si="176"/>
        <v>0</v>
      </c>
      <c r="EZ99" s="235">
        <f t="shared" si="177"/>
        <v>0</v>
      </c>
      <c r="FA99" s="236">
        <f t="shared" si="178"/>
        <v>0</v>
      </c>
      <c r="FB99" s="236">
        <f t="shared" si="179"/>
        <v>0</v>
      </c>
      <c r="FC99" s="236">
        <f t="shared" si="180"/>
        <v>0</v>
      </c>
      <c r="FD99" s="236">
        <f t="shared" si="181"/>
        <v>0</v>
      </c>
      <c r="FE99" s="236">
        <f t="shared" si="182"/>
        <v>0</v>
      </c>
      <c r="FF99" s="236">
        <f t="shared" si="183"/>
        <v>0</v>
      </c>
      <c r="FG99" s="237">
        <f t="shared" si="184"/>
        <v>0</v>
      </c>
      <c r="FH99" s="238">
        <f t="shared" si="185"/>
        <v>0</v>
      </c>
      <c r="FI99" s="238">
        <f t="shared" si="186"/>
        <v>0</v>
      </c>
      <c r="FJ99" s="238">
        <f t="shared" si="187"/>
        <v>0</v>
      </c>
      <c r="FK99" s="238">
        <f t="shared" si="188"/>
        <v>0</v>
      </c>
      <c r="FL99" s="238">
        <f t="shared" si="189"/>
        <v>0</v>
      </c>
      <c r="FM99" s="238">
        <f t="shared" si="190"/>
        <v>0</v>
      </c>
      <c r="FN99" s="238">
        <f t="shared" si="191"/>
        <v>0</v>
      </c>
      <c r="FO99" s="239">
        <f t="shared" si="192"/>
        <v>6</v>
      </c>
      <c r="FP99" s="240">
        <f t="shared" si="193"/>
        <v>6</v>
      </c>
      <c r="FQ99" s="240">
        <f t="shared" si="194"/>
        <v>0</v>
      </c>
      <c r="FR99" s="240">
        <f t="shared" si="195"/>
        <v>0</v>
      </c>
      <c r="FS99" s="240">
        <f t="shared" si="196"/>
        <v>0</v>
      </c>
      <c r="FT99" s="240">
        <f t="shared" si="197"/>
        <v>6</v>
      </c>
      <c r="FU99" s="240">
        <f t="shared" si="198"/>
        <v>0</v>
      </c>
      <c r="FV99" s="240">
        <f t="shared" si="199"/>
        <v>0</v>
      </c>
      <c r="FW99" s="240">
        <f t="shared" si="200"/>
        <v>0</v>
      </c>
      <c r="FX99" s="240">
        <f t="shared" si="201"/>
        <v>0</v>
      </c>
      <c r="FY99" s="240">
        <f t="shared" si="202"/>
        <v>0</v>
      </c>
      <c r="FZ99" s="240">
        <f t="shared" si="203"/>
        <v>0</v>
      </c>
      <c r="GA99" s="241">
        <f t="shared" si="204"/>
        <v>21</v>
      </c>
      <c r="GB99" s="242">
        <f t="shared" si="205"/>
        <v>0</v>
      </c>
      <c r="GC99" s="234">
        <f t="shared" si="206"/>
        <v>0</v>
      </c>
      <c r="GD99" s="234">
        <f t="shared" si="207"/>
        <v>0</v>
      </c>
      <c r="GE99" s="234">
        <f t="shared" si="208"/>
        <v>0</v>
      </c>
      <c r="GF99" s="234">
        <f t="shared" si="209"/>
        <v>0</v>
      </c>
      <c r="GG99" s="235">
        <f t="shared" si="210"/>
        <v>0</v>
      </c>
      <c r="GH99" s="236">
        <f t="shared" si="211"/>
        <v>0</v>
      </c>
      <c r="GI99" s="236">
        <f t="shared" si="212"/>
        <v>0</v>
      </c>
      <c r="GJ99" s="236">
        <f t="shared" si="213"/>
        <v>0</v>
      </c>
      <c r="GK99" s="236">
        <f t="shared" si="214"/>
        <v>0</v>
      </c>
      <c r="GL99" s="236">
        <f t="shared" si="215"/>
        <v>0</v>
      </c>
      <c r="GM99" s="236">
        <f t="shared" si="216"/>
        <v>0</v>
      </c>
      <c r="GN99" s="237">
        <f t="shared" si="217"/>
        <v>0</v>
      </c>
      <c r="GO99" s="238">
        <f t="shared" si="218"/>
        <v>0</v>
      </c>
      <c r="GP99" s="238">
        <f t="shared" si="219"/>
        <v>0</v>
      </c>
      <c r="GQ99" s="238">
        <f t="shared" si="220"/>
        <v>0</v>
      </c>
      <c r="GR99" s="238">
        <f t="shared" si="221"/>
        <v>0</v>
      </c>
      <c r="GS99" s="238">
        <f t="shared" si="222"/>
        <v>0</v>
      </c>
      <c r="GT99" s="238">
        <f t="shared" si="223"/>
        <v>0</v>
      </c>
      <c r="GU99" s="238">
        <f t="shared" si="224"/>
        <v>6</v>
      </c>
      <c r="GV99" s="239">
        <f t="shared" si="225"/>
        <v>0</v>
      </c>
      <c r="GW99" s="240">
        <f t="shared" si="226"/>
        <v>0</v>
      </c>
      <c r="GX99" s="240">
        <f t="shared" si="227"/>
        <v>0</v>
      </c>
      <c r="GY99" s="240">
        <f t="shared" si="228"/>
        <v>0</v>
      </c>
      <c r="GZ99" s="240">
        <f t="shared" si="229"/>
        <v>0</v>
      </c>
      <c r="HA99" s="240">
        <f t="shared" si="230"/>
        <v>0</v>
      </c>
      <c r="HB99" s="240">
        <f t="shared" si="231"/>
        <v>0</v>
      </c>
      <c r="HC99" s="240">
        <f t="shared" si="232"/>
        <v>0</v>
      </c>
      <c r="HD99" s="240">
        <f t="shared" si="233"/>
        <v>0</v>
      </c>
      <c r="HE99" s="240">
        <f t="shared" si="234"/>
        <v>0</v>
      </c>
      <c r="HF99" s="240">
        <f t="shared" si="235"/>
        <v>0</v>
      </c>
      <c r="HG99" s="240">
        <f t="shared" si="236"/>
        <v>0</v>
      </c>
      <c r="HH99" s="241">
        <f t="shared" si="237"/>
        <v>6</v>
      </c>
      <c r="HI99" s="243"/>
      <c r="HJ99" s="242">
        <f t="shared" si="238"/>
        <v>3</v>
      </c>
      <c r="HK99" s="234">
        <f t="shared" si="239"/>
        <v>0</v>
      </c>
      <c r="HL99" s="234">
        <f t="shared" si="240"/>
        <v>0</v>
      </c>
      <c r="HM99" s="234">
        <f t="shared" si="241"/>
        <v>3</v>
      </c>
      <c r="HN99" s="234">
        <f t="shared" si="242"/>
        <v>0</v>
      </c>
      <c r="HO99" s="235">
        <f t="shared" si="243"/>
        <v>20</v>
      </c>
      <c r="HP99" s="236">
        <f t="shared" si="244"/>
        <v>20</v>
      </c>
      <c r="HQ99" s="236">
        <f t="shared" si="245"/>
        <v>20</v>
      </c>
      <c r="HR99" s="236">
        <f t="shared" si="246"/>
        <v>20</v>
      </c>
      <c r="HS99" s="236">
        <f t="shared" si="247"/>
        <v>10</v>
      </c>
      <c r="HT99" s="236">
        <f t="shared" si="248"/>
        <v>20</v>
      </c>
      <c r="HU99" s="236">
        <f t="shared" si="249"/>
        <v>10</v>
      </c>
      <c r="HV99" s="237">
        <f t="shared" si="250"/>
        <v>20</v>
      </c>
      <c r="HW99" s="238">
        <f t="shared" si="251"/>
        <v>20</v>
      </c>
      <c r="HX99" s="238">
        <f t="shared" si="252"/>
        <v>20</v>
      </c>
      <c r="HY99" s="238">
        <f t="shared" si="253"/>
        <v>20</v>
      </c>
      <c r="HZ99" s="238">
        <f t="shared" si="254"/>
        <v>10</v>
      </c>
      <c r="IA99" s="238">
        <f t="shared" si="255"/>
        <v>20</v>
      </c>
      <c r="IB99" s="238">
        <f t="shared" si="256"/>
        <v>10</v>
      </c>
      <c r="IC99" s="238">
        <f t="shared" si="257"/>
        <v>0</v>
      </c>
      <c r="ID99" s="239">
        <f t="shared" si="258"/>
        <v>0</v>
      </c>
      <c r="IE99" s="240">
        <f t="shared" si="259"/>
        <v>0</v>
      </c>
      <c r="IF99" s="240">
        <f t="shared" si="260"/>
        <v>10</v>
      </c>
      <c r="IG99" s="240">
        <f t="shared" si="261"/>
        <v>0</v>
      </c>
      <c r="IH99" s="240">
        <f t="shared" si="262"/>
        <v>0</v>
      </c>
      <c r="II99" s="240">
        <f t="shared" si="263"/>
        <v>0</v>
      </c>
      <c r="IJ99" s="240">
        <f t="shared" si="264"/>
        <v>0</v>
      </c>
      <c r="IK99" s="240">
        <f t="shared" si="265"/>
        <v>0</v>
      </c>
      <c r="IL99" s="240">
        <f t="shared" si="266"/>
        <v>0</v>
      </c>
      <c r="IM99" s="240">
        <f t="shared" si="267"/>
        <v>0</v>
      </c>
      <c r="IN99" s="240">
        <f t="shared" si="268"/>
        <v>0</v>
      </c>
      <c r="IO99" s="240">
        <f t="shared" si="269"/>
        <v>0</v>
      </c>
      <c r="IP99" s="416">
        <f t="shared" si="270"/>
        <v>250</v>
      </c>
      <c r="IQ99" s="416">
        <f t="shared" si="271"/>
        <v>6</v>
      </c>
    </row>
    <row r="100" spans="1:251" ht="15" customHeight="1" x14ac:dyDescent="0.25">
      <c r="A100" s="14" t="s">
        <v>1789</v>
      </c>
      <c r="B100" s="392">
        <v>109</v>
      </c>
      <c r="C100" s="13" t="s">
        <v>865</v>
      </c>
      <c r="D100" s="423">
        <v>44044</v>
      </c>
      <c r="E100" s="20">
        <v>6</v>
      </c>
      <c r="F100" s="6">
        <v>10878440</v>
      </c>
      <c r="G100" s="20">
        <v>1</v>
      </c>
      <c r="H100" s="20"/>
      <c r="I100" s="23"/>
      <c r="J100" s="6" t="s">
        <v>18</v>
      </c>
      <c r="K100" s="6" t="s">
        <v>18</v>
      </c>
      <c r="L100" s="424"/>
      <c r="M100" s="651" t="s">
        <v>866</v>
      </c>
      <c r="N100" s="692">
        <v>67.900001525878906</v>
      </c>
      <c r="O100" s="107"/>
      <c r="P100" s="105"/>
      <c r="Q100" s="106"/>
      <c r="R100" s="24" t="s">
        <v>1397</v>
      </c>
      <c r="S100" s="107"/>
      <c r="T100" s="105"/>
      <c r="U100" s="106"/>
      <c r="V100" s="24" t="s">
        <v>1390</v>
      </c>
      <c r="W100" s="107"/>
      <c r="X100" s="105"/>
      <c r="Y100" s="106"/>
      <c r="Z100" s="692">
        <v>69.150001525878906</v>
      </c>
      <c r="AA100" s="273"/>
      <c r="AB100" s="24" t="s">
        <v>1397</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648">
        <v>77.419998168945313</v>
      </c>
      <c r="AZ100" s="107"/>
      <c r="BA100" s="273"/>
      <c r="BB100" s="24">
        <v>65.75</v>
      </c>
      <c r="BC100" s="107"/>
      <c r="BD100" s="273"/>
      <c r="BE100" s="24">
        <v>50</v>
      </c>
      <c r="BF100" s="107"/>
      <c r="BG100" s="273"/>
      <c r="BH100" s="24">
        <v>61</v>
      </c>
      <c r="BI100" s="107"/>
      <c r="BJ100" s="273"/>
      <c r="BK100" s="24">
        <v>70.800003051757813</v>
      </c>
      <c r="BL100" s="107"/>
      <c r="BM100" s="273"/>
      <c r="BN100" s="648">
        <v>67.900001525878906</v>
      </c>
      <c r="BO100" s="107"/>
      <c r="BP100" s="273"/>
      <c r="BQ100" s="24">
        <v>71</v>
      </c>
      <c r="BR100" s="107"/>
      <c r="BS100" s="273"/>
      <c r="BT100" s="24" t="s">
        <v>1387</v>
      </c>
      <c r="BU100" s="291"/>
      <c r="BV100" s="273"/>
      <c r="BW100" s="24" t="s">
        <v>1390</v>
      </c>
      <c r="BX100" s="107"/>
      <c r="BY100" s="273"/>
      <c r="BZ100" s="24" t="s">
        <v>1390</v>
      </c>
      <c r="CA100" s="107"/>
      <c r="CB100" s="273"/>
      <c r="CC100" s="692">
        <v>66</v>
      </c>
      <c r="CD100" s="107"/>
      <c r="CE100" s="107"/>
      <c r="CF100" s="107"/>
      <c r="CG100" s="107"/>
      <c r="CH100" s="273"/>
      <c r="CI100" s="24" t="s">
        <v>1117</v>
      </c>
      <c r="CJ100" s="107"/>
      <c r="CK100" s="273"/>
      <c r="CL100" s="24" t="s">
        <v>1390</v>
      </c>
      <c r="CM100" s="107"/>
      <c r="CN100" s="273"/>
      <c r="CO100" s="24" t="s">
        <v>1397</v>
      </c>
      <c r="CP100" s="107"/>
      <c r="CQ100" s="273"/>
      <c r="CR100" s="24"/>
      <c r="CS100" s="107"/>
      <c r="CT100" s="273"/>
      <c r="CU100" s="24" t="s">
        <v>1397</v>
      </c>
      <c r="CV100" s="107"/>
      <c r="CW100" s="273"/>
      <c r="CX100" s="24"/>
      <c r="CY100" s="107"/>
      <c r="CZ100" s="273"/>
      <c r="DA100" s="24" t="s">
        <v>1397</v>
      </c>
      <c r="DB100" s="107"/>
      <c r="DC100" s="273"/>
      <c r="DD100" s="24" t="s">
        <v>1397</v>
      </c>
      <c r="DE100" s="107"/>
      <c r="DF100" s="273"/>
      <c r="DG100" s="218"/>
      <c r="DH100" s="217"/>
      <c r="DI100" s="217"/>
      <c r="DJ100" s="286">
        <f t="shared" si="136"/>
        <v>66.233750343322754</v>
      </c>
      <c r="DK100" s="219"/>
      <c r="DL100" s="220">
        <f t="shared" si="137"/>
        <v>3.3116875171661375</v>
      </c>
      <c r="DM100" s="650">
        <f t="shared" si="138"/>
        <v>0</v>
      </c>
      <c r="DN100" s="233">
        <f t="shared" si="139"/>
        <v>0</v>
      </c>
      <c r="DO100" s="234">
        <f t="shared" si="140"/>
        <v>0</v>
      </c>
      <c r="DP100" s="234">
        <f t="shared" si="141"/>
        <v>0</v>
      </c>
      <c r="DQ100" s="234">
        <f t="shared" si="142"/>
        <v>0</v>
      </c>
      <c r="DR100" s="234">
        <f t="shared" si="143"/>
        <v>0</v>
      </c>
      <c r="DS100" s="235">
        <f t="shared" si="144"/>
        <v>0</v>
      </c>
      <c r="DT100" s="236">
        <f t="shared" si="145"/>
        <v>0</v>
      </c>
      <c r="DU100" s="236">
        <f t="shared" si="146"/>
        <v>0</v>
      </c>
      <c r="DV100" s="236">
        <f t="shared" si="147"/>
        <v>0</v>
      </c>
      <c r="DW100" s="236">
        <f t="shared" si="148"/>
        <v>0</v>
      </c>
      <c r="DX100" s="236">
        <f t="shared" si="149"/>
        <v>0</v>
      </c>
      <c r="DY100" s="236">
        <f t="shared" si="150"/>
        <v>0</v>
      </c>
      <c r="DZ100" s="237">
        <f t="shared" si="151"/>
        <v>0</v>
      </c>
      <c r="EA100" s="238">
        <f t="shared" si="152"/>
        <v>0</v>
      </c>
      <c r="EB100" s="238">
        <f t="shared" si="153"/>
        <v>0</v>
      </c>
      <c r="EC100" s="238">
        <f t="shared" si="154"/>
        <v>0</v>
      </c>
      <c r="ED100" s="238">
        <f t="shared" si="155"/>
        <v>0</v>
      </c>
      <c r="EE100" s="238">
        <f t="shared" si="156"/>
        <v>0</v>
      </c>
      <c r="EF100" s="238">
        <f t="shared" si="157"/>
        <v>0</v>
      </c>
      <c r="EG100" s="238">
        <f t="shared" si="158"/>
        <v>0</v>
      </c>
      <c r="EH100" s="239">
        <f t="shared" si="159"/>
        <v>0</v>
      </c>
      <c r="EI100" s="240">
        <f t="shared" si="160"/>
        <v>0</v>
      </c>
      <c r="EJ100" s="240">
        <f t="shared" si="161"/>
        <v>0</v>
      </c>
      <c r="EK100" s="240">
        <f t="shared" si="162"/>
        <v>0</v>
      </c>
      <c r="EL100" s="240">
        <f t="shared" si="163"/>
        <v>3</v>
      </c>
      <c r="EM100" s="240">
        <f t="shared" si="164"/>
        <v>0</v>
      </c>
      <c r="EN100" s="240">
        <f t="shared" si="165"/>
        <v>0</v>
      </c>
      <c r="EO100" s="240">
        <f t="shared" si="166"/>
        <v>0</v>
      </c>
      <c r="EP100" s="240">
        <f t="shared" si="167"/>
        <v>0</v>
      </c>
      <c r="EQ100" s="240">
        <f t="shared" si="168"/>
        <v>0</v>
      </c>
      <c r="ER100" s="240">
        <f t="shared" si="169"/>
        <v>0</v>
      </c>
      <c r="ES100" s="240">
        <f t="shared" si="170"/>
        <v>0</v>
      </c>
      <c r="ET100" s="241">
        <f t="shared" si="171"/>
        <v>3</v>
      </c>
      <c r="EU100" s="242">
        <f t="shared" si="172"/>
        <v>0</v>
      </c>
      <c r="EV100" s="234">
        <f t="shared" si="173"/>
        <v>0</v>
      </c>
      <c r="EW100" s="234">
        <f t="shared" si="174"/>
        <v>3</v>
      </c>
      <c r="EX100" s="234">
        <f t="shared" si="175"/>
        <v>0</v>
      </c>
      <c r="EY100" s="234">
        <f t="shared" si="176"/>
        <v>0</v>
      </c>
      <c r="EZ100" s="235">
        <f t="shared" si="177"/>
        <v>0</v>
      </c>
      <c r="FA100" s="236">
        <f t="shared" si="178"/>
        <v>0</v>
      </c>
      <c r="FB100" s="236">
        <f t="shared" si="179"/>
        <v>0</v>
      </c>
      <c r="FC100" s="236">
        <f t="shared" si="180"/>
        <v>0</v>
      </c>
      <c r="FD100" s="236">
        <f t="shared" si="181"/>
        <v>0</v>
      </c>
      <c r="FE100" s="236">
        <f t="shared" si="182"/>
        <v>0</v>
      </c>
      <c r="FF100" s="236">
        <f t="shared" si="183"/>
        <v>0</v>
      </c>
      <c r="FG100" s="237">
        <f t="shared" si="184"/>
        <v>0</v>
      </c>
      <c r="FH100" s="238">
        <f t="shared" si="185"/>
        <v>0</v>
      </c>
      <c r="FI100" s="238">
        <f t="shared" si="186"/>
        <v>0</v>
      </c>
      <c r="FJ100" s="238">
        <f t="shared" si="187"/>
        <v>0</v>
      </c>
      <c r="FK100" s="238">
        <f t="shared" si="188"/>
        <v>0</v>
      </c>
      <c r="FL100" s="238">
        <f t="shared" si="189"/>
        <v>0</v>
      </c>
      <c r="FM100" s="238">
        <f t="shared" si="190"/>
        <v>0</v>
      </c>
      <c r="FN100" s="238">
        <f t="shared" si="191"/>
        <v>0</v>
      </c>
      <c r="FO100" s="239">
        <f t="shared" si="192"/>
        <v>6</v>
      </c>
      <c r="FP100" s="240">
        <f t="shared" si="193"/>
        <v>6</v>
      </c>
      <c r="FQ100" s="240">
        <f t="shared" si="194"/>
        <v>0</v>
      </c>
      <c r="FR100" s="240">
        <f t="shared" si="195"/>
        <v>0</v>
      </c>
      <c r="FS100" s="240">
        <f t="shared" si="196"/>
        <v>0</v>
      </c>
      <c r="FT100" s="240">
        <f t="shared" si="197"/>
        <v>6</v>
      </c>
      <c r="FU100" s="240">
        <f t="shared" si="198"/>
        <v>0</v>
      </c>
      <c r="FV100" s="240">
        <f t="shared" si="199"/>
        <v>0</v>
      </c>
      <c r="FW100" s="240">
        <f t="shared" si="200"/>
        <v>0</v>
      </c>
      <c r="FX100" s="240">
        <f t="shared" si="201"/>
        <v>0</v>
      </c>
      <c r="FY100" s="240">
        <f t="shared" si="202"/>
        <v>0</v>
      </c>
      <c r="FZ100" s="240">
        <f t="shared" si="203"/>
        <v>0</v>
      </c>
      <c r="GA100" s="241">
        <f t="shared" si="204"/>
        <v>21</v>
      </c>
      <c r="GB100" s="242">
        <f t="shared" si="205"/>
        <v>0</v>
      </c>
      <c r="GC100" s="234">
        <f t="shared" si="206"/>
        <v>0</v>
      </c>
      <c r="GD100" s="234">
        <f t="shared" si="207"/>
        <v>0</v>
      </c>
      <c r="GE100" s="234">
        <f t="shared" si="208"/>
        <v>0</v>
      </c>
      <c r="GF100" s="234">
        <f t="shared" si="209"/>
        <v>0</v>
      </c>
      <c r="GG100" s="235">
        <f t="shared" si="210"/>
        <v>0</v>
      </c>
      <c r="GH100" s="236">
        <f t="shared" si="211"/>
        <v>0</v>
      </c>
      <c r="GI100" s="236">
        <f t="shared" si="212"/>
        <v>0</v>
      </c>
      <c r="GJ100" s="236">
        <f t="shared" si="213"/>
        <v>0</v>
      </c>
      <c r="GK100" s="236">
        <f t="shared" si="214"/>
        <v>0</v>
      </c>
      <c r="GL100" s="236">
        <f t="shared" si="215"/>
        <v>0</v>
      </c>
      <c r="GM100" s="236">
        <f t="shared" si="216"/>
        <v>0</v>
      </c>
      <c r="GN100" s="237">
        <f t="shared" si="217"/>
        <v>0</v>
      </c>
      <c r="GO100" s="238">
        <f t="shared" si="218"/>
        <v>0</v>
      </c>
      <c r="GP100" s="238">
        <f t="shared" si="219"/>
        <v>0</v>
      </c>
      <c r="GQ100" s="238">
        <f t="shared" si="220"/>
        <v>0</v>
      </c>
      <c r="GR100" s="238">
        <f t="shared" si="221"/>
        <v>0</v>
      </c>
      <c r="GS100" s="238">
        <f t="shared" si="222"/>
        <v>0</v>
      </c>
      <c r="GT100" s="238">
        <f t="shared" si="223"/>
        <v>0</v>
      </c>
      <c r="GU100" s="238">
        <f t="shared" si="224"/>
        <v>6</v>
      </c>
      <c r="GV100" s="239">
        <f t="shared" si="225"/>
        <v>0</v>
      </c>
      <c r="GW100" s="240">
        <f t="shared" si="226"/>
        <v>0</v>
      </c>
      <c r="GX100" s="240">
        <f t="shared" si="227"/>
        <v>0</v>
      </c>
      <c r="GY100" s="240">
        <f t="shared" si="228"/>
        <v>0</v>
      </c>
      <c r="GZ100" s="240">
        <f t="shared" si="229"/>
        <v>0</v>
      </c>
      <c r="HA100" s="240">
        <f t="shared" si="230"/>
        <v>0</v>
      </c>
      <c r="HB100" s="240">
        <f t="shared" si="231"/>
        <v>0</v>
      </c>
      <c r="HC100" s="240">
        <f t="shared" si="232"/>
        <v>0</v>
      </c>
      <c r="HD100" s="240">
        <f t="shared" si="233"/>
        <v>0</v>
      </c>
      <c r="HE100" s="240">
        <f t="shared" si="234"/>
        <v>0</v>
      </c>
      <c r="HF100" s="240">
        <f t="shared" si="235"/>
        <v>0</v>
      </c>
      <c r="HG100" s="240">
        <f t="shared" si="236"/>
        <v>0</v>
      </c>
      <c r="HH100" s="241">
        <f t="shared" si="237"/>
        <v>6</v>
      </c>
      <c r="HI100" s="243"/>
      <c r="HJ100" s="242">
        <f t="shared" si="238"/>
        <v>3</v>
      </c>
      <c r="HK100" s="234">
        <f t="shared" si="239"/>
        <v>0</v>
      </c>
      <c r="HL100" s="234">
        <f t="shared" si="240"/>
        <v>0</v>
      </c>
      <c r="HM100" s="234">
        <f t="shared" si="241"/>
        <v>3</v>
      </c>
      <c r="HN100" s="234">
        <f t="shared" si="242"/>
        <v>0</v>
      </c>
      <c r="HO100" s="235">
        <f t="shared" si="243"/>
        <v>20</v>
      </c>
      <c r="HP100" s="236">
        <f t="shared" si="244"/>
        <v>20</v>
      </c>
      <c r="HQ100" s="236">
        <f t="shared" si="245"/>
        <v>20</v>
      </c>
      <c r="HR100" s="236">
        <f t="shared" si="246"/>
        <v>20</v>
      </c>
      <c r="HS100" s="236">
        <f t="shared" si="247"/>
        <v>10</v>
      </c>
      <c r="HT100" s="236">
        <f t="shared" si="248"/>
        <v>20</v>
      </c>
      <c r="HU100" s="236">
        <f t="shared" si="249"/>
        <v>10</v>
      </c>
      <c r="HV100" s="237">
        <f t="shared" si="250"/>
        <v>20</v>
      </c>
      <c r="HW100" s="238">
        <f t="shared" si="251"/>
        <v>20</v>
      </c>
      <c r="HX100" s="238">
        <f t="shared" si="252"/>
        <v>20</v>
      </c>
      <c r="HY100" s="238">
        <f t="shared" si="253"/>
        <v>20</v>
      </c>
      <c r="HZ100" s="238">
        <f t="shared" si="254"/>
        <v>10</v>
      </c>
      <c r="IA100" s="238">
        <f t="shared" si="255"/>
        <v>20</v>
      </c>
      <c r="IB100" s="238">
        <f t="shared" si="256"/>
        <v>10</v>
      </c>
      <c r="IC100" s="238">
        <f t="shared" si="257"/>
        <v>0</v>
      </c>
      <c r="ID100" s="239">
        <f t="shared" si="258"/>
        <v>0</v>
      </c>
      <c r="IE100" s="240">
        <f t="shared" si="259"/>
        <v>0</v>
      </c>
      <c r="IF100" s="240">
        <f t="shared" si="260"/>
        <v>10</v>
      </c>
      <c r="IG100" s="240">
        <f t="shared" si="261"/>
        <v>0</v>
      </c>
      <c r="IH100" s="240">
        <f t="shared" si="262"/>
        <v>0</v>
      </c>
      <c r="II100" s="240">
        <f t="shared" si="263"/>
        <v>0</v>
      </c>
      <c r="IJ100" s="240">
        <f t="shared" si="264"/>
        <v>0</v>
      </c>
      <c r="IK100" s="240">
        <f t="shared" si="265"/>
        <v>0</v>
      </c>
      <c r="IL100" s="240">
        <f t="shared" si="266"/>
        <v>0</v>
      </c>
      <c r="IM100" s="240">
        <f t="shared" si="267"/>
        <v>0</v>
      </c>
      <c r="IN100" s="240">
        <f t="shared" si="268"/>
        <v>0</v>
      </c>
      <c r="IO100" s="240">
        <f t="shared" si="269"/>
        <v>0</v>
      </c>
      <c r="IP100" s="416">
        <f t="shared" si="270"/>
        <v>250</v>
      </c>
      <c r="IQ100" s="416">
        <f t="shared" si="271"/>
        <v>6</v>
      </c>
    </row>
    <row r="101" spans="1:251" ht="15" customHeight="1" x14ac:dyDescent="0.25">
      <c r="A101" s="14" t="s">
        <v>1785</v>
      </c>
      <c r="B101" s="392">
        <v>110</v>
      </c>
      <c r="C101" s="677" t="s">
        <v>867</v>
      </c>
      <c r="D101" s="423">
        <v>44044</v>
      </c>
      <c r="E101" s="20">
        <v>6</v>
      </c>
      <c r="F101" s="6">
        <v>10878451</v>
      </c>
      <c r="G101" s="20">
        <v>1</v>
      </c>
      <c r="H101" s="20"/>
      <c r="I101" s="23"/>
      <c r="J101" s="6" t="s">
        <v>18</v>
      </c>
      <c r="K101" s="6" t="s">
        <v>18</v>
      </c>
      <c r="L101" s="424"/>
      <c r="M101" s="651" t="s">
        <v>868</v>
      </c>
      <c r="N101" s="24"/>
      <c r="O101" s="107"/>
      <c r="P101" s="105"/>
      <c r="Q101" s="106"/>
      <c r="R101" s="24"/>
      <c r="S101" s="107"/>
      <c r="T101" s="105"/>
      <c r="U101" s="106"/>
      <c r="V101" s="24"/>
      <c r="W101" s="107"/>
      <c r="X101" s="105"/>
      <c r="Y101" s="106"/>
      <c r="Z101" s="24"/>
      <c r="AA101" s="273"/>
      <c r="AB101" s="24"/>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c r="AZ101" s="107"/>
      <c r="BA101" s="273"/>
      <c r="BB101" s="24">
        <v>59.75</v>
      </c>
      <c r="BC101" s="107"/>
      <c r="BD101" s="273"/>
      <c r="BE101" s="281">
        <v>0</v>
      </c>
      <c r="BF101" s="693" t="s">
        <v>1745</v>
      </c>
      <c r="BG101" s="273"/>
      <c r="BH101" s="24">
        <v>51.549999237060547</v>
      </c>
      <c r="BI101" s="107"/>
      <c r="BJ101" s="273"/>
      <c r="BK101" s="281">
        <v>15.600000381469727</v>
      </c>
      <c r="BL101" s="693" t="s">
        <v>1745</v>
      </c>
      <c r="BM101" s="273"/>
      <c r="BN101" s="648" t="s">
        <v>1355</v>
      </c>
      <c r="BO101" s="107"/>
      <c r="BP101" s="273"/>
      <c r="BQ101" s="24">
        <v>53</v>
      </c>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f t="shared" si="136"/>
        <v>35.979999923706053</v>
      </c>
      <c r="DK101" s="219"/>
      <c r="DL101" s="220">
        <f t="shared" si="137"/>
        <v>1.7989999961853027</v>
      </c>
      <c r="DM101" s="650">
        <f t="shared" si="138"/>
        <v>0</v>
      </c>
      <c r="DN101" s="233">
        <f t="shared" si="139"/>
        <v>0</v>
      </c>
      <c r="DO101" s="234">
        <f t="shared" si="140"/>
        <v>0</v>
      </c>
      <c r="DP101" s="234">
        <f t="shared" si="141"/>
        <v>0</v>
      </c>
      <c r="DQ101" s="234">
        <f t="shared" si="142"/>
        <v>0</v>
      </c>
      <c r="DR101" s="234">
        <f t="shared" si="143"/>
        <v>0</v>
      </c>
      <c r="DS101" s="235">
        <f t="shared" si="144"/>
        <v>0</v>
      </c>
      <c r="DT101" s="236">
        <f t="shared" si="145"/>
        <v>0</v>
      </c>
      <c r="DU101" s="236">
        <f t="shared" si="146"/>
        <v>0</v>
      </c>
      <c r="DV101" s="236">
        <f t="shared" si="147"/>
        <v>0</v>
      </c>
      <c r="DW101" s="236">
        <f t="shared" si="148"/>
        <v>0</v>
      </c>
      <c r="DX101" s="236">
        <f t="shared" si="149"/>
        <v>0</v>
      </c>
      <c r="DY101" s="236">
        <f t="shared" si="150"/>
        <v>0</v>
      </c>
      <c r="DZ101" s="237">
        <f t="shared" si="151"/>
        <v>0</v>
      </c>
      <c r="EA101" s="238">
        <f t="shared" si="152"/>
        <v>0</v>
      </c>
      <c r="EB101" s="238">
        <f t="shared" si="153"/>
        <v>0</v>
      </c>
      <c r="EC101" s="238">
        <f t="shared" si="154"/>
        <v>0</v>
      </c>
      <c r="ED101" s="238">
        <f t="shared" si="155"/>
        <v>0</v>
      </c>
      <c r="EE101" s="238">
        <f t="shared" si="156"/>
        <v>0</v>
      </c>
      <c r="EF101" s="238">
        <f t="shared" si="157"/>
        <v>0</v>
      </c>
      <c r="EG101" s="238">
        <f t="shared" si="158"/>
        <v>0</v>
      </c>
      <c r="EH101" s="239">
        <f t="shared" si="159"/>
        <v>0</v>
      </c>
      <c r="EI101" s="240">
        <f t="shared" si="160"/>
        <v>0</v>
      </c>
      <c r="EJ101" s="240">
        <f t="shared" si="161"/>
        <v>0</v>
      </c>
      <c r="EK101" s="240">
        <f t="shared" si="162"/>
        <v>0</v>
      </c>
      <c r="EL101" s="240">
        <f t="shared" si="163"/>
        <v>0</v>
      </c>
      <c r="EM101" s="240">
        <f t="shared" si="164"/>
        <v>0</v>
      </c>
      <c r="EN101" s="240">
        <f t="shared" si="165"/>
        <v>0</v>
      </c>
      <c r="EO101" s="240">
        <f t="shared" si="166"/>
        <v>0</v>
      </c>
      <c r="EP101" s="240">
        <f t="shared" si="167"/>
        <v>0</v>
      </c>
      <c r="EQ101" s="240">
        <f t="shared" si="168"/>
        <v>0</v>
      </c>
      <c r="ER101" s="240">
        <f t="shared" si="169"/>
        <v>0</v>
      </c>
      <c r="ES101" s="240">
        <f t="shared" si="170"/>
        <v>0</v>
      </c>
      <c r="ET101" s="241">
        <f t="shared" si="171"/>
        <v>0</v>
      </c>
      <c r="EU101" s="242">
        <f t="shared" si="172"/>
        <v>0</v>
      </c>
      <c r="EV101" s="234">
        <f t="shared" si="173"/>
        <v>0</v>
      </c>
      <c r="EW101" s="234">
        <f t="shared" si="174"/>
        <v>0</v>
      </c>
      <c r="EX101" s="234">
        <f t="shared" si="175"/>
        <v>0</v>
      </c>
      <c r="EY101" s="234">
        <f t="shared" si="176"/>
        <v>0</v>
      </c>
      <c r="EZ101" s="235">
        <f t="shared" si="177"/>
        <v>0</v>
      </c>
      <c r="FA101" s="236">
        <f t="shared" si="178"/>
        <v>0</v>
      </c>
      <c r="FB101" s="236">
        <f t="shared" si="179"/>
        <v>0</v>
      </c>
      <c r="FC101" s="236">
        <f t="shared" si="180"/>
        <v>0</v>
      </c>
      <c r="FD101" s="236">
        <f t="shared" si="181"/>
        <v>0</v>
      </c>
      <c r="FE101" s="236">
        <f t="shared" si="182"/>
        <v>0</v>
      </c>
      <c r="FF101" s="236">
        <f t="shared" si="183"/>
        <v>0</v>
      </c>
      <c r="FG101" s="237">
        <f t="shared" si="184"/>
        <v>0</v>
      </c>
      <c r="FH101" s="238">
        <f t="shared" si="185"/>
        <v>0</v>
      </c>
      <c r="FI101" s="238">
        <f t="shared" si="186"/>
        <v>0</v>
      </c>
      <c r="FJ101" s="238">
        <f t="shared" si="187"/>
        <v>0</v>
      </c>
      <c r="FK101" s="238">
        <f t="shared" si="188"/>
        <v>0</v>
      </c>
      <c r="FL101" s="238">
        <f t="shared" si="189"/>
        <v>0</v>
      </c>
      <c r="FM101" s="238">
        <f t="shared" si="190"/>
        <v>0</v>
      </c>
      <c r="FN101" s="238">
        <f t="shared" si="191"/>
        <v>0</v>
      </c>
      <c r="FO101" s="239">
        <f t="shared" si="192"/>
        <v>0</v>
      </c>
      <c r="FP101" s="240">
        <f t="shared" si="193"/>
        <v>0</v>
      </c>
      <c r="FQ101" s="240">
        <f t="shared" si="194"/>
        <v>0</v>
      </c>
      <c r="FR101" s="240">
        <f t="shared" si="195"/>
        <v>0</v>
      </c>
      <c r="FS101" s="240">
        <f t="shared" si="196"/>
        <v>0</v>
      </c>
      <c r="FT101" s="240">
        <f t="shared" si="197"/>
        <v>0</v>
      </c>
      <c r="FU101" s="240">
        <f t="shared" si="198"/>
        <v>0</v>
      </c>
      <c r="FV101" s="240">
        <f t="shared" si="199"/>
        <v>0</v>
      </c>
      <c r="FW101" s="240">
        <f t="shared" si="200"/>
        <v>0</v>
      </c>
      <c r="FX101" s="240">
        <f t="shared" si="201"/>
        <v>0</v>
      </c>
      <c r="FY101" s="240">
        <f t="shared" si="202"/>
        <v>0</v>
      </c>
      <c r="FZ101" s="240">
        <f t="shared" si="203"/>
        <v>0</v>
      </c>
      <c r="GA101" s="241">
        <f t="shared" si="204"/>
        <v>0</v>
      </c>
      <c r="GB101" s="242">
        <f t="shared" si="205"/>
        <v>0</v>
      </c>
      <c r="GC101" s="234">
        <f t="shared" si="206"/>
        <v>0</v>
      </c>
      <c r="GD101" s="234">
        <f t="shared" si="207"/>
        <v>0</v>
      </c>
      <c r="GE101" s="234">
        <f t="shared" si="208"/>
        <v>0</v>
      </c>
      <c r="GF101" s="234">
        <f t="shared" si="209"/>
        <v>0</v>
      </c>
      <c r="GG101" s="235">
        <f t="shared" si="210"/>
        <v>0</v>
      </c>
      <c r="GH101" s="236">
        <f t="shared" si="211"/>
        <v>0</v>
      </c>
      <c r="GI101" s="236">
        <f t="shared" si="212"/>
        <v>0</v>
      </c>
      <c r="GJ101" s="236">
        <f t="shared" si="213"/>
        <v>0</v>
      </c>
      <c r="GK101" s="236">
        <f t="shared" si="214"/>
        <v>0</v>
      </c>
      <c r="GL101" s="236">
        <f t="shared" si="215"/>
        <v>0</v>
      </c>
      <c r="GM101" s="236">
        <f t="shared" si="216"/>
        <v>0</v>
      </c>
      <c r="GN101" s="237">
        <f t="shared" si="217"/>
        <v>0</v>
      </c>
      <c r="GO101" s="238">
        <f t="shared" si="218"/>
        <v>0</v>
      </c>
      <c r="GP101" s="238">
        <f t="shared" si="219"/>
        <v>0</v>
      </c>
      <c r="GQ101" s="238">
        <f t="shared" si="220"/>
        <v>0</v>
      </c>
      <c r="GR101" s="238">
        <f t="shared" si="221"/>
        <v>0</v>
      </c>
      <c r="GS101" s="238">
        <f t="shared" si="222"/>
        <v>0</v>
      </c>
      <c r="GT101" s="238">
        <f t="shared" si="223"/>
        <v>0</v>
      </c>
      <c r="GU101" s="238">
        <f t="shared" si="224"/>
        <v>0</v>
      </c>
      <c r="GV101" s="239">
        <f t="shared" si="225"/>
        <v>0</v>
      </c>
      <c r="GW101" s="240">
        <f t="shared" si="226"/>
        <v>0</v>
      </c>
      <c r="GX101" s="240">
        <f t="shared" si="227"/>
        <v>0</v>
      </c>
      <c r="GY101" s="240">
        <f t="shared" si="228"/>
        <v>0</v>
      </c>
      <c r="GZ101" s="240">
        <f t="shared" si="229"/>
        <v>0</v>
      </c>
      <c r="HA101" s="240">
        <f t="shared" si="230"/>
        <v>0</v>
      </c>
      <c r="HB101" s="240">
        <f t="shared" si="231"/>
        <v>0</v>
      </c>
      <c r="HC101" s="240">
        <f t="shared" si="232"/>
        <v>0</v>
      </c>
      <c r="HD101" s="240">
        <f t="shared" si="233"/>
        <v>0</v>
      </c>
      <c r="HE101" s="240">
        <f t="shared" si="234"/>
        <v>0</v>
      </c>
      <c r="HF101" s="240">
        <f t="shared" si="235"/>
        <v>0</v>
      </c>
      <c r="HG101" s="240">
        <f t="shared" si="236"/>
        <v>0</v>
      </c>
      <c r="HH101" s="241">
        <f t="shared" si="237"/>
        <v>0</v>
      </c>
      <c r="HI101" s="243"/>
      <c r="HJ101" s="242">
        <f t="shared" si="238"/>
        <v>0</v>
      </c>
      <c r="HK101" s="234">
        <f t="shared" si="239"/>
        <v>0</v>
      </c>
      <c r="HL101" s="234">
        <f t="shared" si="240"/>
        <v>0</v>
      </c>
      <c r="HM101" s="234">
        <f t="shared" si="241"/>
        <v>0</v>
      </c>
      <c r="HN101" s="234">
        <f t="shared" si="242"/>
        <v>0</v>
      </c>
      <c r="HO101" s="235">
        <f t="shared" si="243"/>
        <v>20</v>
      </c>
      <c r="HP101" s="236">
        <f t="shared" si="244"/>
        <v>20</v>
      </c>
      <c r="HQ101" s="236">
        <f t="shared" si="245"/>
        <v>20</v>
      </c>
      <c r="HR101" s="236">
        <f t="shared" si="246"/>
        <v>20</v>
      </c>
      <c r="HS101" s="236">
        <f t="shared" si="247"/>
        <v>10</v>
      </c>
      <c r="HT101" s="236">
        <f t="shared" si="248"/>
        <v>20</v>
      </c>
      <c r="HU101" s="236">
        <f t="shared" si="249"/>
        <v>10</v>
      </c>
      <c r="HV101" s="237">
        <f t="shared" si="250"/>
        <v>0</v>
      </c>
      <c r="HW101" s="238">
        <f t="shared" si="251"/>
        <v>20</v>
      </c>
      <c r="HX101" s="238">
        <f t="shared" si="252"/>
        <v>0</v>
      </c>
      <c r="HY101" s="238">
        <f t="shared" si="253"/>
        <v>20</v>
      </c>
      <c r="HZ101" s="238">
        <f t="shared" si="254"/>
        <v>0</v>
      </c>
      <c r="IA101" s="238">
        <f t="shared" si="255"/>
        <v>0</v>
      </c>
      <c r="IB101" s="238">
        <f t="shared" si="256"/>
        <v>10</v>
      </c>
      <c r="IC101" s="238">
        <f t="shared" si="257"/>
        <v>0</v>
      </c>
      <c r="ID101" s="239">
        <f t="shared" si="258"/>
        <v>0</v>
      </c>
      <c r="IE101" s="240">
        <f t="shared" si="259"/>
        <v>0</v>
      </c>
      <c r="IF101" s="240">
        <f t="shared" si="260"/>
        <v>0</v>
      </c>
      <c r="IG101" s="240">
        <f t="shared" si="261"/>
        <v>0</v>
      </c>
      <c r="IH101" s="240">
        <f t="shared" si="262"/>
        <v>0</v>
      </c>
      <c r="II101" s="240">
        <f t="shared" si="263"/>
        <v>0</v>
      </c>
      <c r="IJ101" s="240">
        <f t="shared" si="264"/>
        <v>0</v>
      </c>
      <c r="IK101" s="240">
        <f t="shared" si="265"/>
        <v>0</v>
      </c>
      <c r="IL101" s="240">
        <f t="shared" si="266"/>
        <v>0</v>
      </c>
      <c r="IM101" s="240">
        <f t="shared" si="267"/>
        <v>0</v>
      </c>
      <c r="IN101" s="240">
        <f t="shared" si="268"/>
        <v>0</v>
      </c>
      <c r="IO101" s="240">
        <f t="shared" si="269"/>
        <v>0</v>
      </c>
      <c r="IP101" s="416">
        <f t="shared" si="270"/>
        <v>170</v>
      </c>
      <c r="IQ101" s="416">
        <f t="shared" si="271"/>
        <v>0</v>
      </c>
    </row>
    <row r="102" spans="1:251" ht="15" customHeight="1" x14ac:dyDescent="0.25">
      <c r="A102" s="14" t="s">
        <v>1789</v>
      </c>
      <c r="B102" s="392">
        <v>111</v>
      </c>
      <c r="C102" s="13" t="s">
        <v>869</v>
      </c>
      <c r="D102" s="423">
        <v>44044</v>
      </c>
      <c r="E102" s="20">
        <v>6</v>
      </c>
      <c r="F102" s="6">
        <v>10878691</v>
      </c>
      <c r="G102" s="20">
        <v>1</v>
      </c>
      <c r="H102" s="20"/>
      <c r="I102" s="23"/>
      <c r="J102" s="6" t="s">
        <v>18</v>
      </c>
      <c r="K102" s="6" t="s">
        <v>18</v>
      </c>
      <c r="L102" s="424"/>
      <c r="M102" s="651" t="s">
        <v>870</v>
      </c>
      <c r="N102" s="692">
        <v>68.300003051757813</v>
      </c>
      <c r="O102" s="107"/>
      <c r="P102" s="105"/>
      <c r="Q102" s="106"/>
      <c r="R102" s="24" t="s">
        <v>1397</v>
      </c>
      <c r="S102" s="107"/>
      <c r="T102" s="105"/>
      <c r="U102" s="106"/>
      <c r="V102" s="24" t="s">
        <v>1390</v>
      </c>
      <c r="W102" s="107"/>
      <c r="X102" s="105"/>
      <c r="Y102" s="106"/>
      <c r="Z102" s="692">
        <v>70.050003051757813</v>
      </c>
      <c r="AA102" s="273"/>
      <c r="AB102" s="24" t="s">
        <v>1397</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648">
        <v>75.120002746582031</v>
      </c>
      <c r="AZ102" s="107"/>
      <c r="BA102" s="273"/>
      <c r="BB102" s="24">
        <v>65.25</v>
      </c>
      <c r="BC102" s="107"/>
      <c r="BD102" s="273"/>
      <c r="BE102" s="24">
        <v>80.75</v>
      </c>
      <c r="BF102" s="107"/>
      <c r="BG102" s="273"/>
      <c r="BH102" s="24">
        <v>66.25</v>
      </c>
      <c r="BI102" s="107"/>
      <c r="BJ102" s="273"/>
      <c r="BK102" s="24">
        <v>64.599998474121094</v>
      </c>
      <c r="BL102" s="107"/>
      <c r="BM102" s="273"/>
      <c r="BN102" s="648">
        <v>65.510002136230469</v>
      </c>
      <c r="BO102" s="107"/>
      <c r="BP102" s="273"/>
      <c r="BQ102" s="24">
        <v>72</v>
      </c>
      <c r="BR102" s="107"/>
      <c r="BS102" s="273"/>
      <c r="BT102" s="24" t="s">
        <v>1387</v>
      </c>
      <c r="BU102" s="291"/>
      <c r="BV102" s="273"/>
      <c r="BW102" s="24" t="s">
        <v>1390</v>
      </c>
      <c r="BX102" s="107"/>
      <c r="BY102" s="273"/>
      <c r="BZ102" s="24" t="s">
        <v>1390</v>
      </c>
      <c r="CA102" s="107"/>
      <c r="CB102" s="273"/>
      <c r="CC102" s="24"/>
      <c r="CD102" s="107"/>
      <c r="CE102" s="107"/>
      <c r="CF102" s="693">
        <v>64</v>
      </c>
      <c r="CG102" s="107"/>
      <c r="CH102" s="273"/>
      <c r="CI102" s="24" t="s">
        <v>1117</v>
      </c>
      <c r="CJ102" s="107"/>
      <c r="CK102" s="273"/>
      <c r="CL102" s="24" t="s">
        <v>1390</v>
      </c>
      <c r="CM102" s="107"/>
      <c r="CN102" s="273"/>
      <c r="CO102" s="24" t="s">
        <v>1397</v>
      </c>
      <c r="CP102" s="107"/>
      <c r="CQ102" s="273"/>
      <c r="CR102" s="24"/>
      <c r="CS102" s="107"/>
      <c r="CT102" s="273"/>
      <c r="CU102" s="24" t="s">
        <v>1397</v>
      </c>
      <c r="CV102" s="107"/>
      <c r="CW102" s="273"/>
      <c r="CX102" s="24"/>
      <c r="CY102" s="107"/>
      <c r="CZ102" s="273"/>
      <c r="DA102" s="24" t="s">
        <v>1397</v>
      </c>
      <c r="DB102" s="107"/>
      <c r="DC102" s="273"/>
      <c r="DD102" s="24" t="s">
        <v>1397</v>
      </c>
      <c r="DE102" s="107"/>
      <c r="DF102" s="273"/>
      <c r="DG102" s="218"/>
      <c r="DH102" s="217"/>
      <c r="DI102" s="217"/>
      <c r="DJ102" s="286">
        <f t="shared" si="136"/>
        <v>69.185000419616699</v>
      </c>
      <c r="DK102" s="219"/>
      <c r="DL102" s="220">
        <f t="shared" si="137"/>
        <v>3.4592500209808348</v>
      </c>
      <c r="DM102" s="650">
        <f t="shared" si="138"/>
        <v>0</v>
      </c>
      <c r="DN102" s="233">
        <f t="shared" si="139"/>
        <v>0</v>
      </c>
      <c r="DO102" s="234">
        <f t="shared" si="140"/>
        <v>0</v>
      </c>
      <c r="DP102" s="234">
        <f t="shared" si="141"/>
        <v>0</v>
      </c>
      <c r="DQ102" s="234">
        <f t="shared" si="142"/>
        <v>0</v>
      </c>
      <c r="DR102" s="234">
        <f t="shared" si="143"/>
        <v>0</v>
      </c>
      <c r="DS102" s="235">
        <f t="shared" si="144"/>
        <v>0</v>
      </c>
      <c r="DT102" s="236">
        <f t="shared" si="145"/>
        <v>0</v>
      </c>
      <c r="DU102" s="236">
        <f t="shared" si="146"/>
        <v>0</v>
      </c>
      <c r="DV102" s="236">
        <f t="shared" si="147"/>
        <v>0</v>
      </c>
      <c r="DW102" s="236">
        <f t="shared" si="148"/>
        <v>0</v>
      </c>
      <c r="DX102" s="236">
        <f t="shared" si="149"/>
        <v>0</v>
      </c>
      <c r="DY102" s="236">
        <f t="shared" si="150"/>
        <v>0</v>
      </c>
      <c r="DZ102" s="237">
        <f t="shared" si="151"/>
        <v>0</v>
      </c>
      <c r="EA102" s="238">
        <f t="shared" si="152"/>
        <v>0</v>
      </c>
      <c r="EB102" s="238">
        <f t="shared" si="153"/>
        <v>0</v>
      </c>
      <c r="EC102" s="238">
        <f t="shared" si="154"/>
        <v>0</v>
      </c>
      <c r="ED102" s="238">
        <f t="shared" si="155"/>
        <v>0</v>
      </c>
      <c r="EE102" s="238">
        <f t="shared" si="156"/>
        <v>0</v>
      </c>
      <c r="EF102" s="238">
        <f t="shared" si="157"/>
        <v>0</v>
      </c>
      <c r="EG102" s="238">
        <f t="shared" si="158"/>
        <v>0</v>
      </c>
      <c r="EH102" s="239">
        <f t="shared" si="159"/>
        <v>0</v>
      </c>
      <c r="EI102" s="240">
        <f t="shared" si="160"/>
        <v>0</v>
      </c>
      <c r="EJ102" s="240">
        <f t="shared" si="161"/>
        <v>0</v>
      </c>
      <c r="EK102" s="240">
        <f t="shared" si="162"/>
        <v>0</v>
      </c>
      <c r="EL102" s="240">
        <f t="shared" si="163"/>
        <v>3</v>
      </c>
      <c r="EM102" s="240">
        <f t="shared" si="164"/>
        <v>0</v>
      </c>
      <c r="EN102" s="240">
        <f t="shared" si="165"/>
        <v>0</v>
      </c>
      <c r="EO102" s="240">
        <f t="shared" si="166"/>
        <v>0</v>
      </c>
      <c r="EP102" s="240">
        <f t="shared" si="167"/>
        <v>0</v>
      </c>
      <c r="EQ102" s="240">
        <f t="shared" si="168"/>
        <v>0</v>
      </c>
      <c r="ER102" s="240">
        <f t="shared" si="169"/>
        <v>0</v>
      </c>
      <c r="ES102" s="240">
        <f t="shared" si="170"/>
        <v>0</v>
      </c>
      <c r="ET102" s="241">
        <f t="shared" si="171"/>
        <v>3</v>
      </c>
      <c r="EU102" s="242">
        <f t="shared" si="172"/>
        <v>0</v>
      </c>
      <c r="EV102" s="234">
        <f t="shared" si="173"/>
        <v>0</v>
      </c>
      <c r="EW102" s="234">
        <f t="shared" si="174"/>
        <v>3</v>
      </c>
      <c r="EX102" s="234">
        <f t="shared" si="175"/>
        <v>0</v>
      </c>
      <c r="EY102" s="234">
        <f t="shared" si="176"/>
        <v>0</v>
      </c>
      <c r="EZ102" s="235">
        <f t="shared" si="177"/>
        <v>0</v>
      </c>
      <c r="FA102" s="236">
        <f t="shared" si="178"/>
        <v>0</v>
      </c>
      <c r="FB102" s="236">
        <f t="shared" si="179"/>
        <v>0</v>
      </c>
      <c r="FC102" s="236">
        <f t="shared" si="180"/>
        <v>0</v>
      </c>
      <c r="FD102" s="236">
        <f t="shared" si="181"/>
        <v>0</v>
      </c>
      <c r="FE102" s="236">
        <f t="shared" si="182"/>
        <v>0</v>
      </c>
      <c r="FF102" s="236">
        <f t="shared" si="183"/>
        <v>0</v>
      </c>
      <c r="FG102" s="237">
        <f t="shared" si="184"/>
        <v>0</v>
      </c>
      <c r="FH102" s="238">
        <f t="shared" si="185"/>
        <v>0</v>
      </c>
      <c r="FI102" s="238">
        <f t="shared" si="186"/>
        <v>0</v>
      </c>
      <c r="FJ102" s="238">
        <f t="shared" si="187"/>
        <v>0</v>
      </c>
      <c r="FK102" s="238">
        <f t="shared" si="188"/>
        <v>0</v>
      </c>
      <c r="FL102" s="238">
        <f t="shared" si="189"/>
        <v>0</v>
      </c>
      <c r="FM102" s="238">
        <f t="shared" si="190"/>
        <v>0</v>
      </c>
      <c r="FN102" s="238">
        <f t="shared" si="191"/>
        <v>0</v>
      </c>
      <c r="FO102" s="239">
        <f t="shared" si="192"/>
        <v>6</v>
      </c>
      <c r="FP102" s="240">
        <f t="shared" si="193"/>
        <v>6</v>
      </c>
      <c r="FQ102" s="240">
        <f t="shared" si="194"/>
        <v>0</v>
      </c>
      <c r="FR102" s="240">
        <f t="shared" si="195"/>
        <v>0</v>
      </c>
      <c r="FS102" s="240">
        <f t="shared" si="196"/>
        <v>0</v>
      </c>
      <c r="FT102" s="240">
        <f t="shared" si="197"/>
        <v>6</v>
      </c>
      <c r="FU102" s="240">
        <f t="shared" si="198"/>
        <v>0</v>
      </c>
      <c r="FV102" s="240">
        <f t="shared" si="199"/>
        <v>0</v>
      </c>
      <c r="FW102" s="240">
        <f t="shared" si="200"/>
        <v>0</v>
      </c>
      <c r="FX102" s="240">
        <f t="shared" si="201"/>
        <v>0</v>
      </c>
      <c r="FY102" s="240">
        <f t="shared" si="202"/>
        <v>0</v>
      </c>
      <c r="FZ102" s="240">
        <f t="shared" si="203"/>
        <v>0</v>
      </c>
      <c r="GA102" s="241">
        <f t="shared" si="204"/>
        <v>21</v>
      </c>
      <c r="GB102" s="242">
        <f t="shared" si="205"/>
        <v>0</v>
      </c>
      <c r="GC102" s="234">
        <f t="shared" si="206"/>
        <v>0</v>
      </c>
      <c r="GD102" s="234">
        <f t="shared" si="207"/>
        <v>0</v>
      </c>
      <c r="GE102" s="234">
        <f t="shared" si="208"/>
        <v>0</v>
      </c>
      <c r="GF102" s="234">
        <f t="shared" si="209"/>
        <v>0</v>
      </c>
      <c r="GG102" s="235">
        <f t="shared" si="210"/>
        <v>0</v>
      </c>
      <c r="GH102" s="236">
        <f t="shared" si="211"/>
        <v>0</v>
      </c>
      <c r="GI102" s="236">
        <f t="shared" si="212"/>
        <v>0</v>
      </c>
      <c r="GJ102" s="236">
        <f t="shared" si="213"/>
        <v>0</v>
      </c>
      <c r="GK102" s="236">
        <f t="shared" si="214"/>
        <v>0</v>
      </c>
      <c r="GL102" s="236">
        <f t="shared" si="215"/>
        <v>0</v>
      </c>
      <c r="GM102" s="236">
        <f t="shared" si="216"/>
        <v>0</v>
      </c>
      <c r="GN102" s="237">
        <f t="shared" si="217"/>
        <v>0</v>
      </c>
      <c r="GO102" s="238">
        <f t="shared" si="218"/>
        <v>0</v>
      </c>
      <c r="GP102" s="238">
        <f t="shared" si="219"/>
        <v>0</v>
      </c>
      <c r="GQ102" s="238">
        <f t="shared" si="220"/>
        <v>0</v>
      </c>
      <c r="GR102" s="238">
        <f t="shared" si="221"/>
        <v>0</v>
      </c>
      <c r="GS102" s="238">
        <f t="shared" si="222"/>
        <v>0</v>
      </c>
      <c r="GT102" s="238">
        <f t="shared" si="223"/>
        <v>0</v>
      </c>
      <c r="GU102" s="238">
        <f t="shared" si="224"/>
        <v>6</v>
      </c>
      <c r="GV102" s="239">
        <f t="shared" si="225"/>
        <v>0</v>
      </c>
      <c r="GW102" s="240">
        <f t="shared" si="226"/>
        <v>0</v>
      </c>
      <c r="GX102" s="240">
        <f t="shared" si="227"/>
        <v>0</v>
      </c>
      <c r="GY102" s="240">
        <f t="shared" si="228"/>
        <v>0</v>
      </c>
      <c r="GZ102" s="240">
        <f t="shared" si="229"/>
        <v>0</v>
      </c>
      <c r="HA102" s="240">
        <f t="shared" si="230"/>
        <v>0</v>
      </c>
      <c r="HB102" s="240">
        <f t="shared" si="231"/>
        <v>0</v>
      </c>
      <c r="HC102" s="240">
        <f t="shared" si="232"/>
        <v>0</v>
      </c>
      <c r="HD102" s="240">
        <f t="shared" si="233"/>
        <v>0</v>
      </c>
      <c r="HE102" s="240">
        <f t="shared" si="234"/>
        <v>0</v>
      </c>
      <c r="HF102" s="240">
        <f t="shared" si="235"/>
        <v>0</v>
      </c>
      <c r="HG102" s="240">
        <f t="shared" si="236"/>
        <v>0</v>
      </c>
      <c r="HH102" s="241">
        <f t="shared" si="237"/>
        <v>6</v>
      </c>
      <c r="HI102" s="243"/>
      <c r="HJ102" s="242">
        <f t="shared" si="238"/>
        <v>3</v>
      </c>
      <c r="HK102" s="234">
        <f t="shared" si="239"/>
        <v>0</v>
      </c>
      <c r="HL102" s="234">
        <f t="shared" si="240"/>
        <v>0</v>
      </c>
      <c r="HM102" s="234">
        <f t="shared" si="241"/>
        <v>3</v>
      </c>
      <c r="HN102" s="234">
        <f t="shared" si="242"/>
        <v>0</v>
      </c>
      <c r="HO102" s="235">
        <f t="shared" si="243"/>
        <v>20</v>
      </c>
      <c r="HP102" s="236">
        <f t="shared" si="244"/>
        <v>20</v>
      </c>
      <c r="HQ102" s="236">
        <f t="shared" si="245"/>
        <v>20</v>
      </c>
      <c r="HR102" s="236">
        <f t="shared" si="246"/>
        <v>20</v>
      </c>
      <c r="HS102" s="236">
        <f t="shared" si="247"/>
        <v>10</v>
      </c>
      <c r="HT102" s="236">
        <f t="shared" si="248"/>
        <v>20</v>
      </c>
      <c r="HU102" s="236">
        <f t="shared" si="249"/>
        <v>10</v>
      </c>
      <c r="HV102" s="237">
        <f t="shared" si="250"/>
        <v>20</v>
      </c>
      <c r="HW102" s="238">
        <f t="shared" si="251"/>
        <v>20</v>
      </c>
      <c r="HX102" s="238">
        <f t="shared" si="252"/>
        <v>20</v>
      </c>
      <c r="HY102" s="238">
        <f t="shared" si="253"/>
        <v>20</v>
      </c>
      <c r="HZ102" s="238">
        <f t="shared" si="254"/>
        <v>10</v>
      </c>
      <c r="IA102" s="238">
        <f t="shared" si="255"/>
        <v>20</v>
      </c>
      <c r="IB102" s="238">
        <f t="shared" si="256"/>
        <v>10</v>
      </c>
      <c r="IC102" s="238">
        <f t="shared" si="257"/>
        <v>0</v>
      </c>
      <c r="ID102" s="239">
        <f t="shared" si="258"/>
        <v>0</v>
      </c>
      <c r="IE102" s="240">
        <f t="shared" si="259"/>
        <v>0</v>
      </c>
      <c r="IF102" s="240">
        <f t="shared" si="260"/>
        <v>0</v>
      </c>
      <c r="IG102" s="240">
        <f t="shared" si="261"/>
        <v>10</v>
      </c>
      <c r="IH102" s="240">
        <f t="shared" si="262"/>
        <v>0</v>
      </c>
      <c r="II102" s="240">
        <f t="shared" si="263"/>
        <v>0</v>
      </c>
      <c r="IJ102" s="240">
        <f t="shared" si="264"/>
        <v>0</v>
      </c>
      <c r="IK102" s="240">
        <f t="shared" si="265"/>
        <v>0</v>
      </c>
      <c r="IL102" s="240">
        <f t="shared" si="266"/>
        <v>0</v>
      </c>
      <c r="IM102" s="240">
        <f t="shared" si="267"/>
        <v>0</v>
      </c>
      <c r="IN102" s="240">
        <f t="shared" si="268"/>
        <v>0</v>
      </c>
      <c r="IO102" s="240">
        <f t="shared" si="269"/>
        <v>0</v>
      </c>
      <c r="IP102" s="416">
        <f t="shared" si="270"/>
        <v>250</v>
      </c>
      <c r="IQ102" s="416">
        <f t="shared" si="271"/>
        <v>6</v>
      </c>
    </row>
    <row r="103" spans="1:251" ht="15" customHeight="1" x14ac:dyDescent="0.25">
      <c r="A103" s="14" t="s">
        <v>1789</v>
      </c>
      <c r="B103" s="392">
        <v>112</v>
      </c>
      <c r="C103" s="13" t="s">
        <v>871</v>
      </c>
      <c r="D103" s="423">
        <v>44044</v>
      </c>
      <c r="E103" s="20">
        <v>6</v>
      </c>
      <c r="F103" s="6">
        <v>10878716</v>
      </c>
      <c r="G103" s="20">
        <v>1</v>
      </c>
      <c r="H103" s="20"/>
      <c r="I103" s="23"/>
      <c r="J103" s="6" t="s">
        <v>18</v>
      </c>
      <c r="K103" s="6" t="s">
        <v>18</v>
      </c>
      <c r="L103" s="424"/>
      <c r="M103" s="651" t="s">
        <v>872</v>
      </c>
      <c r="N103" s="692">
        <v>67.400001525878906</v>
      </c>
      <c r="O103" s="107"/>
      <c r="P103" s="105"/>
      <c r="Q103" s="106"/>
      <c r="R103" s="24" t="s">
        <v>1397</v>
      </c>
      <c r="S103" s="107"/>
      <c r="T103" s="105"/>
      <c r="U103" s="106"/>
      <c r="V103" s="24" t="s">
        <v>1390</v>
      </c>
      <c r="W103" s="107"/>
      <c r="X103" s="105"/>
      <c r="Y103" s="106"/>
      <c r="Z103" s="692">
        <v>63.25</v>
      </c>
      <c r="AA103" s="273"/>
      <c r="AB103" s="24" t="s">
        <v>1397</v>
      </c>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648">
        <v>64.25</v>
      </c>
      <c r="AZ103" s="107"/>
      <c r="BA103" s="273"/>
      <c r="BB103" s="24">
        <v>61.25</v>
      </c>
      <c r="BC103" s="107"/>
      <c r="BD103" s="273"/>
      <c r="BE103" s="24">
        <v>50</v>
      </c>
      <c r="BF103" s="107"/>
      <c r="BG103" s="273"/>
      <c r="BH103" s="24">
        <v>60.75</v>
      </c>
      <c r="BI103" s="107"/>
      <c r="BJ103" s="273"/>
      <c r="BK103" s="24">
        <v>55.799999237060547</v>
      </c>
      <c r="BL103" s="107"/>
      <c r="BM103" s="273"/>
      <c r="BN103" s="648">
        <v>70.910003662109375</v>
      </c>
      <c r="BO103" s="107"/>
      <c r="BP103" s="273"/>
      <c r="BQ103" s="24">
        <v>55</v>
      </c>
      <c r="BR103" s="107"/>
      <c r="BS103" s="273"/>
      <c r="BT103" s="24" t="s">
        <v>1387</v>
      </c>
      <c r="BU103" s="291"/>
      <c r="BV103" s="273"/>
      <c r="BW103" s="24" t="s">
        <v>1390</v>
      </c>
      <c r="BX103" s="107"/>
      <c r="BY103" s="273"/>
      <c r="BZ103" s="24" t="s">
        <v>1390</v>
      </c>
      <c r="CA103" s="107"/>
      <c r="CB103" s="273"/>
      <c r="CC103" s="24"/>
      <c r="CD103" s="107"/>
      <c r="CE103" s="107"/>
      <c r="CF103" s="693">
        <v>40</v>
      </c>
      <c r="CG103" s="107"/>
      <c r="CH103" s="273"/>
      <c r="CI103" s="24" t="s">
        <v>1117</v>
      </c>
      <c r="CJ103" s="107"/>
      <c r="CK103" s="273"/>
      <c r="CL103" s="24" t="s">
        <v>1390</v>
      </c>
      <c r="CM103" s="107"/>
      <c r="CN103" s="273"/>
      <c r="CO103" s="24" t="s">
        <v>1397</v>
      </c>
      <c r="CP103" s="107"/>
      <c r="CQ103" s="273"/>
      <c r="CR103" s="24"/>
      <c r="CS103" s="107"/>
      <c r="CT103" s="273"/>
      <c r="CU103" s="24" t="s">
        <v>1397</v>
      </c>
      <c r="CV103" s="107"/>
      <c r="CW103" s="273"/>
      <c r="CX103" s="24"/>
      <c r="CY103" s="107"/>
      <c r="CZ103" s="273"/>
      <c r="DA103" s="24" t="s">
        <v>1397</v>
      </c>
      <c r="DB103" s="107"/>
      <c r="DC103" s="273"/>
      <c r="DD103" s="24" t="s">
        <v>1397</v>
      </c>
      <c r="DE103" s="107"/>
      <c r="DF103" s="273"/>
      <c r="DG103" s="218"/>
      <c r="DH103" s="217"/>
      <c r="DI103" s="217"/>
      <c r="DJ103" s="286">
        <f t="shared" si="136"/>
        <v>57.24500036239624</v>
      </c>
      <c r="DK103" s="219"/>
      <c r="DL103" s="220">
        <f t="shared" si="137"/>
        <v>2.8622500181198118</v>
      </c>
      <c r="DM103" s="650">
        <f t="shared" si="138"/>
        <v>0</v>
      </c>
      <c r="DN103" s="233">
        <f t="shared" si="139"/>
        <v>0</v>
      </c>
      <c r="DO103" s="234">
        <f t="shared" si="140"/>
        <v>0</v>
      </c>
      <c r="DP103" s="234">
        <f t="shared" si="141"/>
        <v>0</v>
      </c>
      <c r="DQ103" s="234">
        <f t="shared" si="142"/>
        <v>0</v>
      </c>
      <c r="DR103" s="234">
        <f t="shared" si="143"/>
        <v>0</v>
      </c>
      <c r="DS103" s="235">
        <f t="shared" si="144"/>
        <v>0</v>
      </c>
      <c r="DT103" s="236">
        <f t="shared" si="145"/>
        <v>0</v>
      </c>
      <c r="DU103" s="236">
        <f t="shared" si="146"/>
        <v>0</v>
      </c>
      <c r="DV103" s="236">
        <f t="shared" si="147"/>
        <v>0</v>
      </c>
      <c r="DW103" s="236">
        <f t="shared" si="148"/>
        <v>0</v>
      </c>
      <c r="DX103" s="236">
        <f t="shared" si="149"/>
        <v>0</v>
      </c>
      <c r="DY103" s="236">
        <f t="shared" si="150"/>
        <v>0</v>
      </c>
      <c r="DZ103" s="237">
        <f t="shared" si="151"/>
        <v>0</v>
      </c>
      <c r="EA103" s="238">
        <f t="shared" si="152"/>
        <v>0</v>
      </c>
      <c r="EB103" s="238">
        <f t="shared" si="153"/>
        <v>0</v>
      </c>
      <c r="EC103" s="238">
        <f t="shared" si="154"/>
        <v>0</v>
      </c>
      <c r="ED103" s="238">
        <f t="shared" si="155"/>
        <v>0</v>
      </c>
      <c r="EE103" s="238">
        <f t="shared" si="156"/>
        <v>0</v>
      </c>
      <c r="EF103" s="238">
        <f t="shared" si="157"/>
        <v>0</v>
      </c>
      <c r="EG103" s="238">
        <f t="shared" si="158"/>
        <v>0</v>
      </c>
      <c r="EH103" s="239">
        <f t="shared" si="159"/>
        <v>0</v>
      </c>
      <c r="EI103" s="240">
        <f t="shared" si="160"/>
        <v>0</v>
      </c>
      <c r="EJ103" s="240">
        <f t="shared" si="161"/>
        <v>0</v>
      </c>
      <c r="EK103" s="240">
        <f t="shared" si="162"/>
        <v>0</v>
      </c>
      <c r="EL103" s="240">
        <f t="shared" si="163"/>
        <v>3</v>
      </c>
      <c r="EM103" s="240">
        <f t="shared" si="164"/>
        <v>0</v>
      </c>
      <c r="EN103" s="240">
        <f t="shared" si="165"/>
        <v>0</v>
      </c>
      <c r="EO103" s="240">
        <f t="shared" si="166"/>
        <v>0</v>
      </c>
      <c r="EP103" s="240">
        <f t="shared" si="167"/>
        <v>0</v>
      </c>
      <c r="EQ103" s="240">
        <f t="shared" si="168"/>
        <v>0</v>
      </c>
      <c r="ER103" s="240">
        <f t="shared" si="169"/>
        <v>0</v>
      </c>
      <c r="ES103" s="240">
        <f t="shared" si="170"/>
        <v>0</v>
      </c>
      <c r="ET103" s="241">
        <f t="shared" si="171"/>
        <v>3</v>
      </c>
      <c r="EU103" s="242">
        <f t="shared" si="172"/>
        <v>0</v>
      </c>
      <c r="EV103" s="234">
        <f t="shared" si="173"/>
        <v>0</v>
      </c>
      <c r="EW103" s="234">
        <f t="shared" si="174"/>
        <v>3</v>
      </c>
      <c r="EX103" s="234">
        <f t="shared" si="175"/>
        <v>0</v>
      </c>
      <c r="EY103" s="234">
        <f t="shared" si="176"/>
        <v>0</v>
      </c>
      <c r="EZ103" s="235">
        <f t="shared" si="177"/>
        <v>0</v>
      </c>
      <c r="FA103" s="236">
        <f t="shared" si="178"/>
        <v>0</v>
      </c>
      <c r="FB103" s="236">
        <f t="shared" si="179"/>
        <v>0</v>
      </c>
      <c r="FC103" s="236">
        <f t="shared" si="180"/>
        <v>0</v>
      </c>
      <c r="FD103" s="236">
        <f t="shared" si="181"/>
        <v>0</v>
      </c>
      <c r="FE103" s="236">
        <f t="shared" si="182"/>
        <v>0</v>
      </c>
      <c r="FF103" s="236">
        <f t="shared" si="183"/>
        <v>0</v>
      </c>
      <c r="FG103" s="237">
        <f t="shared" si="184"/>
        <v>0</v>
      </c>
      <c r="FH103" s="238">
        <f t="shared" si="185"/>
        <v>0</v>
      </c>
      <c r="FI103" s="238">
        <f t="shared" si="186"/>
        <v>0</v>
      </c>
      <c r="FJ103" s="238">
        <f t="shared" si="187"/>
        <v>0</v>
      </c>
      <c r="FK103" s="238">
        <f t="shared" si="188"/>
        <v>0</v>
      </c>
      <c r="FL103" s="238">
        <f t="shared" si="189"/>
        <v>0</v>
      </c>
      <c r="FM103" s="238">
        <f t="shared" si="190"/>
        <v>0</v>
      </c>
      <c r="FN103" s="238">
        <f t="shared" si="191"/>
        <v>0</v>
      </c>
      <c r="FO103" s="239">
        <f t="shared" si="192"/>
        <v>6</v>
      </c>
      <c r="FP103" s="240">
        <f t="shared" si="193"/>
        <v>6</v>
      </c>
      <c r="FQ103" s="240">
        <f t="shared" si="194"/>
        <v>0</v>
      </c>
      <c r="FR103" s="240">
        <f t="shared" si="195"/>
        <v>0</v>
      </c>
      <c r="FS103" s="240">
        <f t="shared" si="196"/>
        <v>0</v>
      </c>
      <c r="FT103" s="240">
        <f t="shared" si="197"/>
        <v>6</v>
      </c>
      <c r="FU103" s="240">
        <f t="shared" si="198"/>
        <v>0</v>
      </c>
      <c r="FV103" s="240">
        <f t="shared" si="199"/>
        <v>0</v>
      </c>
      <c r="FW103" s="240">
        <f t="shared" si="200"/>
        <v>0</v>
      </c>
      <c r="FX103" s="240">
        <f t="shared" si="201"/>
        <v>0</v>
      </c>
      <c r="FY103" s="240">
        <f t="shared" si="202"/>
        <v>0</v>
      </c>
      <c r="FZ103" s="240">
        <f t="shared" si="203"/>
        <v>0</v>
      </c>
      <c r="GA103" s="241">
        <f t="shared" si="204"/>
        <v>21</v>
      </c>
      <c r="GB103" s="242">
        <f t="shared" si="205"/>
        <v>0</v>
      </c>
      <c r="GC103" s="234">
        <f t="shared" si="206"/>
        <v>0</v>
      </c>
      <c r="GD103" s="234">
        <f t="shared" si="207"/>
        <v>0</v>
      </c>
      <c r="GE103" s="234">
        <f t="shared" si="208"/>
        <v>0</v>
      </c>
      <c r="GF103" s="234">
        <f t="shared" si="209"/>
        <v>0</v>
      </c>
      <c r="GG103" s="235">
        <f t="shared" si="210"/>
        <v>0</v>
      </c>
      <c r="GH103" s="236">
        <f t="shared" si="211"/>
        <v>0</v>
      </c>
      <c r="GI103" s="236">
        <f t="shared" si="212"/>
        <v>0</v>
      </c>
      <c r="GJ103" s="236">
        <f t="shared" si="213"/>
        <v>0</v>
      </c>
      <c r="GK103" s="236">
        <f t="shared" si="214"/>
        <v>0</v>
      </c>
      <c r="GL103" s="236">
        <f t="shared" si="215"/>
        <v>0</v>
      </c>
      <c r="GM103" s="236">
        <f t="shared" si="216"/>
        <v>0</v>
      </c>
      <c r="GN103" s="237">
        <f t="shared" si="217"/>
        <v>0</v>
      </c>
      <c r="GO103" s="238">
        <f t="shared" si="218"/>
        <v>0</v>
      </c>
      <c r="GP103" s="238">
        <f t="shared" si="219"/>
        <v>0</v>
      </c>
      <c r="GQ103" s="238">
        <f t="shared" si="220"/>
        <v>0</v>
      </c>
      <c r="GR103" s="238">
        <f t="shared" si="221"/>
        <v>0</v>
      </c>
      <c r="GS103" s="238">
        <f t="shared" si="222"/>
        <v>0</v>
      </c>
      <c r="GT103" s="238">
        <f t="shared" si="223"/>
        <v>0</v>
      </c>
      <c r="GU103" s="238">
        <f t="shared" si="224"/>
        <v>6</v>
      </c>
      <c r="GV103" s="239">
        <f t="shared" si="225"/>
        <v>0</v>
      </c>
      <c r="GW103" s="240">
        <f t="shared" si="226"/>
        <v>0</v>
      </c>
      <c r="GX103" s="240">
        <f t="shared" si="227"/>
        <v>0</v>
      </c>
      <c r="GY103" s="240">
        <f t="shared" si="228"/>
        <v>0</v>
      </c>
      <c r="GZ103" s="240">
        <f t="shared" si="229"/>
        <v>0</v>
      </c>
      <c r="HA103" s="240">
        <f t="shared" si="230"/>
        <v>0</v>
      </c>
      <c r="HB103" s="240">
        <f t="shared" si="231"/>
        <v>0</v>
      </c>
      <c r="HC103" s="240">
        <f t="shared" si="232"/>
        <v>0</v>
      </c>
      <c r="HD103" s="240">
        <f t="shared" si="233"/>
        <v>0</v>
      </c>
      <c r="HE103" s="240">
        <f t="shared" si="234"/>
        <v>0</v>
      </c>
      <c r="HF103" s="240">
        <f t="shared" si="235"/>
        <v>0</v>
      </c>
      <c r="HG103" s="240">
        <f t="shared" si="236"/>
        <v>0</v>
      </c>
      <c r="HH103" s="241">
        <f t="shared" si="237"/>
        <v>6</v>
      </c>
      <c r="HI103" s="243"/>
      <c r="HJ103" s="242">
        <f t="shared" si="238"/>
        <v>3</v>
      </c>
      <c r="HK103" s="234">
        <f t="shared" si="239"/>
        <v>0</v>
      </c>
      <c r="HL103" s="234">
        <f t="shared" si="240"/>
        <v>0</v>
      </c>
      <c r="HM103" s="234">
        <f t="shared" si="241"/>
        <v>3</v>
      </c>
      <c r="HN103" s="234">
        <f t="shared" si="242"/>
        <v>0</v>
      </c>
      <c r="HO103" s="235">
        <f t="shared" si="243"/>
        <v>20</v>
      </c>
      <c r="HP103" s="236">
        <f t="shared" si="244"/>
        <v>20</v>
      </c>
      <c r="HQ103" s="236">
        <f t="shared" si="245"/>
        <v>20</v>
      </c>
      <c r="HR103" s="236">
        <f t="shared" si="246"/>
        <v>20</v>
      </c>
      <c r="HS103" s="236">
        <f t="shared" si="247"/>
        <v>10</v>
      </c>
      <c r="HT103" s="236">
        <f t="shared" si="248"/>
        <v>20</v>
      </c>
      <c r="HU103" s="236">
        <f t="shared" si="249"/>
        <v>10</v>
      </c>
      <c r="HV103" s="237">
        <f t="shared" si="250"/>
        <v>20</v>
      </c>
      <c r="HW103" s="238">
        <f t="shared" si="251"/>
        <v>20</v>
      </c>
      <c r="HX103" s="238">
        <f t="shared" si="252"/>
        <v>20</v>
      </c>
      <c r="HY103" s="238">
        <f t="shared" si="253"/>
        <v>20</v>
      </c>
      <c r="HZ103" s="238">
        <f t="shared" si="254"/>
        <v>10</v>
      </c>
      <c r="IA103" s="238">
        <f t="shared" si="255"/>
        <v>20</v>
      </c>
      <c r="IB103" s="238">
        <f t="shared" si="256"/>
        <v>10</v>
      </c>
      <c r="IC103" s="238">
        <f t="shared" si="257"/>
        <v>0</v>
      </c>
      <c r="ID103" s="239">
        <f t="shared" si="258"/>
        <v>0</v>
      </c>
      <c r="IE103" s="240">
        <f t="shared" si="259"/>
        <v>0</v>
      </c>
      <c r="IF103" s="240">
        <f t="shared" si="260"/>
        <v>0</v>
      </c>
      <c r="IG103" s="240">
        <f t="shared" si="261"/>
        <v>10</v>
      </c>
      <c r="IH103" s="240">
        <f t="shared" si="262"/>
        <v>0</v>
      </c>
      <c r="II103" s="240">
        <f t="shared" si="263"/>
        <v>0</v>
      </c>
      <c r="IJ103" s="240">
        <f t="shared" si="264"/>
        <v>0</v>
      </c>
      <c r="IK103" s="240">
        <f t="shared" si="265"/>
        <v>0</v>
      </c>
      <c r="IL103" s="240">
        <f t="shared" si="266"/>
        <v>0</v>
      </c>
      <c r="IM103" s="240">
        <f t="shared" si="267"/>
        <v>0</v>
      </c>
      <c r="IN103" s="240">
        <f t="shared" si="268"/>
        <v>0</v>
      </c>
      <c r="IO103" s="240">
        <f t="shared" si="269"/>
        <v>0</v>
      </c>
      <c r="IP103" s="416">
        <f t="shared" si="270"/>
        <v>250</v>
      </c>
      <c r="IQ103" s="416">
        <f t="shared" si="271"/>
        <v>6</v>
      </c>
    </row>
    <row r="104" spans="1:251" ht="15" customHeight="1" x14ac:dyDescent="0.25">
      <c r="A104" s="14" t="s">
        <v>1789</v>
      </c>
      <c r="B104" s="392">
        <v>113</v>
      </c>
      <c r="C104" s="13" t="s">
        <v>873</v>
      </c>
      <c r="D104" s="423">
        <v>44044</v>
      </c>
      <c r="E104" s="20">
        <v>6</v>
      </c>
      <c r="F104" s="6">
        <v>10878727</v>
      </c>
      <c r="G104" s="20">
        <v>1</v>
      </c>
      <c r="H104" s="20"/>
      <c r="I104" s="23"/>
      <c r="J104" s="6" t="s">
        <v>18</v>
      </c>
      <c r="K104" s="6" t="s">
        <v>18</v>
      </c>
      <c r="L104" s="424"/>
      <c r="M104" s="651" t="s">
        <v>874</v>
      </c>
      <c r="N104" s="692">
        <v>67</v>
      </c>
      <c r="O104" s="107"/>
      <c r="P104" s="105"/>
      <c r="Q104" s="106"/>
      <c r="R104" s="24" t="s">
        <v>1397</v>
      </c>
      <c r="S104" s="107"/>
      <c r="T104" s="105"/>
      <c r="U104" s="106"/>
      <c r="V104" s="24" t="s">
        <v>1390</v>
      </c>
      <c r="W104" s="107"/>
      <c r="X104" s="105"/>
      <c r="Y104" s="106"/>
      <c r="Z104" s="692">
        <v>72.25</v>
      </c>
      <c r="AA104" s="273"/>
      <c r="AB104" s="24" t="s">
        <v>1397</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648">
        <v>72.419998168945313</v>
      </c>
      <c r="AZ104" s="107"/>
      <c r="BA104" s="273"/>
      <c r="BB104" s="24">
        <v>65.75</v>
      </c>
      <c r="BC104" s="107"/>
      <c r="BD104" s="273"/>
      <c r="BE104" s="24">
        <v>71.5</v>
      </c>
      <c r="BF104" s="107"/>
      <c r="BG104" s="273"/>
      <c r="BH104" s="24">
        <v>67</v>
      </c>
      <c r="BI104" s="107"/>
      <c r="BJ104" s="273"/>
      <c r="BK104" s="24">
        <v>71.400001525878906</v>
      </c>
      <c r="BL104" s="107"/>
      <c r="BM104" s="273"/>
      <c r="BN104" s="648">
        <v>70.5</v>
      </c>
      <c r="BO104" s="107"/>
      <c r="BP104" s="273"/>
      <c r="BQ104" s="24">
        <v>75</v>
      </c>
      <c r="BR104" s="107"/>
      <c r="BS104" s="273"/>
      <c r="BT104" s="24" t="s">
        <v>1387</v>
      </c>
      <c r="BU104" s="291"/>
      <c r="BV104" s="273"/>
      <c r="BW104" s="24" t="s">
        <v>1390</v>
      </c>
      <c r="BX104" s="107"/>
      <c r="BY104" s="273"/>
      <c r="BZ104" s="24" t="s">
        <v>1390</v>
      </c>
      <c r="CA104" s="107"/>
      <c r="CB104" s="273"/>
      <c r="CC104" s="24"/>
      <c r="CD104" s="107"/>
      <c r="CE104" s="107"/>
      <c r="CF104" s="693">
        <v>70</v>
      </c>
      <c r="CG104" s="107"/>
      <c r="CH104" s="273"/>
      <c r="CI104" s="24" t="s">
        <v>1117</v>
      </c>
      <c r="CJ104" s="107"/>
      <c r="CK104" s="273"/>
      <c r="CL104" s="24" t="s">
        <v>1390</v>
      </c>
      <c r="CM104" s="107"/>
      <c r="CN104" s="273"/>
      <c r="CO104" s="24" t="s">
        <v>1397</v>
      </c>
      <c r="CP104" s="107"/>
      <c r="CQ104" s="273"/>
      <c r="CR104" s="24"/>
      <c r="CS104" s="107"/>
      <c r="CT104" s="273"/>
      <c r="CU104" s="24" t="s">
        <v>1397</v>
      </c>
      <c r="CV104" s="107"/>
      <c r="CW104" s="273"/>
      <c r="CX104" s="24"/>
      <c r="CY104" s="107"/>
      <c r="CZ104" s="273"/>
      <c r="DA104" s="24" t="s">
        <v>1397</v>
      </c>
      <c r="DB104" s="107"/>
      <c r="DC104" s="273"/>
      <c r="DD104" s="24" t="s">
        <v>1397</v>
      </c>
      <c r="DE104" s="107"/>
      <c r="DF104" s="273"/>
      <c r="DG104" s="218"/>
      <c r="DH104" s="217"/>
      <c r="DI104" s="217"/>
      <c r="DJ104" s="286">
        <f t="shared" si="136"/>
        <v>70.446249961853027</v>
      </c>
      <c r="DK104" s="219"/>
      <c r="DL104" s="220">
        <f t="shared" si="137"/>
        <v>3.5223124980926515</v>
      </c>
      <c r="DM104" s="650">
        <f t="shared" si="138"/>
        <v>0</v>
      </c>
      <c r="DN104" s="233">
        <f t="shared" si="139"/>
        <v>0</v>
      </c>
      <c r="DO104" s="234">
        <f t="shared" si="140"/>
        <v>0</v>
      </c>
      <c r="DP104" s="234">
        <f t="shared" si="141"/>
        <v>0</v>
      </c>
      <c r="DQ104" s="234">
        <f t="shared" si="142"/>
        <v>0</v>
      </c>
      <c r="DR104" s="234">
        <f t="shared" si="143"/>
        <v>0</v>
      </c>
      <c r="DS104" s="235">
        <f t="shared" si="144"/>
        <v>0</v>
      </c>
      <c r="DT104" s="236">
        <f t="shared" si="145"/>
        <v>0</v>
      </c>
      <c r="DU104" s="236">
        <f t="shared" si="146"/>
        <v>0</v>
      </c>
      <c r="DV104" s="236">
        <f t="shared" si="147"/>
        <v>0</v>
      </c>
      <c r="DW104" s="236">
        <f t="shared" si="148"/>
        <v>0</v>
      </c>
      <c r="DX104" s="236">
        <f t="shared" si="149"/>
        <v>0</v>
      </c>
      <c r="DY104" s="236">
        <f t="shared" si="150"/>
        <v>0</v>
      </c>
      <c r="DZ104" s="237">
        <f t="shared" si="151"/>
        <v>0</v>
      </c>
      <c r="EA104" s="238">
        <f t="shared" si="152"/>
        <v>0</v>
      </c>
      <c r="EB104" s="238">
        <f t="shared" si="153"/>
        <v>0</v>
      </c>
      <c r="EC104" s="238">
        <f t="shared" si="154"/>
        <v>0</v>
      </c>
      <c r="ED104" s="238">
        <f t="shared" si="155"/>
        <v>0</v>
      </c>
      <c r="EE104" s="238">
        <f t="shared" si="156"/>
        <v>0</v>
      </c>
      <c r="EF104" s="238">
        <f t="shared" si="157"/>
        <v>0</v>
      </c>
      <c r="EG104" s="238">
        <f t="shared" si="158"/>
        <v>0</v>
      </c>
      <c r="EH104" s="239">
        <f t="shared" si="159"/>
        <v>0</v>
      </c>
      <c r="EI104" s="240">
        <f t="shared" si="160"/>
        <v>0</v>
      </c>
      <c r="EJ104" s="240">
        <f t="shared" si="161"/>
        <v>0</v>
      </c>
      <c r="EK104" s="240">
        <f t="shared" si="162"/>
        <v>0</v>
      </c>
      <c r="EL104" s="240">
        <f t="shared" si="163"/>
        <v>3</v>
      </c>
      <c r="EM104" s="240">
        <f t="shared" si="164"/>
        <v>0</v>
      </c>
      <c r="EN104" s="240">
        <f t="shared" si="165"/>
        <v>0</v>
      </c>
      <c r="EO104" s="240">
        <f t="shared" si="166"/>
        <v>0</v>
      </c>
      <c r="EP104" s="240">
        <f t="shared" si="167"/>
        <v>0</v>
      </c>
      <c r="EQ104" s="240">
        <f t="shared" si="168"/>
        <v>0</v>
      </c>
      <c r="ER104" s="240">
        <f t="shared" si="169"/>
        <v>0</v>
      </c>
      <c r="ES104" s="240">
        <f t="shared" si="170"/>
        <v>0</v>
      </c>
      <c r="ET104" s="241">
        <f t="shared" si="171"/>
        <v>3</v>
      </c>
      <c r="EU104" s="242">
        <f t="shared" si="172"/>
        <v>0</v>
      </c>
      <c r="EV104" s="234">
        <f t="shared" si="173"/>
        <v>0</v>
      </c>
      <c r="EW104" s="234">
        <f t="shared" si="174"/>
        <v>3</v>
      </c>
      <c r="EX104" s="234">
        <f t="shared" si="175"/>
        <v>0</v>
      </c>
      <c r="EY104" s="234">
        <f t="shared" si="176"/>
        <v>0</v>
      </c>
      <c r="EZ104" s="235">
        <f t="shared" si="177"/>
        <v>0</v>
      </c>
      <c r="FA104" s="236">
        <f t="shared" si="178"/>
        <v>0</v>
      </c>
      <c r="FB104" s="236">
        <f t="shared" si="179"/>
        <v>0</v>
      </c>
      <c r="FC104" s="236">
        <f t="shared" si="180"/>
        <v>0</v>
      </c>
      <c r="FD104" s="236">
        <f t="shared" si="181"/>
        <v>0</v>
      </c>
      <c r="FE104" s="236">
        <f t="shared" si="182"/>
        <v>0</v>
      </c>
      <c r="FF104" s="236">
        <f t="shared" si="183"/>
        <v>0</v>
      </c>
      <c r="FG104" s="237">
        <f t="shared" si="184"/>
        <v>0</v>
      </c>
      <c r="FH104" s="238">
        <f t="shared" si="185"/>
        <v>0</v>
      </c>
      <c r="FI104" s="238">
        <f t="shared" si="186"/>
        <v>0</v>
      </c>
      <c r="FJ104" s="238">
        <f t="shared" si="187"/>
        <v>0</v>
      </c>
      <c r="FK104" s="238">
        <f t="shared" si="188"/>
        <v>0</v>
      </c>
      <c r="FL104" s="238">
        <f t="shared" si="189"/>
        <v>0</v>
      </c>
      <c r="FM104" s="238">
        <f t="shared" si="190"/>
        <v>0</v>
      </c>
      <c r="FN104" s="238">
        <f t="shared" si="191"/>
        <v>0</v>
      </c>
      <c r="FO104" s="239">
        <f t="shared" si="192"/>
        <v>6</v>
      </c>
      <c r="FP104" s="240">
        <f t="shared" si="193"/>
        <v>6</v>
      </c>
      <c r="FQ104" s="240">
        <f t="shared" si="194"/>
        <v>0</v>
      </c>
      <c r="FR104" s="240">
        <f t="shared" si="195"/>
        <v>0</v>
      </c>
      <c r="FS104" s="240">
        <f t="shared" si="196"/>
        <v>0</v>
      </c>
      <c r="FT104" s="240">
        <f t="shared" si="197"/>
        <v>6</v>
      </c>
      <c r="FU104" s="240">
        <f t="shared" si="198"/>
        <v>0</v>
      </c>
      <c r="FV104" s="240">
        <f t="shared" si="199"/>
        <v>0</v>
      </c>
      <c r="FW104" s="240">
        <f t="shared" si="200"/>
        <v>0</v>
      </c>
      <c r="FX104" s="240">
        <f t="shared" si="201"/>
        <v>0</v>
      </c>
      <c r="FY104" s="240">
        <f t="shared" si="202"/>
        <v>0</v>
      </c>
      <c r="FZ104" s="240">
        <f t="shared" si="203"/>
        <v>0</v>
      </c>
      <c r="GA104" s="241">
        <f t="shared" si="204"/>
        <v>21</v>
      </c>
      <c r="GB104" s="242">
        <f t="shared" si="205"/>
        <v>0</v>
      </c>
      <c r="GC104" s="234">
        <f t="shared" si="206"/>
        <v>0</v>
      </c>
      <c r="GD104" s="234">
        <f t="shared" si="207"/>
        <v>0</v>
      </c>
      <c r="GE104" s="234">
        <f t="shared" si="208"/>
        <v>0</v>
      </c>
      <c r="GF104" s="234">
        <f t="shared" si="209"/>
        <v>0</v>
      </c>
      <c r="GG104" s="235">
        <f t="shared" si="210"/>
        <v>0</v>
      </c>
      <c r="GH104" s="236">
        <f t="shared" si="211"/>
        <v>0</v>
      </c>
      <c r="GI104" s="236">
        <f t="shared" si="212"/>
        <v>0</v>
      </c>
      <c r="GJ104" s="236">
        <f t="shared" si="213"/>
        <v>0</v>
      </c>
      <c r="GK104" s="236">
        <f t="shared" si="214"/>
        <v>0</v>
      </c>
      <c r="GL104" s="236">
        <f t="shared" si="215"/>
        <v>0</v>
      </c>
      <c r="GM104" s="236">
        <f t="shared" si="216"/>
        <v>0</v>
      </c>
      <c r="GN104" s="237">
        <f t="shared" si="217"/>
        <v>0</v>
      </c>
      <c r="GO104" s="238">
        <f t="shared" si="218"/>
        <v>0</v>
      </c>
      <c r="GP104" s="238">
        <f t="shared" si="219"/>
        <v>0</v>
      </c>
      <c r="GQ104" s="238">
        <f t="shared" si="220"/>
        <v>0</v>
      </c>
      <c r="GR104" s="238">
        <f t="shared" si="221"/>
        <v>0</v>
      </c>
      <c r="GS104" s="238">
        <f t="shared" si="222"/>
        <v>0</v>
      </c>
      <c r="GT104" s="238">
        <f t="shared" si="223"/>
        <v>0</v>
      </c>
      <c r="GU104" s="238">
        <f t="shared" si="224"/>
        <v>6</v>
      </c>
      <c r="GV104" s="239">
        <f t="shared" si="225"/>
        <v>0</v>
      </c>
      <c r="GW104" s="240">
        <f t="shared" si="226"/>
        <v>0</v>
      </c>
      <c r="GX104" s="240">
        <f t="shared" si="227"/>
        <v>0</v>
      </c>
      <c r="GY104" s="240">
        <f t="shared" si="228"/>
        <v>0</v>
      </c>
      <c r="GZ104" s="240">
        <f t="shared" si="229"/>
        <v>0</v>
      </c>
      <c r="HA104" s="240">
        <f t="shared" si="230"/>
        <v>0</v>
      </c>
      <c r="HB104" s="240">
        <f t="shared" si="231"/>
        <v>0</v>
      </c>
      <c r="HC104" s="240">
        <f t="shared" si="232"/>
        <v>0</v>
      </c>
      <c r="HD104" s="240">
        <f t="shared" si="233"/>
        <v>0</v>
      </c>
      <c r="HE104" s="240">
        <f t="shared" si="234"/>
        <v>0</v>
      </c>
      <c r="HF104" s="240">
        <f t="shared" si="235"/>
        <v>0</v>
      </c>
      <c r="HG104" s="240">
        <f t="shared" si="236"/>
        <v>0</v>
      </c>
      <c r="HH104" s="241">
        <f t="shared" si="237"/>
        <v>6</v>
      </c>
      <c r="HI104" s="243"/>
      <c r="HJ104" s="242">
        <f t="shared" si="238"/>
        <v>3</v>
      </c>
      <c r="HK104" s="234">
        <f t="shared" si="239"/>
        <v>0</v>
      </c>
      <c r="HL104" s="234">
        <f t="shared" si="240"/>
        <v>0</v>
      </c>
      <c r="HM104" s="234">
        <f t="shared" si="241"/>
        <v>3</v>
      </c>
      <c r="HN104" s="234">
        <f t="shared" si="242"/>
        <v>0</v>
      </c>
      <c r="HO104" s="235">
        <f t="shared" si="243"/>
        <v>20</v>
      </c>
      <c r="HP104" s="236">
        <f t="shared" si="244"/>
        <v>20</v>
      </c>
      <c r="HQ104" s="236">
        <f t="shared" si="245"/>
        <v>20</v>
      </c>
      <c r="HR104" s="236">
        <f t="shared" si="246"/>
        <v>20</v>
      </c>
      <c r="HS104" s="236">
        <f t="shared" si="247"/>
        <v>10</v>
      </c>
      <c r="HT104" s="236">
        <f t="shared" si="248"/>
        <v>20</v>
      </c>
      <c r="HU104" s="236">
        <f t="shared" si="249"/>
        <v>10</v>
      </c>
      <c r="HV104" s="237">
        <f t="shared" si="250"/>
        <v>20</v>
      </c>
      <c r="HW104" s="238">
        <f t="shared" si="251"/>
        <v>20</v>
      </c>
      <c r="HX104" s="238">
        <f t="shared" si="252"/>
        <v>20</v>
      </c>
      <c r="HY104" s="238">
        <f t="shared" si="253"/>
        <v>20</v>
      </c>
      <c r="HZ104" s="238">
        <f t="shared" si="254"/>
        <v>10</v>
      </c>
      <c r="IA104" s="238">
        <f t="shared" si="255"/>
        <v>20</v>
      </c>
      <c r="IB104" s="238">
        <f t="shared" si="256"/>
        <v>10</v>
      </c>
      <c r="IC104" s="238">
        <f t="shared" si="257"/>
        <v>0</v>
      </c>
      <c r="ID104" s="239">
        <f t="shared" si="258"/>
        <v>0</v>
      </c>
      <c r="IE104" s="240">
        <f t="shared" si="259"/>
        <v>0</v>
      </c>
      <c r="IF104" s="240">
        <f t="shared" si="260"/>
        <v>0</v>
      </c>
      <c r="IG104" s="240">
        <f t="shared" si="261"/>
        <v>10</v>
      </c>
      <c r="IH104" s="240">
        <f t="shared" si="262"/>
        <v>0</v>
      </c>
      <c r="II104" s="240">
        <f t="shared" si="263"/>
        <v>0</v>
      </c>
      <c r="IJ104" s="240">
        <f t="shared" si="264"/>
        <v>0</v>
      </c>
      <c r="IK104" s="240">
        <f t="shared" si="265"/>
        <v>0</v>
      </c>
      <c r="IL104" s="240">
        <f t="shared" si="266"/>
        <v>0</v>
      </c>
      <c r="IM104" s="240">
        <f t="shared" si="267"/>
        <v>0</v>
      </c>
      <c r="IN104" s="240">
        <f t="shared" si="268"/>
        <v>0</v>
      </c>
      <c r="IO104" s="240">
        <f t="shared" si="269"/>
        <v>0</v>
      </c>
      <c r="IP104" s="416">
        <f t="shared" si="270"/>
        <v>250</v>
      </c>
      <c r="IQ104" s="416">
        <f t="shared" si="271"/>
        <v>6</v>
      </c>
    </row>
    <row r="105" spans="1:251" ht="15" customHeight="1" x14ac:dyDescent="0.25">
      <c r="A105" s="14" t="s">
        <v>1789</v>
      </c>
      <c r="B105" s="392">
        <v>114</v>
      </c>
      <c r="C105" s="13" t="s">
        <v>875</v>
      </c>
      <c r="D105" s="423">
        <v>44044</v>
      </c>
      <c r="E105" s="20">
        <v>6</v>
      </c>
      <c r="F105" s="6">
        <v>10878738</v>
      </c>
      <c r="G105" s="20">
        <v>1</v>
      </c>
      <c r="H105" s="20"/>
      <c r="I105" s="23"/>
      <c r="J105" s="6" t="s">
        <v>18</v>
      </c>
      <c r="K105" s="6" t="s">
        <v>18</v>
      </c>
      <c r="L105" s="424"/>
      <c r="M105" s="651" t="s">
        <v>876</v>
      </c>
      <c r="N105" s="692">
        <v>65.900001525878906</v>
      </c>
      <c r="O105" s="107"/>
      <c r="P105" s="105"/>
      <c r="Q105" s="106"/>
      <c r="R105" s="24" t="s">
        <v>1397</v>
      </c>
      <c r="S105" s="107"/>
      <c r="T105" s="105"/>
      <c r="U105" s="106"/>
      <c r="V105" s="24" t="s">
        <v>1390</v>
      </c>
      <c r="W105" s="107"/>
      <c r="X105" s="105"/>
      <c r="Y105" s="106"/>
      <c r="Z105" s="692">
        <v>62.810001373291016</v>
      </c>
      <c r="AA105" s="273"/>
      <c r="AB105" s="24" t="s">
        <v>1397</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648">
        <v>57.299999237060547</v>
      </c>
      <c r="AZ105" s="107"/>
      <c r="BA105" s="273"/>
      <c r="BB105" s="24">
        <v>61.5</v>
      </c>
      <c r="BC105" s="107"/>
      <c r="BD105" s="273"/>
      <c r="BE105" s="24">
        <v>59</v>
      </c>
      <c r="BF105" s="107"/>
      <c r="BG105" s="273"/>
      <c r="BH105" s="24">
        <v>63.5</v>
      </c>
      <c r="BI105" s="107"/>
      <c r="BJ105" s="273"/>
      <c r="BK105" s="24">
        <v>50.400001525878906</v>
      </c>
      <c r="BL105" s="107"/>
      <c r="BM105" s="273"/>
      <c r="BN105" s="648">
        <v>71.199996948242188</v>
      </c>
      <c r="BO105" s="107"/>
      <c r="BP105" s="273"/>
      <c r="BQ105" s="24">
        <v>68</v>
      </c>
      <c r="BR105" s="107"/>
      <c r="BS105" s="273"/>
      <c r="BT105" s="24" t="s">
        <v>1387</v>
      </c>
      <c r="BU105" s="291"/>
      <c r="BV105" s="273"/>
      <c r="BW105" s="24" t="s">
        <v>1390</v>
      </c>
      <c r="BX105" s="107"/>
      <c r="BY105" s="273"/>
      <c r="BZ105" s="24" t="s">
        <v>1390</v>
      </c>
      <c r="CA105" s="107"/>
      <c r="CB105" s="273"/>
      <c r="CC105" s="24"/>
      <c r="CD105" s="107"/>
      <c r="CE105" s="107"/>
      <c r="CF105" s="693">
        <v>40</v>
      </c>
      <c r="CG105" s="107"/>
      <c r="CH105" s="273"/>
      <c r="CI105" s="24" t="s">
        <v>1117</v>
      </c>
      <c r="CJ105" s="107"/>
      <c r="CK105" s="273"/>
      <c r="CL105" s="24" t="s">
        <v>1390</v>
      </c>
      <c r="CM105" s="107"/>
      <c r="CN105" s="273"/>
      <c r="CO105" s="24" t="s">
        <v>1397</v>
      </c>
      <c r="CP105" s="107"/>
      <c r="CQ105" s="273"/>
      <c r="CR105" s="24"/>
      <c r="CS105" s="107"/>
      <c r="CT105" s="273"/>
      <c r="CU105" s="24" t="s">
        <v>1397</v>
      </c>
      <c r="CV105" s="107"/>
      <c r="CW105" s="273"/>
      <c r="CX105" s="24"/>
      <c r="CY105" s="107"/>
      <c r="CZ105" s="273"/>
      <c r="DA105" s="24" t="s">
        <v>1397</v>
      </c>
      <c r="DB105" s="107"/>
      <c r="DC105" s="273"/>
      <c r="DD105" s="24" t="s">
        <v>1397</v>
      </c>
      <c r="DE105" s="107"/>
      <c r="DF105" s="273"/>
      <c r="DG105" s="218"/>
      <c r="DH105" s="217"/>
      <c r="DI105" s="217"/>
      <c r="DJ105" s="286">
        <f t="shared" si="136"/>
        <v>58.862499713897705</v>
      </c>
      <c r="DK105" s="219"/>
      <c r="DL105" s="220">
        <f t="shared" si="137"/>
        <v>2.9431249856948853</v>
      </c>
      <c r="DM105" s="650">
        <f t="shared" si="138"/>
        <v>0</v>
      </c>
      <c r="DN105" s="233">
        <f t="shared" si="139"/>
        <v>0</v>
      </c>
      <c r="DO105" s="234">
        <f t="shared" si="140"/>
        <v>0</v>
      </c>
      <c r="DP105" s="234">
        <f t="shared" si="141"/>
        <v>0</v>
      </c>
      <c r="DQ105" s="234">
        <f t="shared" si="142"/>
        <v>0</v>
      </c>
      <c r="DR105" s="234">
        <f t="shared" si="143"/>
        <v>0</v>
      </c>
      <c r="DS105" s="235">
        <f t="shared" si="144"/>
        <v>0</v>
      </c>
      <c r="DT105" s="236">
        <f t="shared" si="145"/>
        <v>0</v>
      </c>
      <c r="DU105" s="236">
        <f t="shared" si="146"/>
        <v>0</v>
      </c>
      <c r="DV105" s="236">
        <f t="shared" si="147"/>
        <v>0</v>
      </c>
      <c r="DW105" s="236">
        <f t="shared" si="148"/>
        <v>0</v>
      </c>
      <c r="DX105" s="236">
        <f t="shared" si="149"/>
        <v>0</v>
      </c>
      <c r="DY105" s="236">
        <f t="shared" si="150"/>
        <v>0</v>
      </c>
      <c r="DZ105" s="237">
        <f t="shared" si="151"/>
        <v>0</v>
      </c>
      <c r="EA105" s="238">
        <f t="shared" si="152"/>
        <v>0</v>
      </c>
      <c r="EB105" s="238">
        <f t="shared" si="153"/>
        <v>0</v>
      </c>
      <c r="EC105" s="238">
        <f t="shared" si="154"/>
        <v>0</v>
      </c>
      <c r="ED105" s="238">
        <f t="shared" si="155"/>
        <v>0</v>
      </c>
      <c r="EE105" s="238">
        <f t="shared" si="156"/>
        <v>0</v>
      </c>
      <c r="EF105" s="238">
        <f t="shared" si="157"/>
        <v>0</v>
      </c>
      <c r="EG105" s="238">
        <f t="shared" si="158"/>
        <v>0</v>
      </c>
      <c r="EH105" s="239">
        <f t="shared" si="159"/>
        <v>0</v>
      </c>
      <c r="EI105" s="240">
        <f t="shared" si="160"/>
        <v>0</v>
      </c>
      <c r="EJ105" s="240">
        <f t="shared" si="161"/>
        <v>0</v>
      </c>
      <c r="EK105" s="240">
        <f t="shared" si="162"/>
        <v>0</v>
      </c>
      <c r="EL105" s="240">
        <f t="shared" si="163"/>
        <v>3</v>
      </c>
      <c r="EM105" s="240">
        <f t="shared" si="164"/>
        <v>0</v>
      </c>
      <c r="EN105" s="240">
        <f t="shared" si="165"/>
        <v>0</v>
      </c>
      <c r="EO105" s="240">
        <f t="shared" si="166"/>
        <v>0</v>
      </c>
      <c r="EP105" s="240">
        <f t="shared" si="167"/>
        <v>0</v>
      </c>
      <c r="EQ105" s="240">
        <f t="shared" si="168"/>
        <v>0</v>
      </c>
      <c r="ER105" s="240">
        <f t="shared" si="169"/>
        <v>0</v>
      </c>
      <c r="ES105" s="240">
        <f t="shared" si="170"/>
        <v>0</v>
      </c>
      <c r="ET105" s="241">
        <f t="shared" si="171"/>
        <v>3</v>
      </c>
      <c r="EU105" s="242">
        <f t="shared" si="172"/>
        <v>0</v>
      </c>
      <c r="EV105" s="234">
        <f t="shared" si="173"/>
        <v>0</v>
      </c>
      <c r="EW105" s="234">
        <f t="shared" si="174"/>
        <v>3</v>
      </c>
      <c r="EX105" s="234">
        <f t="shared" si="175"/>
        <v>0</v>
      </c>
      <c r="EY105" s="234">
        <f t="shared" si="176"/>
        <v>0</v>
      </c>
      <c r="EZ105" s="235">
        <f t="shared" si="177"/>
        <v>0</v>
      </c>
      <c r="FA105" s="236">
        <f t="shared" si="178"/>
        <v>0</v>
      </c>
      <c r="FB105" s="236">
        <f t="shared" si="179"/>
        <v>0</v>
      </c>
      <c r="FC105" s="236">
        <f t="shared" si="180"/>
        <v>0</v>
      </c>
      <c r="FD105" s="236">
        <f t="shared" si="181"/>
        <v>0</v>
      </c>
      <c r="FE105" s="236">
        <f t="shared" si="182"/>
        <v>0</v>
      </c>
      <c r="FF105" s="236">
        <f t="shared" si="183"/>
        <v>0</v>
      </c>
      <c r="FG105" s="237">
        <f t="shared" si="184"/>
        <v>0</v>
      </c>
      <c r="FH105" s="238">
        <f t="shared" si="185"/>
        <v>0</v>
      </c>
      <c r="FI105" s="238">
        <f t="shared" si="186"/>
        <v>0</v>
      </c>
      <c r="FJ105" s="238">
        <f t="shared" si="187"/>
        <v>0</v>
      </c>
      <c r="FK105" s="238">
        <f t="shared" si="188"/>
        <v>0</v>
      </c>
      <c r="FL105" s="238">
        <f t="shared" si="189"/>
        <v>0</v>
      </c>
      <c r="FM105" s="238">
        <f t="shared" si="190"/>
        <v>0</v>
      </c>
      <c r="FN105" s="238">
        <f t="shared" si="191"/>
        <v>0</v>
      </c>
      <c r="FO105" s="239">
        <f t="shared" si="192"/>
        <v>6</v>
      </c>
      <c r="FP105" s="240">
        <f t="shared" si="193"/>
        <v>6</v>
      </c>
      <c r="FQ105" s="240">
        <f t="shared" si="194"/>
        <v>0</v>
      </c>
      <c r="FR105" s="240">
        <f t="shared" si="195"/>
        <v>0</v>
      </c>
      <c r="FS105" s="240">
        <f t="shared" si="196"/>
        <v>0</v>
      </c>
      <c r="FT105" s="240">
        <f t="shared" si="197"/>
        <v>6</v>
      </c>
      <c r="FU105" s="240">
        <f t="shared" si="198"/>
        <v>0</v>
      </c>
      <c r="FV105" s="240">
        <f t="shared" si="199"/>
        <v>0</v>
      </c>
      <c r="FW105" s="240">
        <f t="shared" si="200"/>
        <v>0</v>
      </c>
      <c r="FX105" s="240">
        <f t="shared" si="201"/>
        <v>0</v>
      </c>
      <c r="FY105" s="240">
        <f t="shared" si="202"/>
        <v>0</v>
      </c>
      <c r="FZ105" s="240">
        <f t="shared" si="203"/>
        <v>0</v>
      </c>
      <c r="GA105" s="241">
        <f t="shared" si="204"/>
        <v>21</v>
      </c>
      <c r="GB105" s="242">
        <f t="shared" si="205"/>
        <v>0</v>
      </c>
      <c r="GC105" s="234">
        <f t="shared" si="206"/>
        <v>0</v>
      </c>
      <c r="GD105" s="234">
        <f t="shared" si="207"/>
        <v>0</v>
      </c>
      <c r="GE105" s="234">
        <f t="shared" si="208"/>
        <v>0</v>
      </c>
      <c r="GF105" s="234">
        <f t="shared" si="209"/>
        <v>0</v>
      </c>
      <c r="GG105" s="235">
        <f t="shared" si="210"/>
        <v>0</v>
      </c>
      <c r="GH105" s="236">
        <f t="shared" si="211"/>
        <v>0</v>
      </c>
      <c r="GI105" s="236">
        <f t="shared" si="212"/>
        <v>0</v>
      </c>
      <c r="GJ105" s="236">
        <f t="shared" si="213"/>
        <v>0</v>
      </c>
      <c r="GK105" s="236">
        <f t="shared" si="214"/>
        <v>0</v>
      </c>
      <c r="GL105" s="236">
        <f t="shared" si="215"/>
        <v>0</v>
      </c>
      <c r="GM105" s="236">
        <f t="shared" si="216"/>
        <v>0</v>
      </c>
      <c r="GN105" s="237">
        <f t="shared" si="217"/>
        <v>0</v>
      </c>
      <c r="GO105" s="238">
        <f t="shared" si="218"/>
        <v>0</v>
      </c>
      <c r="GP105" s="238">
        <f t="shared" si="219"/>
        <v>0</v>
      </c>
      <c r="GQ105" s="238">
        <f t="shared" si="220"/>
        <v>0</v>
      </c>
      <c r="GR105" s="238">
        <f t="shared" si="221"/>
        <v>0</v>
      </c>
      <c r="GS105" s="238">
        <f t="shared" si="222"/>
        <v>0</v>
      </c>
      <c r="GT105" s="238">
        <f t="shared" si="223"/>
        <v>0</v>
      </c>
      <c r="GU105" s="238">
        <f t="shared" si="224"/>
        <v>6</v>
      </c>
      <c r="GV105" s="239">
        <f t="shared" si="225"/>
        <v>0</v>
      </c>
      <c r="GW105" s="240">
        <f t="shared" si="226"/>
        <v>0</v>
      </c>
      <c r="GX105" s="240">
        <f t="shared" si="227"/>
        <v>0</v>
      </c>
      <c r="GY105" s="240">
        <f t="shared" si="228"/>
        <v>0</v>
      </c>
      <c r="GZ105" s="240">
        <f t="shared" si="229"/>
        <v>0</v>
      </c>
      <c r="HA105" s="240">
        <f t="shared" si="230"/>
        <v>0</v>
      </c>
      <c r="HB105" s="240">
        <f t="shared" si="231"/>
        <v>0</v>
      </c>
      <c r="HC105" s="240">
        <f t="shared" si="232"/>
        <v>0</v>
      </c>
      <c r="HD105" s="240">
        <f t="shared" si="233"/>
        <v>0</v>
      </c>
      <c r="HE105" s="240">
        <f t="shared" si="234"/>
        <v>0</v>
      </c>
      <c r="HF105" s="240">
        <f t="shared" si="235"/>
        <v>0</v>
      </c>
      <c r="HG105" s="240">
        <f t="shared" si="236"/>
        <v>0</v>
      </c>
      <c r="HH105" s="241">
        <f t="shared" si="237"/>
        <v>6</v>
      </c>
      <c r="HI105" s="243"/>
      <c r="HJ105" s="242">
        <f t="shared" si="238"/>
        <v>3</v>
      </c>
      <c r="HK105" s="234">
        <f t="shared" si="239"/>
        <v>0</v>
      </c>
      <c r="HL105" s="234">
        <f t="shared" si="240"/>
        <v>0</v>
      </c>
      <c r="HM105" s="234">
        <f t="shared" si="241"/>
        <v>3</v>
      </c>
      <c r="HN105" s="234">
        <f t="shared" si="242"/>
        <v>0</v>
      </c>
      <c r="HO105" s="235">
        <f t="shared" si="243"/>
        <v>20</v>
      </c>
      <c r="HP105" s="236">
        <f t="shared" si="244"/>
        <v>20</v>
      </c>
      <c r="HQ105" s="236">
        <f t="shared" si="245"/>
        <v>20</v>
      </c>
      <c r="HR105" s="236">
        <f t="shared" si="246"/>
        <v>20</v>
      </c>
      <c r="HS105" s="236">
        <f t="shared" si="247"/>
        <v>10</v>
      </c>
      <c r="HT105" s="236">
        <f t="shared" si="248"/>
        <v>20</v>
      </c>
      <c r="HU105" s="236">
        <f t="shared" si="249"/>
        <v>10</v>
      </c>
      <c r="HV105" s="237">
        <f t="shared" si="250"/>
        <v>20</v>
      </c>
      <c r="HW105" s="238">
        <f t="shared" si="251"/>
        <v>20</v>
      </c>
      <c r="HX105" s="238">
        <f t="shared" si="252"/>
        <v>20</v>
      </c>
      <c r="HY105" s="238">
        <f t="shared" si="253"/>
        <v>20</v>
      </c>
      <c r="HZ105" s="238">
        <f t="shared" si="254"/>
        <v>10</v>
      </c>
      <c r="IA105" s="238">
        <f t="shared" si="255"/>
        <v>20</v>
      </c>
      <c r="IB105" s="238">
        <f t="shared" si="256"/>
        <v>10</v>
      </c>
      <c r="IC105" s="238">
        <f t="shared" si="257"/>
        <v>0</v>
      </c>
      <c r="ID105" s="239">
        <f t="shared" si="258"/>
        <v>0</v>
      </c>
      <c r="IE105" s="240">
        <f t="shared" si="259"/>
        <v>0</v>
      </c>
      <c r="IF105" s="240">
        <f t="shared" si="260"/>
        <v>0</v>
      </c>
      <c r="IG105" s="240">
        <f t="shared" si="261"/>
        <v>10</v>
      </c>
      <c r="IH105" s="240">
        <f t="shared" si="262"/>
        <v>0</v>
      </c>
      <c r="II105" s="240">
        <f t="shared" si="263"/>
        <v>0</v>
      </c>
      <c r="IJ105" s="240">
        <f t="shared" si="264"/>
        <v>0</v>
      </c>
      <c r="IK105" s="240">
        <f t="shared" si="265"/>
        <v>0</v>
      </c>
      <c r="IL105" s="240">
        <f t="shared" si="266"/>
        <v>0</v>
      </c>
      <c r="IM105" s="240">
        <f t="shared" si="267"/>
        <v>0</v>
      </c>
      <c r="IN105" s="240">
        <f t="shared" si="268"/>
        <v>0</v>
      </c>
      <c r="IO105" s="240">
        <f t="shared" si="269"/>
        <v>0</v>
      </c>
      <c r="IP105" s="416">
        <f t="shared" si="270"/>
        <v>250</v>
      </c>
      <c r="IQ105" s="416">
        <f t="shared" si="271"/>
        <v>6</v>
      </c>
    </row>
    <row r="106" spans="1:251" ht="15" customHeight="1" x14ac:dyDescent="0.25">
      <c r="A106" s="14" t="s">
        <v>1789</v>
      </c>
      <c r="B106" s="392">
        <v>115</v>
      </c>
      <c r="C106" s="13" t="s">
        <v>877</v>
      </c>
      <c r="D106" s="423">
        <v>44044</v>
      </c>
      <c r="E106" s="20">
        <v>6</v>
      </c>
      <c r="F106" s="6">
        <v>10878761</v>
      </c>
      <c r="G106" s="20">
        <v>1</v>
      </c>
      <c r="H106" s="20"/>
      <c r="I106" s="23"/>
      <c r="J106" s="6" t="s">
        <v>18</v>
      </c>
      <c r="K106" s="6" t="s">
        <v>18</v>
      </c>
      <c r="L106" s="424"/>
      <c r="M106" s="651" t="s">
        <v>878</v>
      </c>
      <c r="N106" s="692">
        <v>58</v>
      </c>
      <c r="O106" s="107"/>
      <c r="P106" s="105"/>
      <c r="Q106" s="106"/>
      <c r="R106" s="24" t="s">
        <v>1397</v>
      </c>
      <c r="S106" s="107"/>
      <c r="T106" s="105"/>
      <c r="U106" s="106"/>
      <c r="V106" s="24" t="s">
        <v>1390</v>
      </c>
      <c r="W106" s="107"/>
      <c r="X106" s="105"/>
      <c r="Y106" s="106"/>
      <c r="Z106" s="692">
        <v>65.849998474121094</v>
      </c>
      <c r="AA106" s="273"/>
      <c r="AB106" s="24" t="s">
        <v>1397</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648">
        <v>56.799999237060547</v>
      </c>
      <c r="AZ106" s="107"/>
      <c r="BA106" s="273"/>
      <c r="BB106" s="24">
        <v>56.5</v>
      </c>
      <c r="BC106" s="107"/>
      <c r="BD106" s="273"/>
      <c r="BE106" s="24">
        <v>67.75</v>
      </c>
      <c r="BF106" s="107"/>
      <c r="BG106" s="273"/>
      <c r="BH106" s="24">
        <v>56</v>
      </c>
      <c r="BI106" s="107"/>
      <c r="BJ106" s="273"/>
      <c r="BK106" s="24">
        <v>62.400001525878906</v>
      </c>
      <c r="BL106" s="107"/>
      <c r="BM106" s="273"/>
      <c r="BN106" s="648">
        <v>60.290000915527344</v>
      </c>
      <c r="BO106" s="107"/>
      <c r="BP106" s="273"/>
      <c r="BQ106" s="24">
        <v>62</v>
      </c>
      <c r="BR106" s="107"/>
      <c r="BS106" s="273"/>
      <c r="BT106" s="24" t="s">
        <v>1387</v>
      </c>
      <c r="BU106" s="291"/>
      <c r="BV106" s="273"/>
      <c r="BW106" s="24" t="s">
        <v>1390</v>
      </c>
      <c r="BX106" s="107"/>
      <c r="BY106" s="273"/>
      <c r="BZ106" s="24" t="s">
        <v>1390</v>
      </c>
      <c r="CA106" s="107"/>
      <c r="CB106" s="273"/>
      <c r="CC106" s="24"/>
      <c r="CD106" s="107"/>
      <c r="CE106" s="107"/>
      <c r="CF106" s="693">
        <v>52</v>
      </c>
      <c r="CG106" s="107"/>
      <c r="CH106" s="273"/>
      <c r="CI106" s="24" t="s">
        <v>1117</v>
      </c>
      <c r="CJ106" s="107"/>
      <c r="CK106" s="273"/>
      <c r="CL106" s="24" t="s">
        <v>1390</v>
      </c>
      <c r="CM106" s="107"/>
      <c r="CN106" s="273"/>
      <c r="CO106" s="24" t="s">
        <v>1397</v>
      </c>
      <c r="CP106" s="107"/>
      <c r="CQ106" s="273"/>
      <c r="CR106" s="24"/>
      <c r="CS106" s="107"/>
      <c r="CT106" s="273"/>
      <c r="CU106" s="24" t="s">
        <v>1397</v>
      </c>
      <c r="CV106" s="107"/>
      <c r="CW106" s="273"/>
      <c r="CX106" s="24"/>
      <c r="CY106" s="107"/>
      <c r="CZ106" s="273"/>
      <c r="DA106" s="24" t="s">
        <v>1397</v>
      </c>
      <c r="DB106" s="107"/>
      <c r="DC106" s="273"/>
      <c r="DD106" s="24" t="s">
        <v>1397</v>
      </c>
      <c r="DE106" s="107"/>
      <c r="DF106" s="273"/>
      <c r="DG106" s="218"/>
      <c r="DH106" s="217"/>
      <c r="DI106" s="217"/>
      <c r="DJ106" s="286">
        <f t="shared" si="136"/>
        <v>59.21750020980835</v>
      </c>
      <c r="DK106" s="219"/>
      <c r="DL106" s="220">
        <f t="shared" si="137"/>
        <v>2.9608750104904176</v>
      </c>
      <c r="DM106" s="650">
        <f t="shared" si="138"/>
        <v>0</v>
      </c>
      <c r="DN106" s="233">
        <f t="shared" si="139"/>
        <v>0</v>
      </c>
      <c r="DO106" s="234">
        <f t="shared" si="140"/>
        <v>0</v>
      </c>
      <c r="DP106" s="234">
        <f t="shared" si="141"/>
        <v>0</v>
      </c>
      <c r="DQ106" s="234">
        <f t="shared" si="142"/>
        <v>0</v>
      </c>
      <c r="DR106" s="234">
        <f t="shared" si="143"/>
        <v>0</v>
      </c>
      <c r="DS106" s="235">
        <f t="shared" si="144"/>
        <v>0</v>
      </c>
      <c r="DT106" s="236">
        <f t="shared" si="145"/>
        <v>0</v>
      </c>
      <c r="DU106" s="236">
        <f t="shared" si="146"/>
        <v>0</v>
      </c>
      <c r="DV106" s="236">
        <f t="shared" si="147"/>
        <v>0</v>
      </c>
      <c r="DW106" s="236">
        <f t="shared" si="148"/>
        <v>0</v>
      </c>
      <c r="DX106" s="236">
        <f t="shared" si="149"/>
        <v>0</v>
      </c>
      <c r="DY106" s="236">
        <f t="shared" si="150"/>
        <v>0</v>
      </c>
      <c r="DZ106" s="237">
        <f t="shared" si="151"/>
        <v>0</v>
      </c>
      <c r="EA106" s="238">
        <f t="shared" si="152"/>
        <v>0</v>
      </c>
      <c r="EB106" s="238">
        <f t="shared" si="153"/>
        <v>0</v>
      </c>
      <c r="EC106" s="238">
        <f t="shared" si="154"/>
        <v>0</v>
      </c>
      <c r="ED106" s="238">
        <f t="shared" si="155"/>
        <v>0</v>
      </c>
      <c r="EE106" s="238">
        <f t="shared" si="156"/>
        <v>0</v>
      </c>
      <c r="EF106" s="238">
        <f t="shared" si="157"/>
        <v>0</v>
      </c>
      <c r="EG106" s="238">
        <f t="shared" si="158"/>
        <v>0</v>
      </c>
      <c r="EH106" s="239">
        <f t="shared" si="159"/>
        <v>0</v>
      </c>
      <c r="EI106" s="240">
        <f t="shared" si="160"/>
        <v>0</v>
      </c>
      <c r="EJ106" s="240">
        <f t="shared" si="161"/>
        <v>0</v>
      </c>
      <c r="EK106" s="240">
        <f t="shared" si="162"/>
        <v>0</v>
      </c>
      <c r="EL106" s="240">
        <f t="shared" si="163"/>
        <v>3</v>
      </c>
      <c r="EM106" s="240">
        <f t="shared" si="164"/>
        <v>0</v>
      </c>
      <c r="EN106" s="240">
        <f t="shared" si="165"/>
        <v>0</v>
      </c>
      <c r="EO106" s="240">
        <f t="shared" si="166"/>
        <v>0</v>
      </c>
      <c r="EP106" s="240">
        <f t="shared" si="167"/>
        <v>0</v>
      </c>
      <c r="EQ106" s="240">
        <f t="shared" si="168"/>
        <v>0</v>
      </c>
      <c r="ER106" s="240">
        <f t="shared" si="169"/>
        <v>0</v>
      </c>
      <c r="ES106" s="240">
        <f t="shared" si="170"/>
        <v>0</v>
      </c>
      <c r="ET106" s="241">
        <f t="shared" si="171"/>
        <v>3</v>
      </c>
      <c r="EU106" s="242">
        <f t="shared" si="172"/>
        <v>0</v>
      </c>
      <c r="EV106" s="234">
        <f t="shared" si="173"/>
        <v>0</v>
      </c>
      <c r="EW106" s="234">
        <f t="shared" si="174"/>
        <v>3</v>
      </c>
      <c r="EX106" s="234">
        <f t="shared" si="175"/>
        <v>0</v>
      </c>
      <c r="EY106" s="234">
        <f t="shared" si="176"/>
        <v>0</v>
      </c>
      <c r="EZ106" s="235">
        <f t="shared" si="177"/>
        <v>0</v>
      </c>
      <c r="FA106" s="236">
        <f t="shared" si="178"/>
        <v>0</v>
      </c>
      <c r="FB106" s="236">
        <f t="shared" si="179"/>
        <v>0</v>
      </c>
      <c r="FC106" s="236">
        <f t="shared" si="180"/>
        <v>0</v>
      </c>
      <c r="FD106" s="236">
        <f t="shared" si="181"/>
        <v>0</v>
      </c>
      <c r="FE106" s="236">
        <f t="shared" si="182"/>
        <v>0</v>
      </c>
      <c r="FF106" s="236">
        <f t="shared" si="183"/>
        <v>0</v>
      </c>
      <c r="FG106" s="237">
        <f t="shared" si="184"/>
        <v>0</v>
      </c>
      <c r="FH106" s="238">
        <f t="shared" si="185"/>
        <v>0</v>
      </c>
      <c r="FI106" s="238">
        <f t="shared" si="186"/>
        <v>0</v>
      </c>
      <c r="FJ106" s="238">
        <f t="shared" si="187"/>
        <v>0</v>
      </c>
      <c r="FK106" s="238">
        <f t="shared" si="188"/>
        <v>0</v>
      </c>
      <c r="FL106" s="238">
        <f t="shared" si="189"/>
        <v>0</v>
      </c>
      <c r="FM106" s="238">
        <f t="shared" si="190"/>
        <v>0</v>
      </c>
      <c r="FN106" s="238">
        <f t="shared" si="191"/>
        <v>0</v>
      </c>
      <c r="FO106" s="239">
        <f t="shared" si="192"/>
        <v>6</v>
      </c>
      <c r="FP106" s="240">
        <f t="shared" si="193"/>
        <v>6</v>
      </c>
      <c r="FQ106" s="240">
        <f t="shared" si="194"/>
        <v>0</v>
      </c>
      <c r="FR106" s="240">
        <f t="shared" si="195"/>
        <v>0</v>
      </c>
      <c r="FS106" s="240">
        <f t="shared" si="196"/>
        <v>0</v>
      </c>
      <c r="FT106" s="240">
        <f t="shared" si="197"/>
        <v>6</v>
      </c>
      <c r="FU106" s="240">
        <f t="shared" si="198"/>
        <v>0</v>
      </c>
      <c r="FV106" s="240">
        <f t="shared" si="199"/>
        <v>0</v>
      </c>
      <c r="FW106" s="240">
        <f t="shared" si="200"/>
        <v>0</v>
      </c>
      <c r="FX106" s="240">
        <f t="shared" si="201"/>
        <v>0</v>
      </c>
      <c r="FY106" s="240">
        <f t="shared" si="202"/>
        <v>0</v>
      </c>
      <c r="FZ106" s="240">
        <f t="shared" si="203"/>
        <v>0</v>
      </c>
      <c r="GA106" s="241">
        <f t="shared" si="204"/>
        <v>21</v>
      </c>
      <c r="GB106" s="242">
        <f t="shared" si="205"/>
        <v>0</v>
      </c>
      <c r="GC106" s="234">
        <f t="shared" si="206"/>
        <v>0</v>
      </c>
      <c r="GD106" s="234">
        <f t="shared" si="207"/>
        <v>0</v>
      </c>
      <c r="GE106" s="234">
        <f t="shared" si="208"/>
        <v>0</v>
      </c>
      <c r="GF106" s="234">
        <f t="shared" si="209"/>
        <v>0</v>
      </c>
      <c r="GG106" s="235">
        <f t="shared" si="210"/>
        <v>0</v>
      </c>
      <c r="GH106" s="236">
        <f t="shared" si="211"/>
        <v>0</v>
      </c>
      <c r="GI106" s="236">
        <f t="shared" si="212"/>
        <v>0</v>
      </c>
      <c r="GJ106" s="236">
        <f t="shared" si="213"/>
        <v>0</v>
      </c>
      <c r="GK106" s="236">
        <f t="shared" si="214"/>
        <v>0</v>
      </c>
      <c r="GL106" s="236">
        <f t="shared" si="215"/>
        <v>0</v>
      </c>
      <c r="GM106" s="236">
        <f t="shared" si="216"/>
        <v>0</v>
      </c>
      <c r="GN106" s="237">
        <f t="shared" si="217"/>
        <v>0</v>
      </c>
      <c r="GO106" s="238">
        <f t="shared" si="218"/>
        <v>0</v>
      </c>
      <c r="GP106" s="238">
        <f t="shared" si="219"/>
        <v>0</v>
      </c>
      <c r="GQ106" s="238">
        <f t="shared" si="220"/>
        <v>0</v>
      </c>
      <c r="GR106" s="238">
        <f t="shared" si="221"/>
        <v>0</v>
      </c>
      <c r="GS106" s="238">
        <f t="shared" si="222"/>
        <v>0</v>
      </c>
      <c r="GT106" s="238">
        <f t="shared" si="223"/>
        <v>0</v>
      </c>
      <c r="GU106" s="238">
        <f t="shared" si="224"/>
        <v>6</v>
      </c>
      <c r="GV106" s="239">
        <f t="shared" si="225"/>
        <v>0</v>
      </c>
      <c r="GW106" s="240">
        <f t="shared" si="226"/>
        <v>0</v>
      </c>
      <c r="GX106" s="240">
        <f t="shared" si="227"/>
        <v>0</v>
      </c>
      <c r="GY106" s="240">
        <f t="shared" si="228"/>
        <v>0</v>
      </c>
      <c r="GZ106" s="240">
        <f t="shared" si="229"/>
        <v>0</v>
      </c>
      <c r="HA106" s="240">
        <f t="shared" si="230"/>
        <v>0</v>
      </c>
      <c r="HB106" s="240">
        <f t="shared" si="231"/>
        <v>0</v>
      </c>
      <c r="HC106" s="240">
        <f t="shared" si="232"/>
        <v>0</v>
      </c>
      <c r="HD106" s="240">
        <f t="shared" si="233"/>
        <v>0</v>
      </c>
      <c r="HE106" s="240">
        <f t="shared" si="234"/>
        <v>0</v>
      </c>
      <c r="HF106" s="240">
        <f t="shared" si="235"/>
        <v>0</v>
      </c>
      <c r="HG106" s="240">
        <f t="shared" si="236"/>
        <v>0</v>
      </c>
      <c r="HH106" s="241">
        <f t="shared" si="237"/>
        <v>6</v>
      </c>
      <c r="HI106" s="243"/>
      <c r="HJ106" s="242">
        <f t="shared" si="238"/>
        <v>3</v>
      </c>
      <c r="HK106" s="234">
        <f t="shared" si="239"/>
        <v>0</v>
      </c>
      <c r="HL106" s="234">
        <f t="shared" si="240"/>
        <v>0</v>
      </c>
      <c r="HM106" s="234">
        <f t="shared" si="241"/>
        <v>3</v>
      </c>
      <c r="HN106" s="234">
        <f t="shared" si="242"/>
        <v>0</v>
      </c>
      <c r="HO106" s="235">
        <f t="shared" si="243"/>
        <v>20</v>
      </c>
      <c r="HP106" s="236">
        <f t="shared" si="244"/>
        <v>20</v>
      </c>
      <c r="HQ106" s="236">
        <f t="shared" si="245"/>
        <v>20</v>
      </c>
      <c r="HR106" s="236">
        <f t="shared" si="246"/>
        <v>20</v>
      </c>
      <c r="HS106" s="236">
        <f t="shared" si="247"/>
        <v>10</v>
      </c>
      <c r="HT106" s="236">
        <f t="shared" si="248"/>
        <v>20</v>
      </c>
      <c r="HU106" s="236">
        <f t="shared" si="249"/>
        <v>10</v>
      </c>
      <c r="HV106" s="237">
        <f t="shared" si="250"/>
        <v>20</v>
      </c>
      <c r="HW106" s="238">
        <f t="shared" si="251"/>
        <v>20</v>
      </c>
      <c r="HX106" s="238">
        <f t="shared" si="252"/>
        <v>20</v>
      </c>
      <c r="HY106" s="238">
        <f t="shared" si="253"/>
        <v>20</v>
      </c>
      <c r="HZ106" s="238">
        <f t="shared" si="254"/>
        <v>10</v>
      </c>
      <c r="IA106" s="238">
        <f t="shared" si="255"/>
        <v>20</v>
      </c>
      <c r="IB106" s="238">
        <f t="shared" si="256"/>
        <v>10</v>
      </c>
      <c r="IC106" s="238">
        <f t="shared" si="257"/>
        <v>0</v>
      </c>
      <c r="ID106" s="239">
        <f t="shared" si="258"/>
        <v>0</v>
      </c>
      <c r="IE106" s="240">
        <f t="shared" si="259"/>
        <v>0</v>
      </c>
      <c r="IF106" s="240">
        <f t="shared" si="260"/>
        <v>0</v>
      </c>
      <c r="IG106" s="240">
        <f t="shared" si="261"/>
        <v>10</v>
      </c>
      <c r="IH106" s="240">
        <f t="shared" si="262"/>
        <v>0</v>
      </c>
      <c r="II106" s="240">
        <f t="shared" si="263"/>
        <v>0</v>
      </c>
      <c r="IJ106" s="240">
        <f t="shared" si="264"/>
        <v>0</v>
      </c>
      <c r="IK106" s="240">
        <f t="shared" si="265"/>
        <v>0</v>
      </c>
      <c r="IL106" s="240">
        <f t="shared" si="266"/>
        <v>0</v>
      </c>
      <c r="IM106" s="240">
        <f t="shared" si="267"/>
        <v>0</v>
      </c>
      <c r="IN106" s="240">
        <f t="shared" si="268"/>
        <v>0</v>
      </c>
      <c r="IO106" s="240">
        <f t="shared" si="269"/>
        <v>0</v>
      </c>
      <c r="IP106" s="416">
        <f t="shared" si="270"/>
        <v>250</v>
      </c>
      <c r="IQ106" s="416">
        <f t="shared" si="271"/>
        <v>6</v>
      </c>
    </row>
    <row r="107" spans="1:251" ht="15" customHeight="1" x14ac:dyDescent="0.25">
      <c r="A107" s="14" t="s">
        <v>1789</v>
      </c>
      <c r="B107" s="392">
        <v>116</v>
      </c>
      <c r="C107" s="13" t="s">
        <v>879</v>
      </c>
      <c r="D107" s="423">
        <v>44044</v>
      </c>
      <c r="E107" s="20">
        <v>6</v>
      </c>
      <c r="F107" s="6">
        <v>10878772</v>
      </c>
      <c r="G107" s="20">
        <v>1</v>
      </c>
      <c r="H107" s="20"/>
      <c r="I107" s="23"/>
      <c r="J107" s="6" t="s">
        <v>18</v>
      </c>
      <c r="K107" s="6" t="s">
        <v>18</v>
      </c>
      <c r="L107" s="424"/>
      <c r="M107" s="651" t="s">
        <v>880</v>
      </c>
      <c r="N107" s="692">
        <v>64.699996948242188</v>
      </c>
      <c r="O107" s="107"/>
      <c r="P107" s="105"/>
      <c r="Q107" s="106"/>
      <c r="R107" s="24" t="s">
        <v>1397</v>
      </c>
      <c r="S107" s="107"/>
      <c r="T107" s="105"/>
      <c r="U107" s="106"/>
      <c r="V107" s="24" t="s">
        <v>1390</v>
      </c>
      <c r="W107" s="107"/>
      <c r="X107" s="105"/>
      <c r="Y107" s="106"/>
      <c r="Z107" s="692">
        <v>73.150001525878906</v>
      </c>
      <c r="AA107" s="273"/>
      <c r="AB107" s="24" t="s">
        <v>1397</v>
      </c>
      <c r="AC107" s="273"/>
      <c r="AD107" s="272">
        <v>100</v>
      </c>
      <c r="AE107" s="108"/>
      <c r="AF107" s="444"/>
      <c r="AG107" s="272">
        <v>100</v>
      </c>
      <c r="AH107" s="108"/>
      <c r="AI107" s="444"/>
      <c r="AJ107" s="272">
        <v>100</v>
      </c>
      <c r="AK107" s="108"/>
      <c r="AL107" s="444"/>
      <c r="AM107" s="272">
        <v>100</v>
      </c>
      <c r="AN107" s="108"/>
      <c r="AO107" s="444"/>
      <c r="AP107" s="272">
        <v>100</v>
      </c>
      <c r="AQ107" s="108"/>
      <c r="AR107" s="444"/>
      <c r="AS107" s="272">
        <v>100</v>
      </c>
      <c r="AT107" s="108"/>
      <c r="AU107" s="444"/>
      <c r="AV107" s="272">
        <v>100</v>
      </c>
      <c r="AW107" s="108"/>
      <c r="AX107" s="444"/>
      <c r="AY107" s="648">
        <v>65.849998474121094</v>
      </c>
      <c r="AZ107" s="107"/>
      <c r="BA107" s="273"/>
      <c r="BB107" s="24">
        <v>74.75</v>
      </c>
      <c r="BC107" s="107"/>
      <c r="BD107" s="273"/>
      <c r="BE107" s="24">
        <v>71.5</v>
      </c>
      <c r="BF107" s="107"/>
      <c r="BG107" s="273"/>
      <c r="BH107" s="24">
        <v>73.75</v>
      </c>
      <c r="BI107" s="107"/>
      <c r="BJ107" s="273"/>
      <c r="BK107" s="24">
        <v>69.199996948242188</v>
      </c>
      <c r="BL107" s="107"/>
      <c r="BM107" s="273"/>
      <c r="BN107" s="648">
        <v>77.699996948242188</v>
      </c>
      <c r="BO107" s="107"/>
      <c r="BP107" s="273"/>
      <c r="BQ107" s="24">
        <v>71</v>
      </c>
      <c r="BR107" s="107"/>
      <c r="BS107" s="273"/>
      <c r="BT107" s="24" t="s">
        <v>1387</v>
      </c>
      <c r="BU107" s="291"/>
      <c r="BV107" s="273"/>
      <c r="BW107" s="24" t="s">
        <v>1390</v>
      </c>
      <c r="BX107" s="107"/>
      <c r="BY107" s="273"/>
      <c r="BZ107" s="24" t="s">
        <v>1390</v>
      </c>
      <c r="CA107" s="107"/>
      <c r="CB107" s="273"/>
      <c r="CC107" s="24"/>
      <c r="CD107" s="107"/>
      <c r="CE107" s="107"/>
      <c r="CF107" s="693">
        <v>74</v>
      </c>
      <c r="CG107" s="107"/>
      <c r="CH107" s="273"/>
      <c r="CI107" s="24" t="s">
        <v>1117</v>
      </c>
      <c r="CJ107" s="107"/>
      <c r="CK107" s="273"/>
      <c r="CL107" s="24" t="s">
        <v>1390</v>
      </c>
      <c r="CM107" s="107"/>
      <c r="CN107" s="273"/>
      <c r="CO107" s="24" t="s">
        <v>1397</v>
      </c>
      <c r="CP107" s="107"/>
      <c r="CQ107" s="273"/>
      <c r="CR107" s="24"/>
      <c r="CS107" s="107"/>
      <c r="CT107" s="273"/>
      <c r="CU107" s="24" t="s">
        <v>1397</v>
      </c>
      <c r="CV107" s="107"/>
      <c r="CW107" s="273"/>
      <c r="CX107" s="24"/>
      <c r="CY107" s="107"/>
      <c r="CZ107" s="273"/>
      <c r="DA107" s="24" t="s">
        <v>1397</v>
      </c>
      <c r="DB107" s="107"/>
      <c r="DC107" s="273"/>
      <c r="DD107" s="24" t="s">
        <v>1397</v>
      </c>
      <c r="DE107" s="107"/>
      <c r="DF107" s="273"/>
      <c r="DG107" s="218"/>
      <c r="DH107" s="217"/>
      <c r="DI107" s="217"/>
      <c r="DJ107" s="286">
        <f t="shared" si="136"/>
        <v>72.218749046325684</v>
      </c>
      <c r="DK107" s="219"/>
      <c r="DL107" s="220">
        <f t="shared" si="137"/>
        <v>3.6109374523162843</v>
      </c>
      <c r="DM107" s="650">
        <f t="shared" si="138"/>
        <v>0</v>
      </c>
      <c r="DN107" s="233">
        <f t="shared" si="139"/>
        <v>0</v>
      </c>
      <c r="DO107" s="234">
        <f t="shared" si="140"/>
        <v>0</v>
      </c>
      <c r="DP107" s="234">
        <f t="shared" si="141"/>
        <v>0</v>
      </c>
      <c r="DQ107" s="234">
        <f t="shared" si="142"/>
        <v>0</v>
      </c>
      <c r="DR107" s="234">
        <f t="shared" si="143"/>
        <v>0</v>
      </c>
      <c r="DS107" s="235">
        <f t="shared" si="144"/>
        <v>0</v>
      </c>
      <c r="DT107" s="236">
        <f t="shared" si="145"/>
        <v>0</v>
      </c>
      <c r="DU107" s="236">
        <f t="shared" si="146"/>
        <v>0</v>
      </c>
      <c r="DV107" s="236">
        <f t="shared" si="147"/>
        <v>0</v>
      </c>
      <c r="DW107" s="236">
        <f t="shared" si="148"/>
        <v>0</v>
      </c>
      <c r="DX107" s="236">
        <f t="shared" si="149"/>
        <v>0</v>
      </c>
      <c r="DY107" s="236">
        <f t="shared" si="150"/>
        <v>0</v>
      </c>
      <c r="DZ107" s="237">
        <f t="shared" si="151"/>
        <v>0</v>
      </c>
      <c r="EA107" s="238">
        <f t="shared" si="152"/>
        <v>0</v>
      </c>
      <c r="EB107" s="238">
        <f t="shared" si="153"/>
        <v>0</v>
      </c>
      <c r="EC107" s="238">
        <f t="shared" si="154"/>
        <v>0</v>
      </c>
      <c r="ED107" s="238">
        <f t="shared" si="155"/>
        <v>0</v>
      </c>
      <c r="EE107" s="238">
        <f t="shared" si="156"/>
        <v>0</v>
      </c>
      <c r="EF107" s="238">
        <f t="shared" si="157"/>
        <v>0</v>
      </c>
      <c r="EG107" s="238">
        <f t="shared" si="158"/>
        <v>0</v>
      </c>
      <c r="EH107" s="239">
        <f t="shared" si="159"/>
        <v>0</v>
      </c>
      <c r="EI107" s="240">
        <f t="shared" si="160"/>
        <v>0</v>
      </c>
      <c r="EJ107" s="240">
        <f t="shared" si="161"/>
        <v>0</v>
      </c>
      <c r="EK107" s="240">
        <f t="shared" si="162"/>
        <v>0</v>
      </c>
      <c r="EL107" s="240">
        <f t="shared" si="163"/>
        <v>3</v>
      </c>
      <c r="EM107" s="240">
        <f t="shared" si="164"/>
        <v>0</v>
      </c>
      <c r="EN107" s="240">
        <f t="shared" si="165"/>
        <v>0</v>
      </c>
      <c r="EO107" s="240">
        <f t="shared" si="166"/>
        <v>0</v>
      </c>
      <c r="EP107" s="240">
        <f t="shared" si="167"/>
        <v>0</v>
      </c>
      <c r="EQ107" s="240">
        <f t="shared" si="168"/>
        <v>0</v>
      </c>
      <c r="ER107" s="240">
        <f t="shared" si="169"/>
        <v>0</v>
      </c>
      <c r="ES107" s="240">
        <f t="shared" si="170"/>
        <v>0</v>
      </c>
      <c r="ET107" s="241">
        <f t="shared" si="171"/>
        <v>3</v>
      </c>
      <c r="EU107" s="242">
        <f t="shared" si="172"/>
        <v>0</v>
      </c>
      <c r="EV107" s="234">
        <f t="shared" si="173"/>
        <v>0</v>
      </c>
      <c r="EW107" s="234">
        <f t="shared" si="174"/>
        <v>3</v>
      </c>
      <c r="EX107" s="234">
        <f t="shared" si="175"/>
        <v>0</v>
      </c>
      <c r="EY107" s="234">
        <f t="shared" si="176"/>
        <v>0</v>
      </c>
      <c r="EZ107" s="235">
        <f t="shared" si="177"/>
        <v>0</v>
      </c>
      <c r="FA107" s="236">
        <f t="shared" si="178"/>
        <v>0</v>
      </c>
      <c r="FB107" s="236">
        <f t="shared" si="179"/>
        <v>0</v>
      </c>
      <c r="FC107" s="236">
        <f t="shared" si="180"/>
        <v>0</v>
      </c>
      <c r="FD107" s="236">
        <f t="shared" si="181"/>
        <v>0</v>
      </c>
      <c r="FE107" s="236">
        <f t="shared" si="182"/>
        <v>0</v>
      </c>
      <c r="FF107" s="236">
        <f t="shared" si="183"/>
        <v>0</v>
      </c>
      <c r="FG107" s="237">
        <f t="shared" si="184"/>
        <v>0</v>
      </c>
      <c r="FH107" s="238">
        <f t="shared" si="185"/>
        <v>0</v>
      </c>
      <c r="FI107" s="238">
        <f t="shared" si="186"/>
        <v>0</v>
      </c>
      <c r="FJ107" s="238">
        <f t="shared" si="187"/>
        <v>0</v>
      </c>
      <c r="FK107" s="238">
        <f t="shared" si="188"/>
        <v>0</v>
      </c>
      <c r="FL107" s="238">
        <f t="shared" si="189"/>
        <v>0</v>
      </c>
      <c r="FM107" s="238">
        <f t="shared" si="190"/>
        <v>0</v>
      </c>
      <c r="FN107" s="238">
        <f t="shared" si="191"/>
        <v>0</v>
      </c>
      <c r="FO107" s="239">
        <f t="shared" si="192"/>
        <v>6</v>
      </c>
      <c r="FP107" s="240">
        <f t="shared" si="193"/>
        <v>6</v>
      </c>
      <c r="FQ107" s="240">
        <f t="shared" si="194"/>
        <v>0</v>
      </c>
      <c r="FR107" s="240">
        <f t="shared" si="195"/>
        <v>0</v>
      </c>
      <c r="FS107" s="240">
        <f t="shared" si="196"/>
        <v>0</v>
      </c>
      <c r="FT107" s="240">
        <f t="shared" si="197"/>
        <v>6</v>
      </c>
      <c r="FU107" s="240">
        <f t="shared" si="198"/>
        <v>0</v>
      </c>
      <c r="FV107" s="240">
        <f t="shared" si="199"/>
        <v>0</v>
      </c>
      <c r="FW107" s="240">
        <f t="shared" si="200"/>
        <v>0</v>
      </c>
      <c r="FX107" s="240">
        <f t="shared" si="201"/>
        <v>0</v>
      </c>
      <c r="FY107" s="240">
        <f t="shared" si="202"/>
        <v>0</v>
      </c>
      <c r="FZ107" s="240">
        <f t="shared" si="203"/>
        <v>0</v>
      </c>
      <c r="GA107" s="241">
        <f t="shared" si="204"/>
        <v>21</v>
      </c>
      <c r="GB107" s="242">
        <f t="shared" si="205"/>
        <v>0</v>
      </c>
      <c r="GC107" s="234">
        <f t="shared" si="206"/>
        <v>0</v>
      </c>
      <c r="GD107" s="234">
        <f t="shared" si="207"/>
        <v>0</v>
      </c>
      <c r="GE107" s="234">
        <f t="shared" si="208"/>
        <v>0</v>
      </c>
      <c r="GF107" s="234">
        <f t="shared" si="209"/>
        <v>0</v>
      </c>
      <c r="GG107" s="235">
        <f t="shared" si="210"/>
        <v>0</v>
      </c>
      <c r="GH107" s="236">
        <f t="shared" si="211"/>
        <v>0</v>
      </c>
      <c r="GI107" s="236">
        <f t="shared" si="212"/>
        <v>0</v>
      </c>
      <c r="GJ107" s="236">
        <f t="shared" si="213"/>
        <v>0</v>
      </c>
      <c r="GK107" s="236">
        <f t="shared" si="214"/>
        <v>0</v>
      </c>
      <c r="GL107" s="236">
        <f t="shared" si="215"/>
        <v>0</v>
      </c>
      <c r="GM107" s="236">
        <f t="shared" si="216"/>
        <v>0</v>
      </c>
      <c r="GN107" s="237">
        <f t="shared" si="217"/>
        <v>0</v>
      </c>
      <c r="GO107" s="238">
        <f t="shared" si="218"/>
        <v>0</v>
      </c>
      <c r="GP107" s="238">
        <f t="shared" si="219"/>
        <v>0</v>
      </c>
      <c r="GQ107" s="238">
        <f t="shared" si="220"/>
        <v>0</v>
      </c>
      <c r="GR107" s="238">
        <f t="shared" si="221"/>
        <v>0</v>
      </c>
      <c r="GS107" s="238">
        <f t="shared" si="222"/>
        <v>0</v>
      </c>
      <c r="GT107" s="238">
        <f t="shared" si="223"/>
        <v>0</v>
      </c>
      <c r="GU107" s="238">
        <f t="shared" si="224"/>
        <v>6</v>
      </c>
      <c r="GV107" s="239">
        <f t="shared" si="225"/>
        <v>0</v>
      </c>
      <c r="GW107" s="240">
        <f t="shared" si="226"/>
        <v>0</v>
      </c>
      <c r="GX107" s="240">
        <f t="shared" si="227"/>
        <v>0</v>
      </c>
      <c r="GY107" s="240">
        <f t="shared" si="228"/>
        <v>0</v>
      </c>
      <c r="GZ107" s="240">
        <f t="shared" si="229"/>
        <v>0</v>
      </c>
      <c r="HA107" s="240">
        <f t="shared" si="230"/>
        <v>0</v>
      </c>
      <c r="HB107" s="240">
        <f t="shared" si="231"/>
        <v>0</v>
      </c>
      <c r="HC107" s="240">
        <f t="shared" si="232"/>
        <v>0</v>
      </c>
      <c r="HD107" s="240">
        <f t="shared" si="233"/>
        <v>0</v>
      </c>
      <c r="HE107" s="240">
        <f t="shared" si="234"/>
        <v>0</v>
      </c>
      <c r="HF107" s="240">
        <f t="shared" si="235"/>
        <v>0</v>
      </c>
      <c r="HG107" s="240">
        <f t="shared" si="236"/>
        <v>0</v>
      </c>
      <c r="HH107" s="241">
        <f t="shared" si="237"/>
        <v>6</v>
      </c>
      <c r="HI107" s="243"/>
      <c r="HJ107" s="242">
        <f t="shared" si="238"/>
        <v>3</v>
      </c>
      <c r="HK107" s="234">
        <f t="shared" si="239"/>
        <v>0</v>
      </c>
      <c r="HL107" s="234">
        <f t="shared" si="240"/>
        <v>0</v>
      </c>
      <c r="HM107" s="234">
        <f t="shared" si="241"/>
        <v>3</v>
      </c>
      <c r="HN107" s="234">
        <f t="shared" si="242"/>
        <v>0</v>
      </c>
      <c r="HO107" s="235">
        <f t="shared" si="243"/>
        <v>20</v>
      </c>
      <c r="HP107" s="236">
        <f t="shared" si="244"/>
        <v>20</v>
      </c>
      <c r="HQ107" s="236">
        <f t="shared" si="245"/>
        <v>20</v>
      </c>
      <c r="HR107" s="236">
        <f t="shared" si="246"/>
        <v>20</v>
      </c>
      <c r="HS107" s="236">
        <f t="shared" si="247"/>
        <v>10</v>
      </c>
      <c r="HT107" s="236">
        <f t="shared" si="248"/>
        <v>20</v>
      </c>
      <c r="HU107" s="236">
        <f t="shared" si="249"/>
        <v>10</v>
      </c>
      <c r="HV107" s="237">
        <f t="shared" si="250"/>
        <v>20</v>
      </c>
      <c r="HW107" s="238">
        <f t="shared" si="251"/>
        <v>20</v>
      </c>
      <c r="HX107" s="238">
        <f t="shared" si="252"/>
        <v>20</v>
      </c>
      <c r="HY107" s="238">
        <f t="shared" si="253"/>
        <v>20</v>
      </c>
      <c r="HZ107" s="238">
        <f t="shared" si="254"/>
        <v>10</v>
      </c>
      <c r="IA107" s="238">
        <f t="shared" si="255"/>
        <v>20</v>
      </c>
      <c r="IB107" s="238">
        <f t="shared" si="256"/>
        <v>10</v>
      </c>
      <c r="IC107" s="238">
        <f t="shared" si="257"/>
        <v>0</v>
      </c>
      <c r="ID107" s="239">
        <f t="shared" si="258"/>
        <v>0</v>
      </c>
      <c r="IE107" s="240">
        <f t="shared" si="259"/>
        <v>0</v>
      </c>
      <c r="IF107" s="240">
        <f t="shared" si="260"/>
        <v>0</v>
      </c>
      <c r="IG107" s="240">
        <f t="shared" si="261"/>
        <v>10</v>
      </c>
      <c r="IH107" s="240">
        <f t="shared" si="262"/>
        <v>0</v>
      </c>
      <c r="II107" s="240">
        <f t="shared" si="263"/>
        <v>0</v>
      </c>
      <c r="IJ107" s="240">
        <f t="shared" si="264"/>
        <v>0</v>
      </c>
      <c r="IK107" s="240">
        <f t="shared" si="265"/>
        <v>0</v>
      </c>
      <c r="IL107" s="240">
        <f t="shared" si="266"/>
        <v>0</v>
      </c>
      <c r="IM107" s="240">
        <f t="shared" si="267"/>
        <v>0</v>
      </c>
      <c r="IN107" s="240">
        <f t="shared" si="268"/>
        <v>0</v>
      </c>
      <c r="IO107" s="240">
        <f t="shared" si="269"/>
        <v>0</v>
      </c>
      <c r="IP107" s="416">
        <f t="shared" si="270"/>
        <v>250</v>
      </c>
      <c r="IQ107" s="416">
        <f t="shared" si="271"/>
        <v>6</v>
      </c>
    </row>
    <row r="108" spans="1:251" ht="15" customHeight="1" x14ac:dyDescent="0.25">
      <c r="A108" s="14" t="s">
        <v>1789</v>
      </c>
      <c r="B108" s="392">
        <v>117</v>
      </c>
      <c r="C108" s="13" t="s">
        <v>881</v>
      </c>
      <c r="D108" s="423">
        <v>44044</v>
      </c>
      <c r="E108" s="20">
        <v>6</v>
      </c>
      <c r="F108" s="6">
        <v>10878783</v>
      </c>
      <c r="G108" s="20">
        <v>1</v>
      </c>
      <c r="H108" s="20"/>
      <c r="I108" s="23"/>
      <c r="J108" s="6" t="s">
        <v>18</v>
      </c>
      <c r="K108" s="6" t="s">
        <v>18</v>
      </c>
      <c r="L108" s="424"/>
      <c r="M108" s="651" t="s">
        <v>882</v>
      </c>
      <c r="N108" s="692">
        <v>58.599998474121094</v>
      </c>
      <c r="O108" s="107"/>
      <c r="P108" s="105"/>
      <c r="Q108" s="106"/>
      <c r="R108" s="24" t="s">
        <v>1397</v>
      </c>
      <c r="S108" s="107"/>
      <c r="T108" s="105"/>
      <c r="U108" s="106"/>
      <c r="V108" s="24" t="s">
        <v>1390</v>
      </c>
      <c r="W108" s="107"/>
      <c r="X108" s="105"/>
      <c r="Y108" s="106"/>
      <c r="Z108" s="692">
        <v>71.220001220703125</v>
      </c>
      <c r="AA108" s="273"/>
      <c r="AB108" s="24" t="s">
        <v>1397</v>
      </c>
      <c r="AC108" s="273"/>
      <c r="AD108" s="272">
        <v>100</v>
      </c>
      <c r="AE108" s="108"/>
      <c r="AF108" s="444"/>
      <c r="AG108" s="272">
        <v>100</v>
      </c>
      <c r="AH108" s="108"/>
      <c r="AI108" s="444"/>
      <c r="AJ108" s="272">
        <v>100</v>
      </c>
      <c r="AK108" s="108"/>
      <c r="AL108" s="444"/>
      <c r="AM108" s="272">
        <v>100</v>
      </c>
      <c r="AN108" s="108"/>
      <c r="AO108" s="444"/>
      <c r="AP108" s="272">
        <v>100</v>
      </c>
      <c r="AQ108" s="108"/>
      <c r="AR108" s="444"/>
      <c r="AS108" s="272">
        <v>100</v>
      </c>
      <c r="AT108" s="108"/>
      <c r="AU108" s="444"/>
      <c r="AV108" s="272">
        <v>100</v>
      </c>
      <c r="AW108" s="108"/>
      <c r="AX108" s="444"/>
      <c r="AY108" s="648">
        <v>56.150001525878906</v>
      </c>
      <c r="AZ108" s="107"/>
      <c r="BA108" s="273"/>
      <c r="BB108" s="24">
        <v>60.75</v>
      </c>
      <c r="BC108" s="107"/>
      <c r="BD108" s="273"/>
      <c r="BE108" s="24">
        <v>63.25</v>
      </c>
      <c r="BF108" s="107"/>
      <c r="BG108" s="273"/>
      <c r="BH108" s="24">
        <v>57.150001525878906</v>
      </c>
      <c r="BI108" s="107"/>
      <c r="BJ108" s="273"/>
      <c r="BK108" s="24">
        <v>66.599998474121094</v>
      </c>
      <c r="BL108" s="107"/>
      <c r="BM108" s="273"/>
      <c r="BN108" s="648">
        <v>65.800003051757813</v>
      </c>
      <c r="BO108" s="107"/>
      <c r="BP108" s="273"/>
      <c r="BQ108" s="24">
        <v>58</v>
      </c>
      <c r="BR108" s="107"/>
      <c r="BS108" s="273"/>
      <c r="BT108" s="24" t="s">
        <v>1387</v>
      </c>
      <c r="BU108" s="291"/>
      <c r="BV108" s="273"/>
      <c r="BW108" s="24" t="s">
        <v>1390</v>
      </c>
      <c r="BX108" s="107"/>
      <c r="BY108" s="273"/>
      <c r="BZ108" s="24" t="s">
        <v>1390</v>
      </c>
      <c r="CA108" s="107"/>
      <c r="CB108" s="273"/>
      <c r="CC108" s="692">
        <v>45</v>
      </c>
      <c r="CD108" s="107"/>
      <c r="CE108" s="107"/>
      <c r="CF108" s="107"/>
      <c r="CG108" s="107"/>
      <c r="CH108" s="273"/>
      <c r="CI108" s="24" t="s">
        <v>1117</v>
      </c>
      <c r="CJ108" s="107"/>
      <c r="CK108" s="273"/>
      <c r="CL108" s="24" t="s">
        <v>1390</v>
      </c>
      <c r="CM108" s="107"/>
      <c r="CN108" s="273"/>
      <c r="CO108" s="24" t="s">
        <v>1397</v>
      </c>
      <c r="CP108" s="107"/>
      <c r="CQ108" s="273"/>
      <c r="CR108" s="24"/>
      <c r="CS108" s="107"/>
      <c r="CT108" s="273"/>
      <c r="CU108" s="24" t="s">
        <v>1397</v>
      </c>
      <c r="CV108" s="107"/>
      <c r="CW108" s="273"/>
      <c r="CX108" s="24"/>
      <c r="CY108" s="107"/>
      <c r="CZ108" s="273"/>
      <c r="DA108" s="24" t="s">
        <v>1397</v>
      </c>
      <c r="DB108" s="107"/>
      <c r="DC108" s="273"/>
      <c r="DD108" s="24" t="s">
        <v>1397</v>
      </c>
      <c r="DE108" s="107"/>
      <c r="DF108" s="273"/>
      <c r="DG108" s="218"/>
      <c r="DH108" s="217"/>
      <c r="DI108" s="217"/>
      <c r="DJ108" s="286">
        <f t="shared" si="136"/>
        <v>59.08750057220459</v>
      </c>
      <c r="DK108" s="219"/>
      <c r="DL108" s="220">
        <f t="shared" si="137"/>
        <v>2.9543750286102295</v>
      </c>
      <c r="DM108" s="650">
        <f t="shared" si="138"/>
        <v>0</v>
      </c>
      <c r="DN108" s="233">
        <f t="shared" si="139"/>
        <v>0</v>
      </c>
      <c r="DO108" s="234">
        <f t="shared" si="140"/>
        <v>0</v>
      </c>
      <c r="DP108" s="234">
        <f t="shared" si="141"/>
        <v>0</v>
      </c>
      <c r="DQ108" s="234">
        <f t="shared" si="142"/>
        <v>0</v>
      </c>
      <c r="DR108" s="234">
        <f t="shared" si="143"/>
        <v>0</v>
      </c>
      <c r="DS108" s="235">
        <f t="shared" si="144"/>
        <v>0</v>
      </c>
      <c r="DT108" s="236">
        <f t="shared" si="145"/>
        <v>0</v>
      </c>
      <c r="DU108" s="236">
        <f t="shared" si="146"/>
        <v>0</v>
      </c>
      <c r="DV108" s="236">
        <f t="shared" si="147"/>
        <v>0</v>
      </c>
      <c r="DW108" s="236">
        <f t="shared" si="148"/>
        <v>0</v>
      </c>
      <c r="DX108" s="236">
        <f t="shared" si="149"/>
        <v>0</v>
      </c>
      <c r="DY108" s="236">
        <f t="shared" si="150"/>
        <v>0</v>
      </c>
      <c r="DZ108" s="237">
        <f t="shared" si="151"/>
        <v>0</v>
      </c>
      <c r="EA108" s="238">
        <f t="shared" si="152"/>
        <v>0</v>
      </c>
      <c r="EB108" s="238">
        <f t="shared" si="153"/>
        <v>0</v>
      </c>
      <c r="EC108" s="238">
        <f t="shared" si="154"/>
        <v>0</v>
      </c>
      <c r="ED108" s="238">
        <f t="shared" si="155"/>
        <v>0</v>
      </c>
      <c r="EE108" s="238">
        <f t="shared" si="156"/>
        <v>0</v>
      </c>
      <c r="EF108" s="238">
        <f t="shared" si="157"/>
        <v>0</v>
      </c>
      <c r="EG108" s="238">
        <f t="shared" si="158"/>
        <v>0</v>
      </c>
      <c r="EH108" s="239">
        <f t="shared" si="159"/>
        <v>0</v>
      </c>
      <c r="EI108" s="240">
        <f t="shared" si="160"/>
        <v>0</v>
      </c>
      <c r="EJ108" s="240">
        <f t="shared" si="161"/>
        <v>0</v>
      </c>
      <c r="EK108" s="240">
        <f t="shared" si="162"/>
        <v>0</v>
      </c>
      <c r="EL108" s="240">
        <f t="shared" si="163"/>
        <v>3</v>
      </c>
      <c r="EM108" s="240">
        <f t="shared" si="164"/>
        <v>0</v>
      </c>
      <c r="EN108" s="240">
        <f t="shared" si="165"/>
        <v>0</v>
      </c>
      <c r="EO108" s="240">
        <f t="shared" si="166"/>
        <v>0</v>
      </c>
      <c r="EP108" s="240">
        <f t="shared" si="167"/>
        <v>0</v>
      </c>
      <c r="EQ108" s="240">
        <f t="shared" si="168"/>
        <v>0</v>
      </c>
      <c r="ER108" s="240">
        <f t="shared" si="169"/>
        <v>0</v>
      </c>
      <c r="ES108" s="240">
        <f t="shared" si="170"/>
        <v>0</v>
      </c>
      <c r="ET108" s="241">
        <f t="shared" si="171"/>
        <v>3</v>
      </c>
      <c r="EU108" s="242">
        <f t="shared" si="172"/>
        <v>0</v>
      </c>
      <c r="EV108" s="234">
        <f t="shared" si="173"/>
        <v>0</v>
      </c>
      <c r="EW108" s="234">
        <f t="shared" si="174"/>
        <v>3</v>
      </c>
      <c r="EX108" s="234">
        <f t="shared" si="175"/>
        <v>0</v>
      </c>
      <c r="EY108" s="234">
        <f t="shared" si="176"/>
        <v>0</v>
      </c>
      <c r="EZ108" s="235">
        <f t="shared" si="177"/>
        <v>0</v>
      </c>
      <c r="FA108" s="236">
        <f t="shared" si="178"/>
        <v>0</v>
      </c>
      <c r="FB108" s="236">
        <f t="shared" si="179"/>
        <v>0</v>
      </c>
      <c r="FC108" s="236">
        <f t="shared" si="180"/>
        <v>0</v>
      </c>
      <c r="FD108" s="236">
        <f t="shared" si="181"/>
        <v>0</v>
      </c>
      <c r="FE108" s="236">
        <f t="shared" si="182"/>
        <v>0</v>
      </c>
      <c r="FF108" s="236">
        <f t="shared" si="183"/>
        <v>0</v>
      </c>
      <c r="FG108" s="237">
        <f t="shared" si="184"/>
        <v>0</v>
      </c>
      <c r="FH108" s="238">
        <f t="shared" si="185"/>
        <v>0</v>
      </c>
      <c r="FI108" s="238">
        <f t="shared" si="186"/>
        <v>0</v>
      </c>
      <c r="FJ108" s="238">
        <f t="shared" si="187"/>
        <v>0</v>
      </c>
      <c r="FK108" s="238">
        <f t="shared" si="188"/>
        <v>0</v>
      </c>
      <c r="FL108" s="238">
        <f t="shared" si="189"/>
        <v>0</v>
      </c>
      <c r="FM108" s="238">
        <f t="shared" si="190"/>
        <v>0</v>
      </c>
      <c r="FN108" s="238">
        <f t="shared" si="191"/>
        <v>0</v>
      </c>
      <c r="FO108" s="239">
        <f t="shared" si="192"/>
        <v>6</v>
      </c>
      <c r="FP108" s="240">
        <f t="shared" si="193"/>
        <v>6</v>
      </c>
      <c r="FQ108" s="240">
        <f t="shared" si="194"/>
        <v>0</v>
      </c>
      <c r="FR108" s="240">
        <f t="shared" si="195"/>
        <v>0</v>
      </c>
      <c r="FS108" s="240">
        <f t="shared" si="196"/>
        <v>0</v>
      </c>
      <c r="FT108" s="240">
        <f t="shared" si="197"/>
        <v>6</v>
      </c>
      <c r="FU108" s="240">
        <f t="shared" si="198"/>
        <v>0</v>
      </c>
      <c r="FV108" s="240">
        <f t="shared" si="199"/>
        <v>0</v>
      </c>
      <c r="FW108" s="240">
        <f t="shared" si="200"/>
        <v>0</v>
      </c>
      <c r="FX108" s="240">
        <f t="shared" si="201"/>
        <v>0</v>
      </c>
      <c r="FY108" s="240">
        <f t="shared" si="202"/>
        <v>0</v>
      </c>
      <c r="FZ108" s="240">
        <f t="shared" si="203"/>
        <v>0</v>
      </c>
      <c r="GA108" s="241">
        <f t="shared" si="204"/>
        <v>21</v>
      </c>
      <c r="GB108" s="242">
        <f t="shared" si="205"/>
        <v>0</v>
      </c>
      <c r="GC108" s="234">
        <f t="shared" si="206"/>
        <v>0</v>
      </c>
      <c r="GD108" s="234">
        <f t="shared" si="207"/>
        <v>0</v>
      </c>
      <c r="GE108" s="234">
        <f t="shared" si="208"/>
        <v>0</v>
      </c>
      <c r="GF108" s="234">
        <f t="shared" si="209"/>
        <v>0</v>
      </c>
      <c r="GG108" s="235">
        <f t="shared" si="210"/>
        <v>0</v>
      </c>
      <c r="GH108" s="236">
        <f t="shared" si="211"/>
        <v>0</v>
      </c>
      <c r="GI108" s="236">
        <f t="shared" si="212"/>
        <v>0</v>
      </c>
      <c r="GJ108" s="236">
        <f t="shared" si="213"/>
        <v>0</v>
      </c>
      <c r="GK108" s="236">
        <f t="shared" si="214"/>
        <v>0</v>
      </c>
      <c r="GL108" s="236">
        <f t="shared" si="215"/>
        <v>0</v>
      </c>
      <c r="GM108" s="236">
        <f t="shared" si="216"/>
        <v>0</v>
      </c>
      <c r="GN108" s="237">
        <f t="shared" si="217"/>
        <v>0</v>
      </c>
      <c r="GO108" s="238">
        <f t="shared" si="218"/>
        <v>0</v>
      </c>
      <c r="GP108" s="238">
        <f t="shared" si="219"/>
        <v>0</v>
      </c>
      <c r="GQ108" s="238">
        <f t="shared" si="220"/>
        <v>0</v>
      </c>
      <c r="GR108" s="238">
        <f t="shared" si="221"/>
        <v>0</v>
      </c>
      <c r="GS108" s="238">
        <f t="shared" si="222"/>
        <v>0</v>
      </c>
      <c r="GT108" s="238">
        <f t="shared" si="223"/>
        <v>0</v>
      </c>
      <c r="GU108" s="238">
        <f t="shared" si="224"/>
        <v>6</v>
      </c>
      <c r="GV108" s="239">
        <f t="shared" si="225"/>
        <v>0</v>
      </c>
      <c r="GW108" s="240">
        <f t="shared" si="226"/>
        <v>0</v>
      </c>
      <c r="GX108" s="240">
        <f t="shared" si="227"/>
        <v>0</v>
      </c>
      <c r="GY108" s="240">
        <f t="shared" si="228"/>
        <v>0</v>
      </c>
      <c r="GZ108" s="240">
        <f t="shared" si="229"/>
        <v>0</v>
      </c>
      <c r="HA108" s="240">
        <f t="shared" si="230"/>
        <v>0</v>
      </c>
      <c r="HB108" s="240">
        <f t="shared" si="231"/>
        <v>0</v>
      </c>
      <c r="HC108" s="240">
        <f t="shared" si="232"/>
        <v>0</v>
      </c>
      <c r="HD108" s="240">
        <f t="shared" si="233"/>
        <v>0</v>
      </c>
      <c r="HE108" s="240">
        <f t="shared" si="234"/>
        <v>0</v>
      </c>
      <c r="HF108" s="240">
        <f t="shared" si="235"/>
        <v>0</v>
      </c>
      <c r="HG108" s="240">
        <f t="shared" si="236"/>
        <v>0</v>
      </c>
      <c r="HH108" s="241">
        <f t="shared" si="237"/>
        <v>6</v>
      </c>
      <c r="HI108" s="243"/>
      <c r="HJ108" s="242">
        <f t="shared" si="238"/>
        <v>3</v>
      </c>
      <c r="HK108" s="234">
        <f t="shared" si="239"/>
        <v>0</v>
      </c>
      <c r="HL108" s="234">
        <f t="shared" si="240"/>
        <v>0</v>
      </c>
      <c r="HM108" s="234">
        <f t="shared" si="241"/>
        <v>3</v>
      </c>
      <c r="HN108" s="234">
        <f t="shared" si="242"/>
        <v>0</v>
      </c>
      <c r="HO108" s="235">
        <f t="shared" si="243"/>
        <v>20</v>
      </c>
      <c r="HP108" s="236">
        <f t="shared" si="244"/>
        <v>20</v>
      </c>
      <c r="HQ108" s="236">
        <f t="shared" si="245"/>
        <v>20</v>
      </c>
      <c r="HR108" s="236">
        <f t="shared" si="246"/>
        <v>20</v>
      </c>
      <c r="HS108" s="236">
        <f t="shared" si="247"/>
        <v>10</v>
      </c>
      <c r="HT108" s="236">
        <f t="shared" si="248"/>
        <v>20</v>
      </c>
      <c r="HU108" s="236">
        <f t="shared" si="249"/>
        <v>10</v>
      </c>
      <c r="HV108" s="237">
        <f t="shared" si="250"/>
        <v>20</v>
      </c>
      <c r="HW108" s="238">
        <f t="shared" si="251"/>
        <v>20</v>
      </c>
      <c r="HX108" s="238">
        <f t="shared" si="252"/>
        <v>20</v>
      </c>
      <c r="HY108" s="238">
        <f t="shared" si="253"/>
        <v>20</v>
      </c>
      <c r="HZ108" s="238">
        <f t="shared" si="254"/>
        <v>10</v>
      </c>
      <c r="IA108" s="238">
        <f t="shared" si="255"/>
        <v>20</v>
      </c>
      <c r="IB108" s="238">
        <f t="shared" si="256"/>
        <v>10</v>
      </c>
      <c r="IC108" s="238">
        <f t="shared" si="257"/>
        <v>0</v>
      </c>
      <c r="ID108" s="239">
        <f t="shared" si="258"/>
        <v>0</v>
      </c>
      <c r="IE108" s="240">
        <f t="shared" si="259"/>
        <v>0</v>
      </c>
      <c r="IF108" s="240">
        <f t="shared" si="260"/>
        <v>10</v>
      </c>
      <c r="IG108" s="240">
        <f t="shared" si="261"/>
        <v>0</v>
      </c>
      <c r="IH108" s="240">
        <f t="shared" si="262"/>
        <v>0</v>
      </c>
      <c r="II108" s="240">
        <f t="shared" si="263"/>
        <v>0</v>
      </c>
      <c r="IJ108" s="240">
        <f t="shared" si="264"/>
        <v>0</v>
      </c>
      <c r="IK108" s="240">
        <f t="shared" si="265"/>
        <v>0</v>
      </c>
      <c r="IL108" s="240">
        <f t="shared" si="266"/>
        <v>0</v>
      </c>
      <c r="IM108" s="240">
        <f t="shared" si="267"/>
        <v>0</v>
      </c>
      <c r="IN108" s="240">
        <f t="shared" si="268"/>
        <v>0</v>
      </c>
      <c r="IO108" s="240">
        <f t="shared" si="269"/>
        <v>0</v>
      </c>
      <c r="IP108" s="416">
        <f t="shared" si="270"/>
        <v>250</v>
      </c>
      <c r="IQ108" s="416">
        <f t="shared" si="271"/>
        <v>6</v>
      </c>
    </row>
    <row r="109" spans="1:251" ht="15" customHeight="1" x14ac:dyDescent="0.25">
      <c r="A109" s="14" t="s">
        <v>1786</v>
      </c>
      <c r="B109" s="392">
        <v>118</v>
      </c>
      <c r="C109" s="13" t="s">
        <v>883</v>
      </c>
      <c r="D109" s="423">
        <v>44044</v>
      </c>
      <c r="E109" s="20">
        <v>6</v>
      </c>
      <c r="F109" s="6">
        <v>10878808</v>
      </c>
      <c r="G109" s="20">
        <v>1</v>
      </c>
      <c r="H109" s="20"/>
      <c r="I109" s="23"/>
      <c r="J109" s="6" t="s">
        <v>18</v>
      </c>
      <c r="K109" s="6" t="s">
        <v>18</v>
      </c>
      <c r="L109" s="424"/>
      <c r="M109" s="651" t="s">
        <v>884</v>
      </c>
      <c r="N109" s="692">
        <v>56.200000762939453</v>
      </c>
      <c r="O109" s="107"/>
      <c r="P109" s="105"/>
      <c r="Q109" s="106"/>
      <c r="R109" s="24" t="s">
        <v>1397</v>
      </c>
      <c r="S109" s="107"/>
      <c r="T109" s="105"/>
      <c r="U109" s="106"/>
      <c r="V109" s="24" t="s">
        <v>1390</v>
      </c>
      <c r="W109" s="107"/>
      <c r="X109" s="105"/>
      <c r="Y109" s="106"/>
      <c r="Z109" s="692">
        <v>60.549999237060547</v>
      </c>
      <c r="AA109" s="273"/>
      <c r="AB109" s="24" t="s">
        <v>1397</v>
      </c>
      <c r="AC109" s="273"/>
      <c r="AD109" s="272">
        <v>100</v>
      </c>
      <c r="AE109" s="108"/>
      <c r="AF109" s="444"/>
      <c r="AG109" s="272">
        <v>100</v>
      </c>
      <c r="AH109" s="108"/>
      <c r="AI109" s="444"/>
      <c r="AJ109" s="272">
        <v>100</v>
      </c>
      <c r="AK109" s="108"/>
      <c r="AL109" s="444"/>
      <c r="AM109" s="272">
        <v>100</v>
      </c>
      <c r="AN109" s="108"/>
      <c r="AO109" s="444"/>
      <c r="AP109" s="272">
        <v>100</v>
      </c>
      <c r="AQ109" s="108"/>
      <c r="AR109" s="444"/>
      <c r="AS109" s="272">
        <v>100</v>
      </c>
      <c r="AT109" s="108"/>
      <c r="AU109" s="444"/>
      <c r="AV109" s="272">
        <v>100</v>
      </c>
      <c r="AW109" s="108"/>
      <c r="AX109" s="444"/>
      <c r="AY109" s="648">
        <v>61.159999847412109</v>
      </c>
      <c r="AZ109" s="107"/>
      <c r="BA109" s="273"/>
      <c r="BB109" s="24">
        <v>50</v>
      </c>
      <c r="BC109" s="107"/>
      <c r="BD109" s="273"/>
      <c r="BE109" s="24">
        <v>50.75</v>
      </c>
      <c r="BF109" s="693">
        <v>-50.25</v>
      </c>
      <c r="BG109" s="273" t="s">
        <v>1390</v>
      </c>
      <c r="BH109" s="24">
        <v>56.799999237060547</v>
      </c>
      <c r="BI109" s="107"/>
      <c r="BJ109" s="273"/>
      <c r="BK109" s="24">
        <v>70.199996948242188</v>
      </c>
      <c r="BL109" s="107"/>
      <c r="BM109" s="273"/>
      <c r="BN109" s="648">
        <v>50.090000152587891</v>
      </c>
      <c r="BO109" s="107"/>
      <c r="BP109" s="273"/>
      <c r="BQ109" s="24">
        <v>44</v>
      </c>
      <c r="BR109" s="107"/>
      <c r="BS109" s="273"/>
      <c r="BT109" s="24" t="s">
        <v>1387</v>
      </c>
      <c r="BU109" s="291"/>
      <c r="BV109" s="273"/>
      <c r="BW109" s="24" t="s">
        <v>1390</v>
      </c>
      <c r="BX109" s="107"/>
      <c r="BY109" s="273"/>
      <c r="BZ109" s="24" t="s">
        <v>1390</v>
      </c>
      <c r="CA109" s="107"/>
      <c r="CB109" s="273"/>
      <c r="CC109" s="692">
        <v>16</v>
      </c>
      <c r="CD109" s="107"/>
      <c r="CE109" s="107"/>
      <c r="CF109" s="107"/>
      <c r="CG109" s="107"/>
      <c r="CH109" s="273"/>
      <c r="CI109" s="24" t="s">
        <v>1397</v>
      </c>
      <c r="CJ109" s="107"/>
      <c r="CK109" s="273"/>
      <c r="CL109" s="24" t="s">
        <v>1398</v>
      </c>
      <c r="CM109" s="107"/>
      <c r="CN109" s="273"/>
      <c r="CO109" s="24" t="s">
        <v>1397</v>
      </c>
      <c r="CP109" s="107"/>
      <c r="CQ109" s="273"/>
      <c r="CR109" s="24"/>
      <c r="CS109" s="107"/>
      <c r="CT109" s="273"/>
      <c r="CU109" s="24" t="s">
        <v>1397</v>
      </c>
      <c r="CV109" s="107"/>
      <c r="CW109" s="273"/>
      <c r="CX109" s="24"/>
      <c r="CY109" s="107"/>
      <c r="CZ109" s="273"/>
      <c r="DA109" s="24" t="s">
        <v>1397</v>
      </c>
      <c r="DB109" s="107"/>
      <c r="DC109" s="273"/>
      <c r="DD109" s="24" t="s">
        <v>1397</v>
      </c>
      <c r="DE109" s="107"/>
      <c r="DF109" s="273"/>
      <c r="DG109" s="218"/>
      <c r="DH109" s="217"/>
      <c r="DI109" s="217"/>
      <c r="DJ109" s="286">
        <f t="shared" si="136"/>
        <v>38.749999576144745</v>
      </c>
      <c r="DK109" s="219"/>
      <c r="DL109" s="220">
        <f t="shared" si="137"/>
        <v>1.9374999788072373</v>
      </c>
      <c r="DM109" s="650">
        <f t="shared" si="138"/>
        <v>0</v>
      </c>
      <c r="DN109" s="233">
        <f t="shared" si="139"/>
        <v>0</v>
      </c>
      <c r="DO109" s="234">
        <f t="shared" si="140"/>
        <v>0</v>
      </c>
      <c r="DP109" s="234">
        <f t="shared" si="141"/>
        <v>0</v>
      </c>
      <c r="DQ109" s="234">
        <f t="shared" si="142"/>
        <v>0</v>
      </c>
      <c r="DR109" s="234">
        <f t="shared" si="143"/>
        <v>0</v>
      </c>
      <c r="DS109" s="235">
        <f t="shared" si="144"/>
        <v>0</v>
      </c>
      <c r="DT109" s="236">
        <f t="shared" si="145"/>
        <v>0</v>
      </c>
      <c r="DU109" s="236">
        <f t="shared" si="146"/>
        <v>0</v>
      </c>
      <c r="DV109" s="236">
        <f t="shared" si="147"/>
        <v>0</v>
      </c>
      <c r="DW109" s="236">
        <f t="shared" si="148"/>
        <v>0</v>
      </c>
      <c r="DX109" s="236">
        <f t="shared" si="149"/>
        <v>0</v>
      </c>
      <c r="DY109" s="236">
        <f t="shared" si="150"/>
        <v>0</v>
      </c>
      <c r="DZ109" s="237">
        <f t="shared" si="151"/>
        <v>0</v>
      </c>
      <c r="EA109" s="238">
        <f t="shared" si="152"/>
        <v>0</v>
      </c>
      <c r="EB109" s="238">
        <f t="shared" si="153"/>
        <v>0</v>
      </c>
      <c r="EC109" s="238">
        <f t="shared" si="154"/>
        <v>0</v>
      </c>
      <c r="ED109" s="238">
        <f t="shared" si="155"/>
        <v>0</v>
      </c>
      <c r="EE109" s="238">
        <f t="shared" si="156"/>
        <v>0</v>
      </c>
      <c r="EF109" s="238">
        <f t="shared" si="157"/>
        <v>0</v>
      </c>
      <c r="EG109" s="238">
        <f t="shared" si="158"/>
        <v>0</v>
      </c>
      <c r="EH109" s="239">
        <f t="shared" si="159"/>
        <v>0</v>
      </c>
      <c r="EI109" s="240">
        <f t="shared" si="160"/>
        <v>0</v>
      </c>
      <c r="EJ109" s="240">
        <f t="shared" si="161"/>
        <v>0</v>
      </c>
      <c r="EK109" s="240">
        <f t="shared" si="162"/>
        <v>0</v>
      </c>
      <c r="EL109" s="240">
        <f t="shared" si="163"/>
        <v>0</v>
      </c>
      <c r="EM109" s="240">
        <f t="shared" si="164"/>
        <v>0</v>
      </c>
      <c r="EN109" s="240">
        <f t="shared" si="165"/>
        <v>0</v>
      </c>
      <c r="EO109" s="240">
        <f t="shared" si="166"/>
        <v>0</v>
      </c>
      <c r="EP109" s="240">
        <f t="shared" si="167"/>
        <v>0</v>
      </c>
      <c r="EQ109" s="240">
        <f t="shared" si="168"/>
        <v>0</v>
      </c>
      <c r="ER109" s="240">
        <f t="shared" si="169"/>
        <v>0</v>
      </c>
      <c r="ES109" s="240">
        <f t="shared" si="170"/>
        <v>0</v>
      </c>
      <c r="ET109" s="241">
        <f t="shared" si="171"/>
        <v>0</v>
      </c>
      <c r="EU109" s="242">
        <f t="shared" si="172"/>
        <v>0</v>
      </c>
      <c r="EV109" s="234">
        <f t="shared" si="173"/>
        <v>0</v>
      </c>
      <c r="EW109" s="234">
        <f t="shared" si="174"/>
        <v>3</v>
      </c>
      <c r="EX109" s="234">
        <f t="shared" si="175"/>
        <v>0</v>
      </c>
      <c r="EY109" s="234">
        <f t="shared" si="176"/>
        <v>0</v>
      </c>
      <c r="EZ109" s="235">
        <f t="shared" si="177"/>
        <v>0</v>
      </c>
      <c r="FA109" s="236">
        <f t="shared" si="178"/>
        <v>0</v>
      </c>
      <c r="FB109" s="236">
        <f t="shared" si="179"/>
        <v>0</v>
      </c>
      <c r="FC109" s="236">
        <f t="shared" si="180"/>
        <v>0</v>
      </c>
      <c r="FD109" s="236">
        <f t="shared" si="181"/>
        <v>0</v>
      </c>
      <c r="FE109" s="236">
        <f t="shared" si="182"/>
        <v>0</v>
      </c>
      <c r="FF109" s="236">
        <f t="shared" si="183"/>
        <v>0</v>
      </c>
      <c r="FG109" s="237">
        <f t="shared" si="184"/>
        <v>0</v>
      </c>
      <c r="FH109" s="238">
        <f t="shared" si="185"/>
        <v>0</v>
      </c>
      <c r="FI109" s="238">
        <f t="shared" si="186"/>
        <v>5</v>
      </c>
      <c r="FJ109" s="238">
        <f t="shared" si="187"/>
        <v>0</v>
      </c>
      <c r="FK109" s="238">
        <f t="shared" si="188"/>
        <v>0</v>
      </c>
      <c r="FL109" s="238">
        <f t="shared" si="189"/>
        <v>0</v>
      </c>
      <c r="FM109" s="238">
        <f t="shared" si="190"/>
        <v>0</v>
      </c>
      <c r="FN109" s="238">
        <f t="shared" si="191"/>
        <v>0</v>
      </c>
      <c r="FO109" s="239">
        <f t="shared" si="192"/>
        <v>6</v>
      </c>
      <c r="FP109" s="240">
        <f t="shared" si="193"/>
        <v>6</v>
      </c>
      <c r="FQ109" s="240">
        <f t="shared" si="194"/>
        <v>0</v>
      </c>
      <c r="FR109" s="240">
        <f t="shared" si="195"/>
        <v>0</v>
      </c>
      <c r="FS109" s="240">
        <f t="shared" si="196"/>
        <v>0</v>
      </c>
      <c r="FT109" s="240">
        <f t="shared" si="197"/>
        <v>0</v>
      </c>
      <c r="FU109" s="240">
        <f t="shared" si="198"/>
        <v>0</v>
      </c>
      <c r="FV109" s="240">
        <f t="shared" si="199"/>
        <v>0</v>
      </c>
      <c r="FW109" s="240">
        <f t="shared" si="200"/>
        <v>0</v>
      </c>
      <c r="FX109" s="240">
        <f t="shared" si="201"/>
        <v>0</v>
      </c>
      <c r="FY109" s="240">
        <f t="shared" si="202"/>
        <v>0</v>
      </c>
      <c r="FZ109" s="240">
        <f t="shared" si="203"/>
        <v>0</v>
      </c>
      <c r="GA109" s="241">
        <f t="shared" si="204"/>
        <v>20</v>
      </c>
      <c r="GB109" s="242">
        <f t="shared" si="205"/>
        <v>0</v>
      </c>
      <c r="GC109" s="234">
        <f t="shared" si="206"/>
        <v>0</v>
      </c>
      <c r="GD109" s="234">
        <f t="shared" si="207"/>
        <v>0</v>
      </c>
      <c r="GE109" s="234">
        <f t="shared" si="208"/>
        <v>0</v>
      </c>
      <c r="GF109" s="234">
        <f t="shared" si="209"/>
        <v>0</v>
      </c>
      <c r="GG109" s="235">
        <f t="shared" si="210"/>
        <v>0</v>
      </c>
      <c r="GH109" s="236">
        <f t="shared" si="211"/>
        <v>0</v>
      </c>
      <c r="GI109" s="236">
        <f t="shared" si="212"/>
        <v>0</v>
      </c>
      <c r="GJ109" s="236">
        <f t="shared" si="213"/>
        <v>0</v>
      </c>
      <c r="GK109" s="236">
        <f t="shared" si="214"/>
        <v>0</v>
      </c>
      <c r="GL109" s="236">
        <f t="shared" si="215"/>
        <v>0</v>
      </c>
      <c r="GM109" s="236">
        <f t="shared" si="216"/>
        <v>0</v>
      </c>
      <c r="GN109" s="237">
        <f t="shared" si="217"/>
        <v>0</v>
      </c>
      <c r="GO109" s="238">
        <f t="shared" si="218"/>
        <v>0</v>
      </c>
      <c r="GP109" s="238">
        <f t="shared" si="219"/>
        <v>0</v>
      </c>
      <c r="GQ109" s="238">
        <f t="shared" si="220"/>
        <v>0</v>
      </c>
      <c r="GR109" s="238">
        <f t="shared" si="221"/>
        <v>0</v>
      </c>
      <c r="GS109" s="238">
        <f t="shared" si="222"/>
        <v>0</v>
      </c>
      <c r="GT109" s="238">
        <f t="shared" si="223"/>
        <v>0</v>
      </c>
      <c r="GU109" s="238">
        <f t="shared" si="224"/>
        <v>6</v>
      </c>
      <c r="GV109" s="239">
        <f t="shared" si="225"/>
        <v>0</v>
      </c>
      <c r="GW109" s="240">
        <f t="shared" si="226"/>
        <v>0</v>
      </c>
      <c r="GX109" s="240">
        <f t="shared" si="227"/>
        <v>0</v>
      </c>
      <c r="GY109" s="240">
        <f t="shared" si="228"/>
        <v>0</v>
      </c>
      <c r="GZ109" s="240">
        <f t="shared" si="229"/>
        <v>0</v>
      </c>
      <c r="HA109" s="240">
        <f t="shared" si="230"/>
        <v>0</v>
      </c>
      <c r="HB109" s="240">
        <f t="shared" si="231"/>
        <v>0</v>
      </c>
      <c r="HC109" s="240">
        <f t="shared" si="232"/>
        <v>0</v>
      </c>
      <c r="HD109" s="240">
        <f t="shared" si="233"/>
        <v>0</v>
      </c>
      <c r="HE109" s="240">
        <f t="shared" si="234"/>
        <v>0</v>
      </c>
      <c r="HF109" s="240">
        <f t="shared" si="235"/>
        <v>0</v>
      </c>
      <c r="HG109" s="240">
        <f t="shared" si="236"/>
        <v>0</v>
      </c>
      <c r="HH109" s="241">
        <f t="shared" si="237"/>
        <v>6</v>
      </c>
      <c r="HI109" s="243"/>
      <c r="HJ109" s="242">
        <f t="shared" si="238"/>
        <v>3</v>
      </c>
      <c r="HK109" s="234">
        <f t="shared" si="239"/>
        <v>0</v>
      </c>
      <c r="HL109" s="234">
        <f t="shared" si="240"/>
        <v>0</v>
      </c>
      <c r="HM109" s="234">
        <f t="shared" si="241"/>
        <v>3</v>
      </c>
      <c r="HN109" s="234">
        <f t="shared" si="242"/>
        <v>0</v>
      </c>
      <c r="HO109" s="235">
        <f t="shared" si="243"/>
        <v>20</v>
      </c>
      <c r="HP109" s="236">
        <f t="shared" si="244"/>
        <v>20</v>
      </c>
      <c r="HQ109" s="236">
        <f t="shared" si="245"/>
        <v>20</v>
      </c>
      <c r="HR109" s="236">
        <f t="shared" si="246"/>
        <v>20</v>
      </c>
      <c r="HS109" s="236">
        <f t="shared" si="247"/>
        <v>10</v>
      </c>
      <c r="HT109" s="236">
        <f t="shared" si="248"/>
        <v>20</v>
      </c>
      <c r="HU109" s="236">
        <f t="shared" si="249"/>
        <v>10</v>
      </c>
      <c r="HV109" s="237">
        <f t="shared" si="250"/>
        <v>20</v>
      </c>
      <c r="HW109" s="238">
        <f t="shared" si="251"/>
        <v>20</v>
      </c>
      <c r="HX109" s="238">
        <f t="shared" si="252"/>
        <v>20</v>
      </c>
      <c r="HY109" s="238">
        <f t="shared" si="253"/>
        <v>20</v>
      </c>
      <c r="HZ109" s="238">
        <f t="shared" si="254"/>
        <v>10</v>
      </c>
      <c r="IA109" s="238">
        <f t="shared" si="255"/>
        <v>20</v>
      </c>
      <c r="IB109" s="238">
        <f t="shared" si="256"/>
        <v>10</v>
      </c>
      <c r="IC109" s="238">
        <f t="shared" si="257"/>
        <v>0</v>
      </c>
      <c r="ID109" s="239">
        <f t="shared" si="258"/>
        <v>0</v>
      </c>
      <c r="IE109" s="240">
        <f t="shared" si="259"/>
        <v>0</v>
      </c>
      <c r="IF109" s="240">
        <f t="shared" si="260"/>
        <v>0</v>
      </c>
      <c r="IG109" s="240">
        <f t="shared" si="261"/>
        <v>0</v>
      </c>
      <c r="IH109" s="240">
        <f t="shared" si="262"/>
        <v>0</v>
      </c>
      <c r="II109" s="240">
        <f t="shared" si="263"/>
        <v>0</v>
      </c>
      <c r="IJ109" s="240">
        <f t="shared" si="264"/>
        <v>0</v>
      </c>
      <c r="IK109" s="240">
        <f t="shared" si="265"/>
        <v>0</v>
      </c>
      <c r="IL109" s="240">
        <f t="shared" si="266"/>
        <v>0</v>
      </c>
      <c r="IM109" s="240">
        <f t="shared" si="267"/>
        <v>0</v>
      </c>
      <c r="IN109" s="240">
        <f t="shared" si="268"/>
        <v>0</v>
      </c>
      <c r="IO109" s="240">
        <f t="shared" si="269"/>
        <v>0</v>
      </c>
      <c r="IP109" s="416">
        <f t="shared" si="270"/>
        <v>240</v>
      </c>
      <c r="IQ109" s="416">
        <f t="shared" si="271"/>
        <v>6</v>
      </c>
    </row>
    <row r="110" spans="1:251" ht="15" customHeight="1" x14ac:dyDescent="0.25">
      <c r="A110" s="14" t="s">
        <v>1789</v>
      </c>
      <c r="B110" s="392">
        <v>119</v>
      </c>
      <c r="C110" s="13" t="s">
        <v>885</v>
      </c>
      <c r="D110" s="423">
        <v>44044</v>
      </c>
      <c r="E110" s="20">
        <v>6</v>
      </c>
      <c r="F110" s="6">
        <v>10878819</v>
      </c>
      <c r="G110" s="20">
        <v>1</v>
      </c>
      <c r="H110" s="20"/>
      <c r="I110" s="23"/>
      <c r="J110" s="6" t="s">
        <v>18</v>
      </c>
      <c r="K110" s="6" t="s">
        <v>18</v>
      </c>
      <c r="L110" s="424"/>
      <c r="M110" s="651" t="s">
        <v>886</v>
      </c>
      <c r="N110" s="692">
        <v>75.400001525878906</v>
      </c>
      <c r="O110" s="107"/>
      <c r="P110" s="105"/>
      <c r="Q110" s="106"/>
      <c r="R110" s="24" t="s">
        <v>1397</v>
      </c>
      <c r="S110" s="107"/>
      <c r="T110" s="105"/>
      <c r="U110" s="106"/>
      <c r="V110" s="24" t="s">
        <v>1390</v>
      </c>
      <c r="W110" s="107"/>
      <c r="X110" s="105"/>
      <c r="Y110" s="106"/>
      <c r="Z110" s="692">
        <v>72.75</v>
      </c>
      <c r="AA110" s="273"/>
      <c r="AB110" s="24" t="s">
        <v>1397</v>
      </c>
      <c r="AC110" s="273"/>
      <c r="AD110" s="272">
        <v>100</v>
      </c>
      <c r="AE110" s="108"/>
      <c r="AF110" s="444"/>
      <c r="AG110" s="272">
        <v>100</v>
      </c>
      <c r="AH110" s="108"/>
      <c r="AI110" s="444"/>
      <c r="AJ110" s="272">
        <v>100</v>
      </c>
      <c r="AK110" s="108"/>
      <c r="AL110" s="444"/>
      <c r="AM110" s="272">
        <v>100</v>
      </c>
      <c r="AN110" s="108"/>
      <c r="AO110" s="444"/>
      <c r="AP110" s="272">
        <v>100</v>
      </c>
      <c r="AQ110" s="108"/>
      <c r="AR110" s="444"/>
      <c r="AS110" s="272">
        <v>100</v>
      </c>
      <c r="AT110" s="108"/>
      <c r="AU110" s="444"/>
      <c r="AV110" s="272">
        <v>100</v>
      </c>
      <c r="AW110" s="108"/>
      <c r="AX110" s="444"/>
      <c r="AY110" s="648">
        <v>79.870002746582031</v>
      </c>
      <c r="AZ110" s="107"/>
      <c r="BA110" s="273"/>
      <c r="BB110" s="24">
        <v>66</v>
      </c>
      <c r="BC110" s="107"/>
      <c r="BD110" s="273"/>
      <c r="BE110" s="24">
        <v>54</v>
      </c>
      <c r="BF110" s="107"/>
      <c r="BG110" s="273"/>
      <c r="BH110" s="24">
        <v>65.25</v>
      </c>
      <c r="BI110" s="107"/>
      <c r="BJ110" s="273"/>
      <c r="BK110" s="24">
        <v>55.599998474121094</v>
      </c>
      <c r="BL110" s="107"/>
      <c r="BM110" s="273"/>
      <c r="BN110" s="648">
        <v>68.889999389648438</v>
      </c>
      <c r="BO110" s="107"/>
      <c r="BP110" s="273"/>
      <c r="BQ110" s="24">
        <v>48</v>
      </c>
      <c r="BR110" s="107"/>
      <c r="BS110" s="273"/>
      <c r="BT110" s="24" t="s">
        <v>1387</v>
      </c>
      <c r="BU110" s="291"/>
      <c r="BV110" s="273"/>
      <c r="BW110" s="24" t="s">
        <v>1390</v>
      </c>
      <c r="BX110" s="107"/>
      <c r="BY110" s="273"/>
      <c r="BZ110" s="24" t="s">
        <v>1390</v>
      </c>
      <c r="CA110" s="107"/>
      <c r="CB110" s="273"/>
      <c r="CC110" s="692">
        <v>64</v>
      </c>
      <c r="CD110" s="107"/>
      <c r="CE110" s="107"/>
      <c r="CF110" s="107"/>
      <c r="CG110" s="107"/>
      <c r="CH110" s="273"/>
      <c r="CI110" s="24" t="s">
        <v>1117</v>
      </c>
      <c r="CJ110" s="107"/>
      <c r="CK110" s="273"/>
      <c r="CL110" s="24" t="s">
        <v>1390</v>
      </c>
      <c r="CM110" s="107"/>
      <c r="CN110" s="273"/>
      <c r="CO110" s="24" t="s">
        <v>1397</v>
      </c>
      <c r="CP110" s="107"/>
      <c r="CQ110" s="273"/>
      <c r="CR110" s="24"/>
      <c r="CS110" s="107"/>
      <c r="CT110" s="273"/>
      <c r="CU110" s="24" t="s">
        <v>1397</v>
      </c>
      <c r="CV110" s="107"/>
      <c r="CW110" s="273"/>
      <c r="CX110" s="24"/>
      <c r="CY110" s="107"/>
      <c r="CZ110" s="273"/>
      <c r="DA110" s="24" t="s">
        <v>1397</v>
      </c>
      <c r="DB110" s="107"/>
      <c r="DC110" s="273"/>
      <c r="DD110" s="24" t="s">
        <v>1397</v>
      </c>
      <c r="DE110" s="107"/>
      <c r="DF110" s="273"/>
      <c r="DG110" s="218"/>
      <c r="DH110" s="217"/>
      <c r="DI110" s="217"/>
      <c r="DJ110" s="286">
        <f t="shared" si="136"/>
        <v>62.701250076293945</v>
      </c>
      <c r="DK110" s="219"/>
      <c r="DL110" s="220">
        <f t="shared" si="137"/>
        <v>3.1350625038146971</v>
      </c>
      <c r="DM110" s="650">
        <f t="shared" si="138"/>
        <v>0</v>
      </c>
      <c r="DN110" s="233">
        <f t="shared" si="139"/>
        <v>0</v>
      </c>
      <c r="DO110" s="234">
        <f t="shared" si="140"/>
        <v>0</v>
      </c>
      <c r="DP110" s="234">
        <f t="shared" si="141"/>
        <v>0</v>
      </c>
      <c r="DQ110" s="234">
        <f t="shared" si="142"/>
        <v>0</v>
      </c>
      <c r="DR110" s="234">
        <f t="shared" si="143"/>
        <v>0</v>
      </c>
      <c r="DS110" s="235">
        <f t="shared" si="144"/>
        <v>0</v>
      </c>
      <c r="DT110" s="236">
        <f t="shared" si="145"/>
        <v>0</v>
      </c>
      <c r="DU110" s="236">
        <f t="shared" si="146"/>
        <v>0</v>
      </c>
      <c r="DV110" s="236">
        <f t="shared" si="147"/>
        <v>0</v>
      </c>
      <c r="DW110" s="236">
        <f t="shared" si="148"/>
        <v>0</v>
      </c>
      <c r="DX110" s="236">
        <f t="shared" si="149"/>
        <v>0</v>
      </c>
      <c r="DY110" s="236">
        <f t="shared" si="150"/>
        <v>0</v>
      </c>
      <c r="DZ110" s="237">
        <f t="shared" si="151"/>
        <v>0</v>
      </c>
      <c r="EA110" s="238">
        <f t="shared" si="152"/>
        <v>0</v>
      </c>
      <c r="EB110" s="238">
        <f t="shared" si="153"/>
        <v>0</v>
      </c>
      <c r="EC110" s="238">
        <f t="shared" si="154"/>
        <v>0</v>
      </c>
      <c r="ED110" s="238">
        <f t="shared" si="155"/>
        <v>0</v>
      </c>
      <c r="EE110" s="238">
        <f t="shared" si="156"/>
        <v>0</v>
      </c>
      <c r="EF110" s="238">
        <f t="shared" si="157"/>
        <v>0</v>
      </c>
      <c r="EG110" s="238">
        <f t="shared" si="158"/>
        <v>0</v>
      </c>
      <c r="EH110" s="239">
        <f t="shared" si="159"/>
        <v>0</v>
      </c>
      <c r="EI110" s="240">
        <f t="shared" si="160"/>
        <v>0</v>
      </c>
      <c r="EJ110" s="240">
        <f t="shared" si="161"/>
        <v>0</v>
      </c>
      <c r="EK110" s="240">
        <f t="shared" si="162"/>
        <v>0</v>
      </c>
      <c r="EL110" s="240">
        <f t="shared" si="163"/>
        <v>3</v>
      </c>
      <c r="EM110" s="240">
        <f t="shared" si="164"/>
        <v>0</v>
      </c>
      <c r="EN110" s="240">
        <f t="shared" si="165"/>
        <v>0</v>
      </c>
      <c r="EO110" s="240">
        <f t="shared" si="166"/>
        <v>0</v>
      </c>
      <c r="EP110" s="240">
        <f t="shared" si="167"/>
        <v>0</v>
      </c>
      <c r="EQ110" s="240">
        <f t="shared" si="168"/>
        <v>0</v>
      </c>
      <c r="ER110" s="240">
        <f t="shared" si="169"/>
        <v>0</v>
      </c>
      <c r="ES110" s="240">
        <f t="shared" si="170"/>
        <v>0</v>
      </c>
      <c r="ET110" s="241">
        <f t="shared" si="171"/>
        <v>3</v>
      </c>
      <c r="EU110" s="242">
        <f t="shared" si="172"/>
        <v>0</v>
      </c>
      <c r="EV110" s="234">
        <f t="shared" si="173"/>
        <v>0</v>
      </c>
      <c r="EW110" s="234">
        <f t="shared" si="174"/>
        <v>3</v>
      </c>
      <c r="EX110" s="234">
        <f t="shared" si="175"/>
        <v>0</v>
      </c>
      <c r="EY110" s="234">
        <f t="shared" si="176"/>
        <v>0</v>
      </c>
      <c r="EZ110" s="235">
        <f t="shared" si="177"/>
        <v>0</v>
      </c>
      <c r="FA110" s="236">
        <f t="shared" si="178"/>
        <v>0</v>
      </c>
      <c r="FB110" s="236">
        <f t="shared" si="179"/>
        <v>0</v>
      </c>
      <c r="FC110" s="236">
        <f t="shared" si="180"/>
        <v>0</v>
      </c>
      <c r="FD110" s="236">
        <f t="shared" si="181"/>
        <v>0</v>
      </c>
      <c r="FE110" s="236">
        <f t="shared" si="182"/>
        <v>0</v>
      </c>
      <c r="FF110" s="236">
        <f t="shared" si="183"/>
        <v>0</v>
      </c>
      <c r="FG110" s="237">
        <f t="shared" si="184"/>
        <v>0</v>
      </c>
      <c r="FH110" s="238">
        <f t="shared" si="185"/>
        <v>0</v>
      </c>
      <c r="FI110" s="238">
        <f t="shared" si="186"/>
        <v>0</v>
      </c>
      <c r="FJ110" s="238">
        <f t="shared" si="187"/>
        <v>0</v>
      </c>
      <c r="FK110" s="238">
        <f t="shared" si="188"/>
        <v>0</v>
      </c>
      <c r="FL110" s="238">
        <f t="shared" si="189"/>
        <v>0</v>
      </c>
      <c r="FM110" s="238">
        <f t="shared" si="190"/>
        <v>0</v>
      </c>
      <c r="FN110" s="238">
        <f t="shared" si="191"/>
        <v>0</v>
      </c>
      <c r="FO110" s="239">
        <f t="shared" si="192"/>
        <v>6</v>
      </c>
      <c r="FP110" s="240">
        <f t="shared" si="193"/>
        <v>6</v>
      </c>
      <c r="FQ110" s="240">
        <f t="shared" si="194"/>
        <v>0</v>
      </c>
      <c r="FR110" s="240">
        <f t="shared" si="195"/>
        <v>0</v>
      </c>
      <c r="FS110" s="240">
        <f t="shared" si="196"/>
        <v>0</v>
      </c>
      <c r="FT110" s="240">
        <f t="shared" si="197"/>
        <v>6</v>
      </c>
      <c r="FU110" s="240">
        <f t="shared" si="198"/>
        <v>0</v>
      </c>
      <c r="FV110" s="240">
        <f t="shared" si="199"/>
        <v>0</v>
      </c>
      <c r="FW110" s="240">
        <f t="shared" si="200"/>
        <v>0</v>
      </c>
      <c r="FX110" s="240">
        <f t="shared" si="201"/>
        <v>0</v>
      </c>
      <c r="FY110" s="240">
        <f t="shared" si="202"/>
        <v>0</v>
      </c>
      <c r="FZ110" s="240">
        <f t="shared" si="203"/>
        <v>0</v>
      </c>
      <c r="GA110" s="241">
        <f t="shared" si="204"/>
        <v>21</v>
      </c>
      <c r="GB110" s="242">
        <f t="shared" si="205"/>
        <v>0</v>
      </c>
      <c r="GC110" s="234">
        <f t="shared" si="206"/>
        <v>0</v>
      </c>
      <c r="GD110" s="234">
        <f t="shared" si="207"/>
        <v>0</v>
      </c>
      <c r="GE110" s="234">
        <f t="shared" si="208"/>
        <v>0</v>
      </c>
      <c r="GF110" s="234">
        <f t="shared" si="209"/>
        <v>0</v>
      </c>
      <c r="GG110" s="235">
        <f t="shared" si="210"/>
        <v>0</v>
      </c>
      <c r="GH110" s="236">
        <f t="shared" si="211"/>
        <v>0</v>
      </c>
      <c r="GI110" s="236">
        <f t="shared" si="212"/>
        <v>0</v>
      </c>
      <c r="GJ110" s="236">
        <f t="shared" si="213"/>
        <v>0</v>
      </c>
      <c r="GK110" s="236">
        <f t="shared" si="214"/>
        <v>0</v>
      </c>
      <c r="GL110" s="236">
        <f t="shared" si="215"/>
        <v>0</v>
      </c>
      <c r="GM110" s="236">
        <f t="shared" si="216"/>
        <v>0</v>
      </c>
      <c r="GN110" s="237">
        <f t="shared" si="217"/>
        <v>0</v>
      </c>
      <c r="GO110" s="238">
        <f t="shared" si="218"/>
        <v>0</v>
      </c>
      <c r="GP110" s="238">
        <f t="shared" si="219"/>
        <v>0</v>
      </c>
      <c r="GQ110" s="238">
        <f t="shared" si="220"/>
        <v>0</v>
      </c>
      <c r="GR110" s="238">
        <f t="shared" si="221"/>
        <v>0</v>
      </c>
      <c r="GS110" s="238">
        <f t="shared" si="222"/>
        <v>0</v>
      </c>
      <c r="GT110" s="238">
        <f t="shared" si="223"/>
        <v>0</v>
      </c>
      <c r="GU110" s="238">
        <f t="shared" si="224"/>
        <v>6</v>
      </c>
      <c r="GV110" s="239">
        <f t="shared" si="225"/>
        <v>0</v>
      </c>
      <c r="GW110" s="240">
        <f t="shared" si="226"/>
        <v>0</v>
      </c>
      <c r="GX110" s="240">
        <f t="shared" si="227"/>
        <v>0</v>
      </c>
      <c r="GY110" s="240">
        <f t="shared" si="228"/>
        <v>0</v>
      </c>
      <c r="GZ110" s="240">
        <f t="shared" si="229"/>
        <v>0</v>
      </c>
      <c r="HA110" s="240">
        <f t="shared" si="230"/>
        <v>0</v>
      </c>
      <c r="HB110" s="240">
        <f t="shared" si="231"/>
        <v>0</v>
      </c>
      <c r="HC110" s="240">
        <f t="shared" si="232"/>
        <v>0</v>
      </c>
      <c r="HD110" s="240">
        <f t="shared" si="233"/>
        <v>0</v>
      </c>
      <c r="HE110" s="240">
        <f t="shared" si="234"/>
        <v>0</v>
      </c>
      <c r="HF110" s="240">
        <f t="shared" si="235"/>
        <v>0</v>
      </c>
      <c r="HG110" s="240">
        <f t="shared" si="236"/>
        <v>0</v>
      </c>
      <c r="HH110" s="241">
        <f t="shared" si="237"/>
        <v>6</v>
      </c>
      <c r="HI110" s="243"/>
      <c r="HJ110" s="242">
        <f t="shared" si="238"/>
        <v>3</v>
      </c>
      <c r="HK110" s="234">
        <f t="shared" si="239"/>
        <v>0</v>
      </c>
      <c r="HL110" s="234">
        <f t="shared" si="240"/>
        <v>0</v>
      </c>
      <c r="HM110" s="234">
        <f t="shared" si="241"/>
        <v>3</v>
      </c>
      <c r="HN110" s="234">
        <f t="shared" si="242"/>
        <v>0</v>
      </c>
      <c r="HO110" s="235">
        <f t="shared" si="243"/>
        <v>20</v>
      </c>
      <c r="HP110" s="236">
        <f t="shared" si="244"/>
        <v>20</v>
      </c>
      <c r="HQ110" s="236">
        <f t="shared" si="245"/>
        <v>20</v>
      </c>
      <c r="HR110" s="236">
        <f t="shared" si="246"/>
        <v>20</v>
      </c>
      <c r="HS110" s="236">
        <f t="shared" si="247"/>
        <v>10</v>
      </c>
      <c r="HT110" s="236">
        <f t="shared" si="248"/>
        <v>20</v>
      </c>
      <c r="HU110" s="236">
        <f t="shared" si="249"/>
        <v>10</v>
      </c>
      <c r="HV110" s="237">
        <f t="shared" si="250"/>
        <v>20</v>
      </c>
      <c r="HW110" s="238">
        <f t="shared" si="251"/>
        <v>20</v>
      </c>
      <c r="HX110" s="238">
        <f t="shared" si="252"/>
        <v>20</v>
      </c>
      <c r="HY110" s="238">
        <f t="shared" si="253"/>
        <v>20</v>
      </c>
      <c r="HZ110" s="238">
        <f t="shared" si="254"/>
        <v>10</v>
      </c>
      <c r="IA110" s="238">
        <f t="shared" si="255"/>
        <v>20</v>
      </c>
      <c r="IB110" s="238">
        <f t="shared" si="256"/>
        <v>10</v>
      </c>
      <c r="IC110" s="238">
        <f t="shared" si="257"/>
        <v>0</v>
      </c>
      <c r="ID110" s="239">
        <f t="shared" si="258"/>
        <v>0</v>
      </c>
      <c r="IE110" s="240">
        <f t="shared" si="259"/>
        <v>0</v>
      </c>
      <c r="IF110" s="240">
        <f t="shared" si="260"/>
        <v>10</v>
      </c>
      <c r="IG110" s="240">
        <f t="shared" si="261"/>
        <v>0</v>
      </c>
      <c r="IH110" s="240">
        <f t="shared" si="262"/>
        <v>0</v>
      </c>
      <c r="II110" s="240">
        <f t="shared" si="263"/>
        <v>0</v>
      </c>
      <c r="IJ110" s="240">
        <f t="shared" si="264"/>
        <v>0</v>
      </c>
      <c r="IK110" s="240">
        <f t="shared" si="265"/>
        <v>0</v>
      </c>
      <c r="IL110" s="240">
        <f t="shared" si="266"/>
        <v>0</v>
      </c>
      <c r="IM110" s="240">
        <f t="shared" si="267"/>
        <v>0</v>
      </c>
      <c r="IN110" s="240">
        <f t="shared" si="268"/>
        <v>0</v>
      </c>
      <c r="IO110" s="240">
        <f t="shared" si="269"/>
        <v>0</v>
      </c>
      <c r="IP110" s="416">
        <f t="shared" si="270"/>
        <v>250</v>
      </c>
      <c r="IQ110" s="416">
        <f t="shared" si="271"/>
        <v>6</v>
      </c>
    </row>
    <row r="111" spans="1:251" ht="15" customHeight="1" x14ac:dyDescent="0.25">
      <c r="A111" s="14" t="s">
        <v>1789</v>
      </c>
      <c r="B111" s="392">
        <v>120</v>
      </c>
      <c r="C111" s="13" t="s">
        <v>887</v>
      </c>
      <c r="D111" s="423">
        <v>44044</v>
      </c>
      <c r="E111" s="20">
        <v>6</v>
      </c>
      <c r="F111" s="6">
        <v>10878912</v>
      </c>
      <c r="G111" s="20">
        <v>1</v>
      </c>
      <c r="H111" s="20"/>
      <c r="I111" s="23"/>
      <c r="J111" s="6" t="s">
        <v>18</v>
      </c>
      <c r="K111" s="6" t="s">
        <v>18</v>
      </c>
      <c r="L111" s="424"/>
      <c r="M111" s="651" t="s">
        <v>888</v>
      </c>
      <c r="N111" s="692">
        <v>66.199996948242188</v>
      </c>
      <c r="O111" s="107"/>
      <c r="P111" s="105"/>
      <c r="Q111" s="106"/>
      <c r="R111" s="24" t="s">
        <v>1397</v>
      </c>
      <c r="S111" s="107"/>
      <c r="T111" s="105"/>
      <c r="U111" s="106"/>
      <c r="V111" s="24" t="s">
        <v>1390</v>
      </c>
      <c r="W111" s="107"/>
      <c r="X111" s="105"/>
      <c r="Y111" s="106"/>
      <c r="Z111" s="692">
        <v>71.550003051757813</v>
      </c>
      <c r="AA111" s="273"/>
      <c r="AB111" s="24" t="s">
        <v>1397</v>
      </c>
      <c r="AC111" s="273"/>
      <c r="AD111" s="272">
        <v>100</v>
      </c>
      <c r="AE111" s="108"/>
      <c r="AF111" s="444"/>
      <c r="AG111" s="272">
        <v>100</v>
      </c>
      <c r="AH111" s="108"/>
      <c r="AI111" s="444"/>
      <c r="AJ111" s="272">
        <v>100</v>
      </c>
      <c r="AK111" s="108"/>
      <c r="AL111" s="444"/>
      <c r="AM111" s="272">
        <v>100</v>
      </c>
      <c r="AN111" s="108"/>
      <c r="AO111" s="444"/>
      <c r="AP111" s="272">
        <v>100</v>
      </c>
      <c r="AQ111" s="108"/>
      <c r="AR111" s="444"/>
      <c r="AS111" s="272">
        <v>100</v>
      </c>
      <c r="AT111" s="108"/>
      <c r="AU111" s="444"/>
      <c r="AV111" s="272">
        <v>100</v>
      </c>
      <c r="AW111" s="108"/>
      <c r="AX111" s="444"/>
      <c r="AY111" s="648">
        <v>72.449996948242188</v>
      </c>
      <c r="AZ111" s="107"/>
      <c r="BA111" s="273"/>
      <c r="BB111" s="24">
        <v>64.5</v>
      </c>
      <c r="BC111" s="107"/>
      <c r="BD111" s="273"/>
      <c r="BE111" s="24">
        <v>53.25</v>
      </c>
      <c r="BF111" s="107"/>
      <c r="BG111" s="273"/>
      <c r="BH111" s="24">
        <v>62.5</v>
      </c>
      <c r="BI111" s="107"/>
      <c r="BJ111" s="273"/>
      <c r="BK111" s="24">
        <v>71.199996948242188</v>
      </c>
      <c r="BL111" s="107"/>
      <c r="BM111" s="273"/>
      <c r="BN111" s="648">
        <v>71.400001525878906</v>
      </c>
      <c r="BO111" s="107"/>
      <c r="BP111" s="273"/>
      <c r="BQ111" s="24">
        <v>72</v>
      </c>
      <c r="BR111" s="107"/>
      <c r="BS111" s="273"/>
      <c r="BT111" s="24" t="s">
        <v>1387</v>
      </c>
      <c r="BU111" s="291"/>
      <c r="BV111" s="273"/>
      <c r="BW111" s="24" t="s">
        <v>1390</v>
      </c>
      <c r="BX111" s="107"/>
      <c r="BY111" s="273"/>
      <c r="BZ111" s="24" t="s">
        <v>1390</v>
      </c>
      <c r="CA111" s="107"/>
      <c r="CB111" s="273"/>
      <c r="CC111" s="692">
        <v>86</v>
      </c>
      <c r="CD111" s="107"/>
      <c r="CE111" s="107"/>
      <c r="CF111" s="107"/>
      <c r="CG111" s="107"/>
      <c r="CH111" s="273"/>
      <c r="CI111" s="24" t="s">
        <v>1117</v>
      </c>
      <c r="CJ111" s="107"/>
      <c r="CK111" s="273"/>
      <c r="CL111" s="24" t="s">
        <v>1390</v>
      </c>
      <c r="CM111" s="107"/>
      <c r="CN111" s="273"/>
      <c r="CO111" s="24" t="s">
        <v>1397</v>
      </c>
      <c r="CP111" s="107"/>
      <c r="CQ111" s="273"/>
      <c r="CR111" s="24"/>
      <c r="CS111" s="107"/>
      <c r="CT111" s="273"/>
      <c r="CU111" s="24" t="s">
        <v>1397</v>
      </c>
      <c r="CV111" s="107"/>
      <c r="CW111" s="273"/>
      <c r="CX111" s="24"/>
      <c r="CY111" s="107"/>
      <c r="CZ111" s="273"/>
      <c r="DA111" s="24" t="s">
        <v>1397</v>
      </c>
      <c r="DB111" s="107"/>
      <c r="DC111" s="273"/>
      <c r="DD111" s="24" t="s">
        <v>1397</v>
      </c>
      <c r="DE111" s="107"/>
      <c r="DF111" s="273"/>
      <c r="DG111" s="218"/>
      <c r="DH111" s="217"/>
      <c r="DI111" s="217"/>
      <c r="DJ111" s="286">
        <f t="shared" si="136"/>
        <v>69.16249942779541</v>
      </c>
      <c r="DK111" s="219"/>
      <c r="DL111" s="220">
        <f t="shared" si="137"/>
        <v>3.4581249713897706</v>
      </c>
      <c r="DM111" s="650">
        <f t="shared" si="138"/>
        <v>0</v>
      </c>
      <c r="DN111" s="233">
        <f t="shared" si="139"/>
        <v>0</v>
      </c>
      <c r="DO111" s="234">
        <f t="shared" si="140"/>
        <v>0</v>
      </c>
      <c r="DP111" s="234">
        <f t="shared" si="141"/>
        <v>0</v>
      </c>
      <c r="DQ111" s="234">
        <f t="shared" si="142"/>
        <v>0</v>
      </c>
      <c r="DR111" s="234">
        <f t="shared" si="143"/>
        <v>0</v>
      </c>
      <c r="DS111" s="235">
        <f t="shared" si="144"/>
        <v>0</v>
      </c>
      <c r="DT111" s="236">
        <f t="shared" si="145"/>
        <v>0</v>
      </c>
      <c r="DU111" s="236">
        <f t="shared" si="146"/>
        <v>0</v>
      </c>
      <c r="DV111" s="236">
        <f t="shared" si="147"/>
        <v>0</v>
      </c>
      <c r="DW111" s="236">
        <f t="shared" si="148"/>
        <v>0</v>
      </c>
      <c r="DX111" s="236">
        <f t="shared" si="149"/>
        <v>0</v>
      </c>
      <c r="DY111" s="236">
        <f t="shared" si="150"/>
        <v>0</v>
      </c>
      <c r="DZ111" s="237">
        <f t="shared" si="151"/>
        <v>0</v>
      </c>
      <c r="EA111" s="238">
        <f t="shared" si="152"/>
        <v>0</v>
      </c>
      <c r="EB111" s="238">
        <f t="shared" si="153"/>
        <v>0</v>
      </c>
      <c r="EC111" s="238">
        <f t="shared" si="154"/>
        <v>0</v>
      </c>
      <c r="ED111" s="238">
        <f t="shared" si="155"/>
        <v>0</v>
      </c>
      <c r="EE111" s="238">
        <f t="shared" si="156"/>
        <v>0</v>
      </c>
      <c r="EF111" s="238">
        <f t="shared" si="157"/>
        <v>0</v>
      </c>
      <c r="EG111" s="238">
        <f t="shared" si="158"/>
        <v>0</v>
      </c>
      <c r="EH111" s="239">
        <f t="shared" si="159"/>
        <v>0</v>
      </c>
      <c r="EI111" s="240">
        <f t="shared" si="160"/>
        <v>0</v>
      </c>
      <c r="EJ111" s="240">
        <f t="shared" si="161"/>
        <v>0</v>
      </c>
      <c r="EK111" s="240">
        <f t="shared" si="162"/>
        <v>0</v>
      </c>
      <c r="EL111" s="240">
        <f t="shared" si="163"/>
        <v>3</v>
      </c>
      <c r="EM111" s="240">
        <f t="shared" si="164"/>
        <v>0</v>
      </c>
      <c r="EN111" s="240">
        <f t="shared" si="165"/>
        <v>0</v>
      </c>
      <c r="EO111" s="240">
        <f t="shared" si="166"/>
        <v>0</v>
      </c>
      <c r="EP111" s="240">
        <f t="shared" si="167"/>
        <v>0</v>
      </c>
      <c r="EQ111" s="240">
        <f t="shared" si="168"/>
        <v>0</v>
      </c>
      <c r="ER111" s="240">
        <f t="shared" si="169"/>
        <v>0</v>
      </c>
      <c r="ES111" s="240">
        <f t="shared" si="170"/>
        <v>0</v>
      </c>
      <c r="ET111" s="241">
        <f t="shared" si="171"/>
        <v>3</v>
      </c>
      <c r="EU111" s="242">
        <f t="shared" si="172"/>
        <v>0</v>
      </c>
      <c r="EV111" s="234">
        <f t="shared" si="173"/>
        <v>0</v>
      </c>
      <c r="EW111" s="234">
        <f t="shared" si="174"/>
        <v>3</v>
      </c>
      <c r="EX111" s="234">
        <f t="shared" si="175"/>
        <v>0</v>
      </c>
      <c r="EY111" s="234">
        <f t="shared" si="176"/>
        <v>0</v>
      </c>
      <c r="EZ111" s="235">
        <f t="shared" si="177"/>
        <v>0</v>
      </c>
      <c r="FA111" s="236">
        <f t="shared" si="178"/>
        <v>0</v>
      </c>
      <c r="FB111" s="236">
        <f t="shared" si="179"/>
        <v>0</v>
      </c>
      <c r="FC111" s="236">
        <f t="shared" si="180"/>
        <v>0</v>
      </c>
      <c r="FD111" s="236">
        <f t="shared" si="181"/>
        <v>0</v>
      </c>
      <c r="FE111" s="236">
        <f t="shared" si="182"/>
        <v>0</v>
      </c>
      <c r="FF111" s="236">
        <f t="shared" si="183"/>
        <v>0</v>
      </c>
      <c r="FG111" s="237">
        <f t="shared" si="184"/>
        <v>0</v>
      </c>
      <c r="FH111" s="238">
        <f t="shared" si="185"/>
        <v>0</v>
      </c>
      <c r="FI111" s="238">
        <f t="shared" si="186"/>
        <v>0</v>
      </c>
      <c r="FJ111" s="238">
        <f t="shared" si="187"/>
        <v>0</v>
      </c>
      <c r="FK111" s="238">
        <f t="shared" si="188"/>
        <v>0</v>
      </c>
      <c r="FL111" s="238">
        <f t="shared" si="189"/>
        <v>0</v>
      </c>
      <c r="FM111" s="238">
        <f t="shared" si="190"/>
        <v>0</v>
      </c>
      <c r="FN111" s="238">
        <f t="shared" si="191"/>
        <v>0</v>
      </c>
      <c r="FO111" s="239">
        <f t="shared" si="192"/>
        <v>6</v>
      </c>
      <c r="FP111" s="240">
        <f t="shared" si="193"/>
        <v>6</v>
      </c>
      <c r="FQ111" s="240">
        <f t="shared" si="194"/>
        <v>0</v>
      </c>
      <c r="FR111" s="240">
        <f t="shared" si="195"/>
        <v>0</v>
      </c>
      <c r="FS111" s="240">
        <f t="shared" si="196"/>
        <v>0</v>
      </c>
      <c r="FT111" s="240">
        <f t="shared" si="197"/>
        <v>6</v>
      </c>
      <c r="FU111" s="240">
        <f t="shared" si="198"/>
        <v>0</v>
      </c>
      <c r="FV111" s="240">
        <f t="shared" si="199"/>
        <v>0</v>
      </c>
      <c r="FW111" s="240">
        <f t="shared" si="200"/>
        <v>0</v>
      </c>
      <c r="FX111" s="240">
        <f t="shared" si="201"/>
        <v>0</v>
      </c>
      <c r="FY111" s="240">
        <f t="shared" si="202"/>
        <v>0</v>
      </c>
      <c r="FZ111" s="240">
        <f t="shared" si="203"/>
        <v>0</v>
      </c>
      <c r="GA111" s="241">
        <f t="shared" si="204"/>
        <v>21</v>
      </c>
      <c r="GB111" s="242">
        <f t="shared" si="205"/>
        <v>0</v>
      </c>
      <c r="GC111" s="234">
        <f t="shared" si="206"/>
        <v>0</v>
      </c>
      <c r="GD111" s="234">
        <f t="shared" si="207"/>
        <v>0</v>
      </c>
      <c r="GE111" s="234">
        <f t="shared" si="208"/>
        <v>0</v>
      </c>
      <c r="GF111" s="234">
        <f t="shared" si="209"/>
        <v>0</v>
      </c>
      <c r="GG111" s="235">
        <f t="shared" si="210"/>
        <v>0</v>
      </c>
      <c r="GH111" s="236">
        <f t="shared" si="211"/>
        <v>0</v>
      </c>
      <c r="GI111" s="236">
        <f t="shared" si="212"/>
        <v>0</v>
      </c>
      <c r="GJ111" s="236">
        <f t="shared" si="213"/>
        <v>0</v>
      </c>
      <c r="GK111" s="236">
        <f t="shared" si="214"/>
        <v>0</v>
      </c>
      <c r="GL111" s="236">
        <f t="shared" si="215"/>
        <v>0</v>
      </c>
      <c r="GM111" s="236">
        <f t="shared" si="216"/>
        <v>0</v>
      </c>
      <c r="GN111" s="237">
        <f t="shared" si="217"/>
        <v>0</v>
      </c>
      <c r="GO111" s="238">
        <f t="shared" si="218"/>
        <v>0</v>
      </c>
      <c r="GP111" s="238">
        <f t="shared" si="219"/>
        <v>0</v>
      </c>
      <c r="GQ111" s="238">
        <f t="shared" si="220"/>
        <v>0</v>
      </c>
      <c r="GR111" s="238">
        <f t="shared" si="221"/>
        <v>0</v>
      </c>
      <c r="GS111" s="238">
        <f t="shared" si="222"/>
        <v>0</v>
      </c>
      <c r="GT111" s="238">
        <f t="shared" si="223"/>
        <v>0</v>
      </c>
      <c r="GU111" s="238">
        <f t="shared" si="224"/>
        <v>6</v>
      </c>
      <c r="GV111" s="239">
        <f t="shared" si="225"/>
        <v>0</v>
      </c>
      <c r="GW111" s="240">
        <f t="shared" si="226"/>
        <v>0</v>
      </c>
      <c r="GX111" s="240">
        <f t="shared" si="227"/>
        <v>0</v>
      </c>
      <c r="GY111" s="240">
        <f t="shared" si="228"/>
        <v>0</v>
      </c>
      <c r="GZ111" s="240">
        <f t="shared" si="229"/>
        <v>0</v>
      </c>
      <c r="HA111" s="240">
        <f t="shared" si="230"/>
        <v>0</v>
      </c>
      <c r="HB111" s="240">
        <f t="shared" si="231"/>
        <v>0</v>
      </c>
      <c r="HC111" s="240">
        <f t="shared" si="232"/>
        <v>0</v>
      </c>
      <c r="HD111" s="240">
        <f t="shared" si="233"/>
        <v>0</v>
      </c>
      <c r="HE111" s="240">
        <f t="shared" si="234"/>
        <v>0</v>
      </c>
      <c r="HF111" s="240">
        <f t="shared" si="235"/>
        <v>0</v>
      </c>
      <c r="HG111" s="240">
        <f t="shared" si="236"/>
        <v>0</v>
      </c>
      <c r="HH111" s="241">
        <f t="shared" si="237"/>
        <v>6</v>
      </c>
      <c r="HI111" s="243"/>
      <c r="HJ111" s="242">
        <f t="shared" si="238"/>
        <v>3</v>
      </c>
      <c r="HK111" s="234">
        <f t="shared" si="239"/>
        <v>0</v>
      </c>
      <c r="HL111" s="234">
        <f t="shared" si="240"/>
        <v>0</v>
      </c>
      <c r="HM111" s="234">
        <f t="shared" si="241"/>
        <v>3</v>
      </c>
      <c r="HN111" s="234">
        <f t="shared" si="242"/>
        <v>0</v>
      </c>
      <c r="HO111" s="235">
        <f t="shared" si="243"/>
        <v>20</v>
      </c>
      <c r="HP111" s="236">
        <f t="shared" si="244"/>
        <v>20</v>
      </c>
      <c r="HQ111" s="236">
        <f t="shared" si="245"/>
        <v>20</v>
      </c>
      <c r="HR111" s="236">
        <f t="shared" si="246"/>
        <v>20</v>
      </c>
      <c r="HS111" s="236">
        <f t="shared" si="247"/>
        <v>10</v>
      </c>
      <c r="HT111" s="236">
        <f t="shared" si="248"/>
        <v>20</v>
      </c>
      <c r="HU111" s="236">
        <f t="shared" si="249"/>
        <v>10</v>
      </c>
      <c r="HV111" s="237">
        <f t="shared" si="250"/>
        <v>20</v>
      </c>
      <c r="HW111" s="238">
        <f t="shared" si="251"/>
        <v>20</v>
      </c>
      <c r="HX111" s="238">
        <f t="shared" si="252"/>
        <v>20</v>
      </c>
      <c r="HY111" s="238">
        <f t="shared" si="253"/>
        <v>20</v>
      </c>
      <c r="HZ111" s="238">
        <f t="shared" si="254"/>
        <v>10</v>
      </c>
      <c r="IA111" s="238">
        <f t="shared" si="255"/>
        <v>20</v>
      </c>
      <c r="IB111" s="238">
        <f t="shared" si="256"/>
        <v>10</v>
      </c>
      <c r="IC111" s="238">
        <f t="shared" si="257"/>
        <v>0</v>
      </c>
      <c r="ID111" s="239">
        <f t="shared" si="258"/>
        <v>0</v>
      </c>
      <c r="IE111" s="240">
        <f t="shared" si="259"/>
        <v>0</v>
      </c>
      <c r="IF111" s="240">
        <f t="shared" si="260"/>
        <v>10</v>
      </c>
      <c r="IG111" s="240">
        <f t="shared" si="261"/>
        <v>0</v>
      </c>
      <c r="IH111" s="240">
        <f t="shared" si="262"/>
        <v>0</v>
      </c>
      <c r="II111" s="240">
        <f t="shared" si="263"/>
        <v>0</v>
      </c>
      <c r="IJ111" s="240">
        <f t="shared" si="264"/>
        <v>0</v>
      </c>
      <c r="IK111" s="240">
        <f t="shared" si="265"/>
        <v>0</v>
      </c>
      <c r="IL111" s="240">
        <f t="shared" si="266"/>
        <v>0</v>
      </c>
      <c r="IM111" s="240">
        <f t="shared" si="267"/>
        <v>0</v>
      </c>
      <c r="IN111" s="240">
        <f t="shared" si="268"/>
        <v>0</v>
      </c>
      <c r="IO111" s="240">
        <f t="shared" si="269"/>
        <v>0</v>
      </c>
      <c r="IP111" s="416">
        <f t="shared" si="270"/>
        <v>250</v>
      </c>
      <c r="IQ111" s="416">
        <f t="shared" si="271"/>
        <v>6</v>
      </c>
    </row>
    <row r="112" spans="1:251" ht="15" customHeight="1" x14ac:dyDescent="0.25">
      <c r="A112" s="14" t="s">
        <v>1789</v>
      </c>
      <c r="B112" s="392">
        <v>121</v>
      </c>
      <c r="C112" s="13" t="s">
        <v>889</v>
      </c>
      <c r="D112" s="423">
        <v>44044</v>
      </c>
      <c r="E112" s="20">
        <v>6</v>
      </c>
      <c r="F112" s="6">
        <v>10878820</v>
      </c>
      <c r="G112" s="20">
        <v>1</v>
      </c>
      <c r="H112" s="20"/>
      <c r="I112" s="23"/>
      <c r="J112" s="6" t="s">
        <v>18</v>
      </c>
      <c r="K112" s="6" t="s">
        <v>18</v>
      </c>
      <c r="L112" s="424"/>
      <c r="M112" s="651" t="s">
        <v>890</v>
      </c>
      <c r="N112" s="692">
        <v>67.400001525878906</v>
      </c>
      <c r="O112" s="107"/>
      <c r="P112" s="105"/>
      <c r="Q112" s="106"/>
      <c r="R112" s="24" t="s">
        <v>1397</v>
      </c>
      <c r="S112" s="107"/>
      <c r="T112" s="105"/>
      <c r="U112" s="106"/>
      <c r="V112" s="24" t="s">
        <v>1390</v>
      </c>
      <c r="W112" s="107"/>
      <c r="X112" s="105"/>
      <c r="Y112" s="106"/>
      <c r="Z112" s="692">
        <v>72.25</v>
      </c>
      <c r="AA112" s="273"/>
      <c r="AB112" s="24" t="s">
        <v>1397</v>
      </c>
      <c r="AC112" s="273"/>
      <c r="AD112" s="272">
        <v>100</v>
      </c>
      <c r="AE112" s="108"/>
      <c r="AF112" s="444"/>
      <c r="AG112" s="272">
        <v>100</v>
      </c>
      <c r="AH112" s="108"/>
      <c r="AI112" s="444"/>
      <c r="AJ112" s="272">
        <v>100</v>
      </c>
      <c r="AK112" s="108"/>
      <c r="AL112" s="444"/>
      <c r="AM112" s="272">
        <v>100</v>
      </c>
      <c r="AN112" s="108"/>
      <c r="AO112" s="444"/>
      <c r="AP112" s="272">
        <v>100</v>
      </c>
      <c r="AQ112" s="108"/>
      <c r="AR112" s="444"/>
      <c r="AS112" s="272">
        <v>100</v>
      </c>
      <c r="AT112" s="108"/>
      <c r="AU112" s="444"/>
      <c r="AV112" s="272">
        <v>100</v>
      </c>
      <c r="AW112" s="108"/>
      <c r="AX112" s="444"/>
      <c r="AY112" s="648">
        <v>70.949996948242188</v>
      </c>
      <c r="AZ112" s="107"/>
      <c r="BA112" s="273"/>
      <c r="BB112" s="24">
        <v>68.75</v>
      </c>
      <c r="BC112" s="107"/>
      <c r="BD112" s="273"/>
      <c r="BE112" s="24">
        <v>45.25</v>
      </c>
      <c r="BF112" s="107"/>
      <c r="BG112" s="273"/>
      <c r="BH112" s="24">
        <v>63.5</v>
      </c>
      <c r="BI112" s="107"/>
      <c r="BJ112" s="273"/>
      <c r="BK112" s="24">
        <v>61.799999237060547</v>
      </c>
      <c r="BL112" s="107"/>
      <c r="BM112" s="273"/>
      <c r="BN112" s="648">
        <v>64.80999755859375</v>
      </c>
      <c r="BO112" s="107"/>
      <c r="BP112" s="273"/>
      <c r="BQ112" s="24">
        <v>66</v>
      </c>
      <c r="BR112" s="107"/>
      <c r="BS112" s="273"/>
      <c r="BT112" s="24" t="s">
        <v>1387</v>
      </c>
      <c r="BU112" s="291"/>
      <c r="BV112" s="273"/>
      <c r="BW112" s="24" t="s">
        <v>1390</v>
      </c>
      <c r="BX112" s="107"/>
      <c r="BY112" s="273"/>
      <c r="BZ112" s="24" t="s">
        <v>1390</v>
      </c>
      <c r="CA112" s="107"/>
      <c r="CB112" s="273"/>
      <c r="CC112" s="692">
        <v>70</v>
      </c>
      <c r="CD112" s="107"/>
      <c r="CE112" s="107"/>
      <c r="CF112" s="107"/>
      <c r="CG112" s="107"/>
      <c r="CH112" s="273"/>
      <c r="CI112" s="24" t="s">
        <v>1117</v>
      </c>
      <c r="CJ112" s="107"/>
      <c r="CK112" s="273"/>
      <c r="CL112" s="24" t="s">
        <v>1390</v>
      </c>
      <c r="CM112" s="107"/>
      <c r="CN112" s="273"/>
      <c r="CO112" s="24" t="s">
        <v>1397</v>
      </c>
      <c r="CP112" s="107"/>
      <c r="CQ112" s="273"/>
      <c r="CR112" s="24"/>
      <c r="CS112" s="107"/>
      <c r="CT112" s="273"/>
      <c r="CU112" s="24" t="s">
        <v>1397</v>
      </c>
      <c r="CV112" s="107"/>
      <c r="CW112" s="273"/>
      <c r="CX112" s="24"/>
      <c r="CY112" s="107"/>
      <c r="CZ112" s="273"/>
      <c r="DA112" s="24" t="s">
        <v>1397</v>
      </c>
      <c r="DB112" s="107"/>
      <c r="DC112" s="273"/>
      <c r="DD112" s="24" t="s">
        <v>1397</v>
      </c>
      <c r="DE112" s="107"/>
      <c r="DF112" s="273"/>
      <c r="DG112" s="218"/>
      <c r="DH112" s="217"/>
      <c r="DI112" s="217"/>
      <c r="DJ112" s="286">
        <f t="shared" si="136"/>
        <v>63.882499217987061</v>
      </c>
      <c r="DK112" s="219"/>
      <c r="DL112" s="220">
        <f t="shared" si="137"/>
        <v>3.1941249608993529</v>
      </c>
      <c r="DM112" s="650">
        <f t="shared" si="138"/>
        <v>0</v>
      </c>
      <c r="DN112" s="233">
        <f t="shared" si="139"/>
        <v>0</v>
      </c>
      <c r="DO112" s="234">
        <f t="shared" si="140"/>
        <v>0</v>
      </c>
      <c r="DP112" s="234">
        <f t="shared" si="141"/>
        <v>0</v>
      </c>
      <c r="DQ112" s="234">
        <f t="shared" si="142"/>
        <v>0</v>
      </c>
      <c r="DR112" s="234">
        <f t="shared" si="143"/>
        <v>0</v>
      </c>
      <c r="DS112" s="235">
        <f t="shared" si="144"/>
        <v>0</v>
      </c>
      <c r="DT112" s="236">
        <f t="shared" si="145"/>
        <v>0</v>
      </c>
      <c r="DU112" s="236">
        <f t="shared" si="146"/>
        <v>0</v>
      </c>
      <c r="DV112" s="236">
        <f t="shared" si="147"/>
        <v>0</v>
      </c>
      <c r="DW112" s="236">
        <f t="shared" si="148"/>
        <v>0</v>
      </c>
      <c r="DX112" s="236">
        <f t="shared" si="149"/>
        <v>0</v>
      </c>
      <c r="DY112" s="236">
        <f t="shared" si="150"/>
        <v>0</v>
      </c>
      <c r="DZ112" s="237">
        <f t="shared" si="151"/>
        <v>0</v>
      </c>
      <c r="EA112" s="238">
        <f t="shared" si="152"/>
        <v>0</v>
      </c>
      <c r="EB112" s="238">
        <f t="shared" si="153"/>
        <v>0</v>
      </c>
      <c r="EC112" s="238">
        <f t="shared" si="154"/>
        <v>0</v>
      </c>
      <c r="ED112" s="238">
        <f t="shared" si="155"/>
        <v>0</v>
      </c>
      <c r="EE112" s="238">
        <f t="shared" si="156"/>
        <v>0</v>
      </c>
      <c r="EF112" s="238">
        <f t="shared" si="157"/>
        <v>0</v>
      </c>
      <c r="EG112" s="238">
        <f t="shared" si="158"/>
        <v>0</v>
      </c>
      <c r="EH112" s="239">
        <f t="shared" si="159"/>
        <v>0</v>
      </c>
      <c r="EI112" s="240">
        <f t="shared" si="160"/>
        <v>0</v>
      </c>
      <c r="EJ112" s="240">
        <f t="shared" si="161"/>
        <v>0</v>
      </c>
      <c r="EK112" s="240">
        <f t="shared" si="162"/>
        <v>0</v>
      </c>
      <c r="EL112" s="240">
        <f t="shared" si="163"/>
        <v>3</v>
      </c>
      <c r="EM112" s="240">
        <f t="shared" si="164"/>
        <v>0</v>
      </c>
      <c r="EN112" s="240">
        <f t="shared" si="165"/>
        <v>0</v>
      </c>
      <c r="EO112" s="240">
        <f t="shared" si="166"/>
        <v>0</v>
      </c>
      <c r="EP112" s="240">
        <f t="shared" si="167"/>
        <v>0</v>
      </c>
      <c r="EQ112" s="240">
        <f t="shared" si="168"/>
        <v>0</v>
      </c>
      <c r="ER112" s="240">
        <f t="shared" si="169"/>
        <v>0</v>
      </c>
      <c r="ES112" s="240">
        <f t="shared" si="170"/>
        <v>0</v>
      </c>
      <c r="ET112" s="241">
        <f t="shared" si="171"/>
        <v>3</v>
      </c>
      <c r="EU112" s="242">
        <f t="shared" si="172"/>
        <v>0</v>
      </c>
      <c r="EV112" s="234">
        <f t="shared" si="173"/>
        <v>0</v>
      </c>
      <c r="EW112" s="234">
        <f t="shared" si="174"/>
        <v>3</v>
      </c>
      <c r="EX112" s="234">
        <f t="shared" si="175"/>
        <v>0</v>
      </c>
      <c r="EY112" s="234">
        <f t="shared" si="176"/>
        <v>0</v>
      </c>
      <c r="EZ112" s="235">
        <f t="shared" si="177"/>
        <v>0</v>
      </c>
      <c r="FA112" s="236">
        <f t="shared" si="178"/>
        <v>0</v>
      </c>
      <c r="FB112" s="236">
        <f t="shared" si="179"/>
        <v>0</v>
      </c>
      <c r="FC112" s="236">
        <f t="shared" si="180"/>
        <v>0</v>
      </c>
      <c r="FD112" s="236">
        <f t="shared" si="181"/>
        <v>0</v>
      </c>
      <c r="FE112" s="236">
        <f t="shared" si="182"/>
        <v>0</v>
      </c>
      <c r="FF112" s="236">
        <f t="shared" si="183"/>
        <v>0</v>
      </c>
      <c r="FG112" s="237">
        <f t="shared" si="184"/>
        <v>0</v>
      </c>
      <c r="FH112" s="238">
        <f t="shared" si="185"/>
        <v>0</v>
      </c>
      <c r="FI112" s="238">
        <f t="shared" si="186"/>
        <v>0</v>
      </c>
      <c r="FJ112" s="238">
        <f t="shared" si="187"/>
        <v>0</v>
      </c>
      <c r="FK112" s="238">
        <f t="shared" si="188"/>
        <v>0</v>
      </c>
      <c r="FL112" s="238">
        <f t="shared" si="189"/>
        <v>0</v>
      </c>
      <c r="FM112" s="238">
        <f t="shared" si="190"/>
        <v>0</v>
      </c>
      <c r="FN112" s="238">
        <f t="shared" si="191"/>
        <v>0</v>
      </c>
      <c r="FO112" s="239">
        <f t="shared" si="192"/>
        <v>6</v>
      </c>
      <c r="FP112" s="240">
        <f t="shared" si="193"/>
        <v>6</v>
      </c>
      <c r="FQ112" s="240">
        <f t="shared" si="194"/>
        <v>0</v>
      </c>
      <c r="FR112" s="240">
        <f t="shared" si="195"/>
        <v>0</v>
      </c>
      <c r="FS112" s="240">
        <f t="shared" si="196"/>
        <v>0</v>
      </c>
      <c r="FT112" s="240">
        <f t="shared" si="197"/>
        <v>6</v>
      </c>
      <c r="FU112" s="240">
        <f t="shared" si="198"/>
        <v>0</v>
      </c>
      <c r="FV112" s="240">
        <f t="shared" si="199"/>
        <v>0</v>
      </c>
      <c r="FW112" s="240">
        <f t="shared" si="200"/>
        <v>0</v>
      </c>
      <c r="FX112" s="240">
        <f t="shared" si="201"/>
        <v>0</v>
      </c>
      <c r="FY112" s="240">
        <f t="shared" si="202"/>
        <v>0</v>
      </c>
      <c r="FZ112" s="240">
        <f t="shared" si="203"/>
        <v>0</v>
      </c>
      <c r="GA112" s="241">
        <f t="shared" si="204"/>
        <v>21</v>
      </c>
      <c r="GB112" s="242">
        <f t="shared" si="205"/>
        <v>0</v>
      </c>
      <c r="GC112" s="234">
        <f t="shared" si="206"/>
        <v>0</v>
      </c>
      <c r="GD112" s="234">
        <f t="shared" si="207"/>
        <v>0</v>
      </c>
      <c r="GE112" s="234">
        <f t="shared" si="208"/>
        <v>0</v>
      </c>
      <c r="GF112" s="234">
        <f t="shared" si="209"/>
        <v>0</v>
      </c>
      <c r="GG112" s="235">
        <f t="shared" si="210"/>
        <v>0</v>
      </c>
      <c r="GH112" s="236">
        <f t="shared" si="211"/>
        <v>0</v>
      </c>
      <c r="GI112" s="236">
        <f t="shared" si="212"/>
        <v>0</v>
      </c>
      <c r="GJ112" s="236">
        <f t="shared" si="213"/>
        <v>0</v>
      </c>
      <c r="GK112" s="236">
        <f t="shared" si="214"/>
        <v>0</v>
      </c>
      <c r="GL112" s="236">
        <f t="shared" si="215"/>
        <v>0</v>
      </c>
      <c r="GM112" s="236">
        <f t="shared" si="216"/>
        <v>0</v>
      </c>
      <c r="GN112" s="237">
        <f t="shared" si="217"/>
        <v>0</v>
      </c>
      <c r="GO112" s="238">
        <f t="shared" si="218"/>
        <v>0</v>
      </c>
      <c r="GP112" s="238">
        <f t="shared" si="219"/>
        <v>0</v>
      </c>
      <c r="GQ112" s="238">
        <f t="shared" si="220"/>
        <v>0</v>
      </c>
      <c r="GR112" s="238">
        <f t="shared" si="221"/>
        <v>0</v>
      </c>
      <c r="GS112" s="238">
        <f t="shared" si="222"/>
        <v>0</v>
      </c>
      <c r="GT112" s="238">
        <f t="shared" si="223"/>
        <v>0</v>
      </c>
      <c r="GU112" s="238">
        <f t="shared" si="224"/>
        <v>6</v>
      </c>
      <c r="GV112" s="239">
        <f t="shared" si="225"/>
        <v>0</v>
      </c>
      <c r="GW112" s="240">
        <f t="shared" si="226"/>
        <v>0</v>
      </c>
      <c r="GX112" s="240">
        <f t="shared" si="227"/>
        <v>0</v>
      </c>
      <c r="GY112" s="240">
        <f t="shared" si="228"/>
        <v>0</v>
      </c>
      <c r="GZ112" s="240">
        <f t="shared" si="229"/>
        <v>0</v>
      </c>
      <c r="HA112" s="240">
        <f t="shared" si="230"/>
        <v>0</v>
      </c>
      <c r="HB112" s="240">
        <f t="shared" si="231"/>
        <v>0</v>
      </c>
      <c r="HC112" s="240">
        <f t="shared" si="232"/>
        <v>0</v>
      </c>
      <c r="HD112" s="240">
        <f t="shared" si="233"/>
        <v>0</v>
      </c>
      <c r="HE112" s="240">
        <f t="shared" si="234"/>
        <v>0</v>
      </c>
      <c r="HF112" s="240">
        <f t="shared" si="235"/>
        <v>0</v>
      </c>
      <c r="HG112" s="240">
        <f t="shared" si="236"/>
        <v>0</v>
      </c>
      <c r="HH112" s="241">
        <f t="shared" si="237"/>
        <v>6</v>
      </c>
      <c r="HI112" s="243"/>
      <c r="HJ112" s="242">
        <f t="shared" si="238"/>
        <v>3</v>
      </c>
      <c r="HK112" s="234">
        <f t="shared" si="239"/>
        <v>0</v>
      </c>
      <c r="HL112" s="234">
        <f t="shared" si="240"/>
        <v>0</v>
      </c>
      <c r="HM112" s="234">
        <f t="shared" si="241"/>
        <v>3</v>
      </c>
      <c r="HN112" s="234">
        <f t="shared" si="242"/>
        <v>0</v>
      </c>
      <c r="HO112" s="235">
        <f t="shared" si="243"/>
        <v>20</v>
      </c>
      <c r="HP112" s="236">
        <f t="shared" si="244"/>
        <v>20</v>
      </c>
      <c r="HQ112" s="236">
        <f t="shared" si="245"/>
        <v>20</v>
      </c>
      <c r="HR112" s="236">
        <f t="shared" si="246"/>
        <v>20</v>
      </c>
      <c r="HS112" s="236">
        <f t="shared" si="247"/>
        <v>10</v>
      </c>
      <c r="HT112" s="236">
        <f t="shared" si="248"/>
        <v>20</v>
      </c>
      <c r="HU112" s="236">
        <f t="shared" si="249"/>
        <v>10</v>
      </c>
      <c r="HV112" s="237">
        <f t="shared" si="250"/>
        <v>20</v>
      </c>
      <c r="HW112" s="238">
        <f t="shared" si="251"/>
        <v>20</v>
      </c>
      <c r="HX112" s="238">
        <f t="shared" si="252"/>
        <v>20</v>
      </c>
      <c r="HY112" s="238">
        <f t="shared" si="253"/>
        <v>20</v>
      </c>
      <c r="HZ112" s="238">
        <f t="shared" si="254"/>
        <v>10</v>
      </c>
      <c r="IA112" s="238">
        <f t="shared" si="255"/>
        <v>20</v>
      </c>
      <c r="IB112" s="238">
        <f t="shared" si="256"/>
        <v>10</v>
      </c>
      <c r="IC112" s="238">
        <f t="shared" si="257"/>
        <v>0</v>
      </c>
      <c r="ID112" s="239">
        <f t="shared" si="258"/>
        <v>0</v>
      </c>
      <c r="IE112" s="240">
        <f t="shared" si="259"/>
        <v>0</v>
      </c>
      <c r="IF112" s="240">
        <f t="shared" si="260"/>
        <v>10</v>
      </c>
      <c r="IG112" s="240">
        <f t="shared" si="261"/>
        <v>0</v>
      </c>
      <c r="IH112" s="240">
        <f t="shared" si="262"/>
        <v>0</v>
      </c>
      <c r="II112" s="240">
        <f t="shared" si="263"/>
        <v>0</v>
      </c>
      <c r="IJ112" s="240">
        <f t="shared" si="264"/>
        <v>0</v>
      </c>
      <c r="IK112" s="240">
        <f t="shared" si="265"/>
        <v>0</v>
      </c>
      <c r="IL112" s="240">
        <f t="shared" si="266"/>
        <v>0</v>
      </c>
      <c r="IM112" s="240">
        <f t="shared" si="267"/>
        <v>0</v>
      </c>
      <c r="IN112" s="240">
        <f t="shared" si="268"/>
        <v>0</v>
      </c>
      <c r="IO112" s="240">
        <f t="shared" si="269"/>
        <v>0</v>
      </c>
      <c r="IP112" s="416">
        <f t="shared" si="270"/>
        <v>250</v>
      </c>
      <c r="IQ112" s="416">
        <f t="shared" si="271"/>
        <v>6</v>
      </c>
    </row>
    <row r="113" spans="1:251" ht="15" customHeight="1" x14ac:dyDescent="0.25">
      <c r="A113" s="14" t="s">
        <v>1789</v>
      </c>
      <c r="B113" s="392">
        <v>122</v>
      </c>
      <c r="C113" s="13" t="s">
        <v>891</v>
      </c>
      <c r="D113" s="423">
        <v>44044</v>
      </c>
      <c r="E113" s="20">
        <v>6</v>
      </c>
      <c r="F113" s="6">
        <v>10878886</v>
      </c>
      <c r="G113" s="20">
        <v>1</v>
      </c>
      <c r="H113" s="20"/>
      <c r="I113" s="23"/>
      <c r="J113" s="6" t="s">
        <v>18</v>
      </c>
      <c r="K113" s="6" t="s">
        <v>18</v>
      </c>
      <c r="L113" s="424"/>
      <c r="M113" s="651" t="s">
        <v>892</v>
      </c>
      <c r="N113" s="692">
        <v>62</v>
      </c>
      <c r="O113" s="107"/>
      <c r="P113" s="105"/>
      <c r="Q113" s="106"/>
      <c r="R113" s="24" t="s">
        <v>1397</v>
      </c>
      <c r="S113" s="107"/>
      <c r="T113" s="105"/>
      <c r="U113" s="106"/>
      <c r="V113" s="24" t="s">
        <v>1390</v>
      </c>
      <c r="W113" s="107"/>
      <c r="X113" s="105"/>
      <c r="Y113" s="106"/>
      <c r="Z113" s="692">
        <v>63.650001525878906</v>
      </c>
      <c r="AA113" s="273"/>
      <c r="AB113" s="24" t="s">
        <v>1397</v>
      </c>
      <c r="AC113" s="273"/>
      <c r="AD113" s="272">
        <v>100</v>
      </c>
      <c r="AE113" s="108"/>
      <c r="AF113" s="444"/>
      <c r="AG113" s="272">
        <v>100</v>
      </c>
      <c r="AH113" s="108"/>
      <c r="AI113" s="444"/>
      <c r="AJ113" s="272">
        <v>100</v>
      </c>
      <c r="AK113" s="108"/>
      <c r="AL113" s="444"/>
      <c r="AM113" s="272">
        <v>100</v>
      </c>
      <c r="AN113" s="108"/>
      <c r="AO113" s="444"/>
      <c r="AP113" s="272">
        <v>100</v>
      </c>
      <c r="AQ113" s="108"/>
      <c r="AR113" s="444"/>
      <c r="AS113" s="272">
        <v>100</v>
      </c>
      <c r="AT113" s="108"/>
      <c r="AU113" s="444"/>
      <c r="AV113" s="272">
        <v>100</v>
      </c>
      <c r="AW113" s="108"/>
      <c r="AX113" s="444"/>
      <c r="AY113" s="648">
        <v>61.659999847412109</v>
      </c>
      <c r="AZ113" s="107"/>
      <c r="BA113" s="273"/>
      <c r="BB113" s="24">
        <v>63</v>
      </c>
      <c r="BC113" s="107"/>
      <c r="BD113" s="273"/>
      <c r="BE113" s="24">
        <v>64.5</v>
      </c>
      <c r="BF113" s="107"/>
      <c r="BG113" s="273"/>
      <c r="BH113" s="24">
        <v>70.25</v>
      </c>
      <c r="BI113" s="107"/>
      <c r="BJ113" s="273"/>
      <c r="BK113" s="24">
        <v>70.199996948242188</v>
      </c>
      <c r="BL113" s="107"/>
      <c r="BM113" s="273"/>
      <c r="BN113" s="648">
        <v>73.209999084472656</v>
      </c>
      <c r="BO113" s="107"/>
      <c r="BP113" s="273"/>
      <c r="BQ113" s="24">
        <v>71</v>
      </c>
      <c r="BR113" s="107"/>
      <c r="BS113" s="273"/>
      <c r="BT113" s="24" t="s">
        <v>1387</v>
      </c>
      <c r="BU113" s="291"/>
      <c r="BV113" s="273"/>
      <c r="BW113" s="24" t="s">
        <v>1390</v>
      </c>
      <c r="BX113" s="107"/>
      <c r="BY113" s="273"/>
      <c r="BZ113" s="24" t="s">
        <v>1390</v>
      </c>
      <c r="CA113" s="107"/>
      <c r="CB113" s="273"/>
      <c r="CC113" s="24"/>
      <c r="CD113" s="107"/>
      <c r="CE113" s="107"/>
      <c r="CF113" s="693">
        <v>65</v>
      </c>
      <c r="CG113" s="107"/>
      <c r="CH113" s="273"/>
      <c r="CI113" s="24" t="s">
        <v>1117</v>
      </c>
      <c r="CJ113" s="107"/>
      <c r="CK113" s="273"/>
      <c r="CL113" s="24" t="s">
        <v>1390</v>
      </c>
      <c r="CM113" s="107"/>
      <c r="CN113" s="273"/>
      <c r="CO113" s="24" t="s">
        <v>1397</v>
      </c>
      <c r="CP113" s="107"/>
      <c r="CQ113" s="273"/>
      <c r="CR113" s="24"/>
      <c r="CS113" s="107"/>
      <c r="CT113" s="273"/>
      <c r="CU113" s="24" t="s">
        <v>1397</v>
      </c>
      <c r="CV113" s="107"/>
      <c r="CW113" s="273"/>
      <c r="CX113" s="24"/>
      <c r="CY113" s="107"/>
      <c r="CZ113" s="273"/>
      <c r="DA113" s="24" t="s">
        <v>1397</v>
      </c>
      <c r="DB113" s="107"/>
      <c r="DC113" s="273"/>
      <c r="DD113" s="24" t="s">
        <v>1397</v>
      </c>
      <c r="DE113" s="107"/>
      <c r="DF113" s="273"/>
      <c r="DG113" s="218"/>
      <c r="DH113" s="217"/>
      <c r="DI113" s="217"/>
      <c r="DJ113" s="286">
        <f t="shared" si="136"/>
        <v>67.352499485015869</v>
      </c>
      <c r="DK113" s="219"/>
      <c r="DL113" s="220">
        <f t="shared" si="137"/>
        <v>3.3676249742507935</v>
      </c>
      <c r="DM113" s="650">
        <f t="shared" si="138"/>
        <v>0</v>
      </c>
      <c r="DN113" s="233">
        <f t="shared" si="139"/>
        <v>0</v>
      </c>
      <c r="DO113" s="234">
        <f t="shared" si="140"/>
        <v>0</v>
      </c>
      <c r="DP113" s="234">
        <f t="shared" si="141"/>
        <v>0</v>
      </c>
      <c r="DQ113" s="234">
        <f t="shared" si="142"/>
        <v>0</v>
      </c>
      <c r="DR113" s="234">
        <f t="shared" si="143"/>
        <v>0</v>
      </c>
      <c r="DS113" s="235">
        <f t="shared" si="144"/>
        <v>0</v>
      </c>
      <c r="DT113" s="236">
        <f t="shared" si="145"/>
        <v>0</v>
      </c>
      <c r="DU113" s="236">
        <f t="shared" si="146"/>
        <v>0</v>
      </c>
      <c r="DV113" s="236">
        <f t="shared" si="147"/>
        <v>0</v>
      </c>
      <c r="DW113" s="236">
        <f t="shared" si="148"/>
        <v>0</v>
      </c>
      <c r="DX113" s="236">
        <f t="shared" si="149"/>
        <v>0</v>
      </c>
      <c r="DY113" s="236">
        <f t="shared" si="150"/>
        <v>0</v>
      </c>
      <c r="DZ113" s="237">
        <f t="shared" si="151"/>
        <v>0</v>
      </c>
      <c r="EA113" s="238">
        <f t="shared" si="152"/>
        <v>0</v>
      </c>
      <c r="EB113" s="238">
        <f t="shared" si="153"/>
        <v>0</v>
      </c>
      <c r="EC113" s="238">
        <f t="shared" si="154"/>
        <v>0</v>
      </c>
      <c r="ED113" s="238">
        <f t="shared" si="155"/>
        <v>0</v>
      </c>
      <c r="EE113" s="238">
        <f t="shared" si="156"/>
        <v>0</v>
      </c>
      <c r="EF113" s="238">
        <f t="shared" si="157"/>
        <v>0</v>
      </c>
      <c r="EG113" s="238">
        <f t="shared" si="158"/>
        <v>0</v>
      </c>
      <c r="EH113" s="239">
        <f t="shared" si="159"/>
        <v>0</v>
      </c>
      <c r="EI113" s="240">
        <f t="shared" si="160"/>
        <v>0</v>
      </c>
      <c r="EJ113" s="240">
        <f t="shared" si="161"/>
        <v>0</v>
      </c>
      <c r="EK113" s="240">
        <f t="shared" si="162"/>
        <v>0</v>
      </c>
      <c r="EL113" s="240">
        <f t="shared" si="163"/>
        <v>3</v>
      </c>
      <c r="EM113" s="240">
        <f t="shared" si="164"/>
        <v>0</v>
      </c>
      <c r="EN113" s="240">
        <f t="shared" si="165"/>
        <v>0</v>
      </c>
      <c r="EO113" s="240">
        <f t="shared" si="166"/>
        <v>0</v>
      </c>
      <c r="EP113" s="240">
        <f t="shared" si="167"/>
        <v>0</v>
      </c>
      <c r="EQ113" s="240">
        <f t="shared" si="168"/>
        <v>0</v>
      </c>
      <c r="ER113" s="240">
        <f t="shared" si="169"/>
        <v>0</v>
      </c>
      <c r="ES113" s="240">
        <f t="shared" si="170"/>
        <v>0</v>
      </c>
      <c r="ET113" s="241">
        <f t="shared" si="171"/>
        <v>3</v>
      </c>
      <c r="EU113" s="242">
        <f t="shared" si="172"/>
        <v>0</v>
      </c>
      <c r="EV113" s="234">
        <f t="shared" si="173"/>
        <v>0</v>
      </c>
      <c r="EW113" s="234">
        <f t="shared" si="174"/>
        <v>3</v>
      </c>
      <c r="EX113" s="234">
        <f t="shared" si="175"/>
        <v>0</v>
      </c>
      <c r="EY113" s="234">
        <f t="shared" si="176"/>
        <v>0</v>
      </c>
      <c r="EZ113" s="235">
        <f t="shared" si="177"/>
        <v>0</v>
      </c>
      <c r="FA113" s="236">
        <f t="shared" si="178"/>
        <v>0</v>
      </c>
      <c r="FB113" s="236">
        <f t="shared" si="179"/>
        <v>0</v>
      </c>
      <c r="FC113" s="236">
        <f t="shared" si="180"/>
        <v>0</v>
      </c>
      <c r="FD113" s="236">
        <f t="shared" si="181"/>
        <v>0</v>
      </c>
      <c r="FE113" s="236">
        <f t="shared" si="182"/>
        <v>0</v>
      </c>
      <c r="FF113" s="236">
        <f t="shared" si="183"/>
        <v>0</v>
      </c>
      <c r="FG113" s="237">
        <f t="shared" si="184"/>
        <v>0</v>
      </c>
      <c r="FH113" s="238">
        <f t="shared" si="185"/>
        <v>0</v>
      </c>
      <c r="FI113" s="238">
        <f t="shared" si="186"/>
        <v>0</v>
      </c>
      <c r="FJ113" s="238">
        <f t="shared" si="187"/>
        <v>0</v>
      </c>
      <c r="FK113" s="238">
        <f t="shared" si="188"/>
        <v>0</v>
      </c>
      <c r="FL113" s="238">
        <f t="shared" si="189"/>
        <v>0</v>
      </c>
      <c r="FM113" s="238">
        <f t="shared" si="190"/>
        <v>0</v>
      </c>
      <c r="FN113" s="238">
        <f t="shared" si="191"/>
        <v>0</v>
      </c>
      <c r="FO113" s="239">
        <f t="shared" si="192"/>
        <v>6</v>
      </c>
      <c r="FP113" s="240">
        <f t="shared" si="193"/>
        <v>6</v>
      </c>
      <c r="FQ113" s="240">
        <f t="shared" si="194"/>
        <v>0</v>
      </c>
      <c r="FR113" s="240">
        <f t="shared" si="195"/>
        <v>0</v>
      </c>
      <c r="FS113" s="240">
        <f t="shared" si="196"/>
        <v>0</v>
      </c>
      <c r="FT113" s="240">
        <f t="shared" si="197"/>
        <v>6</v>
      </c>
      <c r="FU113" s="240">
        <f t="shared" si="198"/>
        <v>0</v>
      </c>
      <c r="FV113" s="240">
        <f t="shared" si="199"/>
        <v>0</v>
      </c>
      <c r="FW113" s="240">
        <f t="shared" si="200"/>
        <v>0</v>
      </c>
      <c r="FX113" s="240">
        <f t="shared" si="201"/>
        <v>0</v>
      </c>
      <c r="FY113" s="240">
        <f t="shared" si="202"/>
        <v>0</v>
      </c>
      <c r="FZ113" s="240">
        <f t="shared" si="203"/>
        <v>0</v>
      </c>
      <c r="GA113" s="241">
        <f t="shared" si="204"/>
        <v>21</v>
      </c>
      <c r="GB113" s="242">
        <f t="shared" si="205"/>
        <v>0</v>
      </c>
      <c r="GC113" s="234">
        <f t="shared" si="206"/>
        <v>0</v>
      </c>
      <c r="GD113" s="234">
        <f t="shared" si="207"/>
        <v>0</v>
      </c>
      <c r="GE113" s="234">
        <f t="shared" si="208"/>
        <v>0</v>
      </c>
      <c r="GF113" s="234">
        <f t="shared" si="209"/>
        <v>0</v>
      </c>
      <c r="GG113" s="235">
        <f t="shared" si="210"/>
        <v>0</v>
      </c>
      <c r="GH113" s="236">
        <f t="shared" si="211"/>
        <v>0</v>
      </c>
      <c r="GI113" s="236">
        <f t="shared" si="212"/>
        <v>0</v>
      </c>
      <c r="GJ113" s="236">
        <f t="shared" si="213"/>
        <v>0</v>
      </c>
      <c r="GK113" s="236">
        <f t="shared" si="214"/>
        <v>0</v>
      </c>
      <c r="GL113" s="236">
        <f t="shared" si="215"/>
        <v>0</v>
      </c>
      <c r="GM113" s="236">
        <f t="shared" si="216"/>
        <v>0</v>
      </c>
      <c r="GN113" s="237">
        <f t="shared" si="217"/>
        <v>0</v>
      </c>
      <c r="GO113" s="238">
        <f t="shared" si="218"/>
        <v>0</v>
      </c>
      <c r="GP113" s="238">
        <f t="shared" si="219"/>
        <v>0</v>
      </c>
      <c r="GQ113" s="238">
        <f t="shared" si="220"/>
        <v>0</v>
      </c>
      <c r="GR113" s="238">
        <f t="shared" si="221"/>
        <v>0</v>
      </c>
      <c r="GS113" s="238">
        <f t="shared" si="222"/>
        <v>0</v>
      </c>
      <c r="GT113" s="238">
        <f t="shared" si="223"/>
        <v>0</v>
      </c>
      <c r="GU113" s="238">
        <f t="shared" si="224"/>
        <v>6</v>
      </c>
      <c r="GV113" s="239">
        <f t="shared" si="225"/>
        <v>0</v>
      </c>
      <c r="GW113" s="240">
        <f t="shared" si="226"/>
        <v>0</v>
      </c>
      <c r="GX113" s="240">
        <f t="shared" si="227"/>
        <v>0</v>
      </c>
      <c r="GY113" s="240">
        <f t="shared" si="228"/>
        <v>0</v>
      </c>
      <c r="GZ113" s="240">
        <f t="shared" si="229"/>
        <v>0</v>
      </c>
      <c r="HA113" s="240">
        <f t="shared" si="230"/>
        <v>0</v>
      </c>
      <c r="HB113" s="240">
        <f t="shared" si="231"/>
        <v>0</v>
      </c>
      <c r="HC113" s="240">
        <f t="shared" si="232"/>
        <v>0</v>
      </c>
      <c r="HD113" s="240">
        <f t="shared" si="233"/>
        <v>0</v>
      </c>
      <c r="HE113" s="240">
        <f t="shared" si="234"/>
        <v>0</v>
      </c>
      <c r="HF113" s="240">
        <f t="shared" si="235"/>
        <v>0</v>
      </c>
      <c r="HG113" s="240">
        <f t="shared" si="236"/>
        <v>0</v>
      </c>
      <c r="HH113" s="241">
        <f t="shared" si="237"/>
        <v>6</v>
      </c>
      <c r="HI113" s="243"/>
      <c r="HJ113" s="242">
        <f t="shared" si="238"/>
        <v>3</v>
      </c>
      <c r="HK113" s="234">
        <f t="shared" si="239"/>
        <v>0</v>
      </c>
      <c r="HL113" s="234">
        <f t="shared" si="240"/>
        <v>0</v>
      </c>
      <c r="HM113" s="234">
        <f t="shared" si="241"/>
        <v>3</v>
      </c>
      <c r="HN113" s="234">
        <f t="shared" si="242"/>
        <v>0</v>
      </c>
      <c r="HO113" s="235">
        <f t="shared" si="243"/>
        <v>20</v>
      </c>
      <c r="HP113" s="236">
        <f t="shared" si="244"/>
        <v>20</v>
      </c>
      <c r="HQ113" s="236">
        <f t="shared" si="245"/>
        <v>20</v>
      </c>
      <c r="HR113" s="236">
        <f t="shared" si="246"/>
        <v>20</v>
      </c>
      <c r="HS113" s="236">
        <f t="shared" si="247"/>
        <v>10</v>
      </c>
      <c r="HT113" s="236">
        <f t="shared" si="248"/>
        <v>20</v>
      </c>
      <c r="HU113" s="236">
        <f t="shared" si="249"/>
        <v>10</v>
      </c>
      <c r="HV113" s="237">
        <f t="shared" si="250"/>
        <v>20</v>
      </c>
      <c r="HW113" s="238">
        <f t="shared" si="251"/>
        <v>20</v>
      </c>
      <c r="HX113" s="238">
        <f t="shared" si="252"/>
        <v>20</v>
      </c>
      <c r="HY113" s="238">
        <f t="shared" si="253"/>
        <v>20</v>
      </c>
      <c r="HZ113" s="238">
        <f t="shared" si="254"/>
        <v>10</v>
      </c>
      <c r="IA113" s="238">
        <f t="shared" si="255"/>
        <v>20</v>
      </c>
      <c r="IB113" s="238">
        <f t="shared" si="256"/>
        <v>10</v>
      </c>
      <c r="IC113" s="238">
        <f t="shared" si="257"/>
        <v>0</v>
      </c>
      <c r="ID113" s="239">
        <f t="shared" si="258"/>
        <v>0</v>
      </c>
      <c r="IE113" s="240">
        <f t="shared" si="259"/>
        <v>0</v>
      </c>
      <c r="IF113" s="240">
        <f t="shared" si="260"/>
        <v>0</v>
      </c>
      <c r="IG113" s="240">
        <f t="shared" si="261"/>
        <v>10</v>
      </c>
      <c r="IH113" s="240">
        <f t="shared" si="262"/>
        <v>0</v>
      </c>
      <c r="II113" s="240">
        <f t="shared" si="263"/>
        <v>0</v>
      </c>
      <c r="IJ113" s="240">
        <f t="shared" si="264"/>
        <v>0</v>
      </c>
      <c r="IK113" s="240">
        <f t="shared" si="265"/>
        <v>0</v>
      </c>
      <c r="IL113" s="240">
        <f t="shared" si="266"/>
        <v>0</v>
      </c>
      <c r="IM113" s="240">
        <f t="shared" si="267"/>
        <v>0</v>
      </c>
      <c r="IN113" s="240">
        <f t="shared" si="268"/>
        <v>0</v>
      </c>
      <c r="IO113" s="240">
        <f t="shared" si="269"/>
        <v>0</v>
      </c>
      <c r="IP113" s="416">
        <f t="shared" si="270"/>
        <v>250</v>
      </c>
      <c r="IQ113" s="416">
        <f t="shared" si="271"/>
        <v>6</v>
      </c>
    </row>
    <row r="114" spans="1:251" ht="15" customHeight="1" x14ac:dyDescent="0.25">
      <c r="A114" s="14" t="s">
        <v>1789</v>
      </c>
      <c r="B114" s="392">
        <v>123</v>
      </c>
      <c r="C114" s="13" t="s">
        <v>893</v>
      </c>
      <c r="D114" s="423">
        <v>44044</v>
      </c>
      <c r="E114" s="20">
        <v>6</v>
      </c>
      <c r="F114" s="6">
        <v>10878897</v>
      </c>
      <c r="G114" s="20">
        <v>1</v>
      </c>
      <c r="H114" s="20"/>
      <c r="I114" s="23"/>
      <c r="J114" s="6" t="s">
        <v>18</v>
      </c>
      <c r="K114" s="6" t="s">
        <v>18</v>
      </c>
      <c r="L114" s="424"/>
      <c r="M114" s="651" t="s">
        <v>894</v>
      </c>
      <c r="N114" s="692">
        <v>75.400001525878906</v>
      </c>
      <c r="O114" s="107"/>
      <c r="P114" s="105"/>
      <c r="Q114" s="106"/>
      <c r="R114" s="24" t="s">
        <v>1397</v>
      </c>
      <c r="S114" s="107"/>
      <c r="T114" s="105"/>
      <c r="U114" s="106"/>
      <c r="V114" s="24" t="s">
        <v>1390</v>
      </c>
      <c r="W114" s="107"/>
      <c r="X114" s="105"/>
      <c r="Y114" s="106"/>
      <c r="Z114" s="692">
        <v>71.75</v>
      </c>
      <c r="AA114" s="273"/>
      <c r="AB114" s="24" t="s">
        <v>1397</v>
      </c>
      <c r="AC114" s="273"/>
      <c r="AD114" s="272">
        <v>100</v>
      </c>
      <c r="AE114" s="108"/>
      <c r="AF114" s="444"/>
      <c r="AG114" s="272">
        <v>100</v>
      </c>
      <c r="AH114" s="108"/>
      <c r="AI114" s="444"/>
      <c r="AJ114" s="272">
        <v>100</v>
      </c>
      <c r="AK114" s="108"/>
      <c r="AL114" s="444"/>
      <c r="AM114" s="272">
        <v>100</v>
      </c>
      <c r="AN114" s="108"/>
      <c r="AO114" s="444"/>
      <c r="AP114" s="272">
        <v>100</v>
      </c>
      <c r="AQ114" s="108"/>
      <c r="AR114" s="444"/>
      <c r="AS114" s="272">
        <v>100</v>
      </c>
      <c r="AT114" s="108"/>
      <c r="AU114" s="444"/>
      <c r="AV114" s="272">
        <v>100</v>
      </c>
      <c r="AW114" s="108"/>
      <c r="AX114" s="444"/>
      <c r="AY114" s="648">
        <v>67.199996948242188</v>
      </c>
      <c r="AZ114" s="107"/>
      <c r="BA114" s="273"/>
      <c r="BB114" s="24">
        <v>63</v>
      </c>
      <c r="BC114" s="107"/>
      <c r="BD114" s="273"/>
      <c r="BE114" s="24">
        <v>54.25</v>
      </c>
      <c r="BF114" s="107"/>
      <c r="BG114" s="273"/>
      <c r="BH114" s="24">
        <v>64</v>
      </c>
      <c r="BI114" s="107"/>
      <c r="BJ114" s="273"/>
      <c r="BK114" s="24">
        <v>67</v>
      </c>
      <c r="BL114" s="107"/>
      <c r="BM114" s="273"/>
      <c r="BN114" s="648">
        <v>70.089996337890625</v>
      </c>
      <c r="BO114" s="107"/>
      <c r="BP114" s="273"/>
      <c r="BQ114" s="24">
        <v>62</v>
      </c>
      <c r="BR114" s="107"/>
      <c r="BS114" s="273"/>
      <c r="BT114" s="24" t="s">
        <v>1387</v>
      </c>
      <c r="BU114" s="291"/>
      <c r="BV114" s="273"/>
      <c r="BW114" s="24" t="s">
        <v>1390</v>
      </c>
      <c r="BX114" s="107"/>
      <c r="BY114" s="273"/>
      <c r="BZ114" s="24" t="s">
        <v>1390</v>
      </c>
      <c r="CA114" s="107"/>
      <c r="CB114" s="273"/>
      <c r="CC114" s="692">
        <v>50</v>
      </c>
      <c r="CD114" s="107"/>
      <c r="CE114" s="107"/>
      <c r="CF114" s="107"/>
      <c r="CG114" s="107"/>
      <c r="CH114" s="273"/>
      <c r="CI114" s="24" t="s">
        <v>1117</v>
      </c>
      <c r="CJ114" s="107"/>
      <c r="CK114" s="273"/>
      <c r="CL114" s="24" t="s">
        <v>1390</v>
      </c>
      <c r="CM114" s="107"/>
      <c r="CN114" s="273"/>
      <c r="CO114" s="24" t="s">
        <v>1397</v>
      </c>
      <c r="CP114" s="107"/>
      <c r="CQ114" s="273"/>
      <c r="CR114" s="24"/>
      <c r="CS114" s="107"/>
      <c r="CT114" s="273"/>
      <c r="CU114" s="24" t="s">
        <v>1397</v>
      </c>
      <c r="CV114" s="107"/>
      <c r="CW114" s="273"/>
      <c r="CX114" s="24"/>
      <c r="CY114" s="107"/>
      <c r="CZ114" s="273"/>
      <c r="DA114" s="24" t="s">
        <v>1397</v>
      </c>
      <c r="DB114" s="107"/>
      <c r="DC114" s="273"/>
      <c r="DD114" s="24" t="s">
        <v>1397</v>
      </c>
      <c r="DE114" s="107"/>
      <c r="DF114" s="273"/>
      <c r="DG114" s="218"/>
      <c r="DH114" s="217"/>
      <c r="DI114" s="217"/>
      <c r="DJ114" s="286">
        <f t="shared" si="136"/>
        <v>62.192499160766602</v>
      </c>
      <c r="DK114" s="219"/>
      <c r="DL114" s="220">
        <f t="shared" si="137"/>
        <v>3.1096249580383302</v>
      </c>
      <c r="DM114" s="650">
        <f t="shared" si="138"/>
        <v>0</v>
      </c>
      <c r="DN114" s="233">
        <f t="shared" si="139"/>
        <v>0</v>
      </c>
      <c r="DO114" s="234">
        <f t="shared" si="140"/>
        <v>0</v>
      </c>
      <c r="DP114" s="234">
        <f t="shared" si="141"/>
        <v>0</v>
      </c>
      <c r="DQ114" s="234">
        <f t="shared" si="142"/>
        <v>0</v>
      </c>
      <c r="DR114" s="234">
        <f t="shared" si="143"/>
        <v>0</v>
      </c>
      <c r="DS114" s="235">
        <f t="shared" si="144"/>
        <v>0</v>
      </c>
      <c r="DT114" s="236">
        <f t="shared" si="145"/>
        <v>0</v>
      </c>
      <c r="DU114" s="236">
        <f t="shared" si="146"/>
        <v>0</v>
      </c>
      <c r="DV114" s="236">
        <f t="shared" si="147"/>
        <v>0</v>
      </c>
      <c r="DW114" s="236">
        <f t="shared" si="148"/>
        <v>0</v>
      </c>
      <c r="DX114" s="236">
        <f t="shared" si="149"/>
        <v>0</v>
      </c>
      <c r="DY114" s="236">
        <f t="shared" si="150"/>
        <v>0</v>
      </c>
      <c r="DZ114" s="237">
        <f t="shared" si="151"/>
        <v>0</v>
      </c>
      <c r="EA114" s="238">
        <f t="shared" si="152"/>
        <v>0</v>
      </c>
      <c r="EB114" s="238">
        <f t="shared" si="153"/>
        <v>0</v>
      </c>
      <c r="EC114" s="238">
        <f t="shared" si="154"/>
        <v>0</v>
      </c>
      <c r="ED114" s="238">
        <f t="shared" si="155"/>
        <v>0</v>
      </c>
      <c r="EE114" s="238">
        <f t="shared" si="156"/>
        <v>0</v>
      </c>
      <c r="EF114" s="238">
        <f t="shared" si="157"/>
        <v>0</v>
      </c>
      <c r="EG114" s="238">
        <f t="shared" si="158"/>
        <v>0</v>
      </c>
      <c r="EH114" s="239">
        <f t="shared" si="159"/>
        <v>0</v>
      </c>
      <c r="EI114" s="240">
        <f t="shared" si="160"/>
        <v>0</v>
      </c>
      <c r="EJ114" s="240">
        <f t="shared" si="161"/>
        <v>0</v>
      </c>
      <c r="EK114" s="240">
        <f t="shared" si="162"/>
        <v>0</v>
      </c>
      <c r="EL114" s="240">
        <f t="shared" si="163"/>
        <v>3</v>
      </c>
      <c r="EM114" s="240">
        <f t="shared" si="164"/>
        <v>0</v>
      </c>
      <c r="EN114" s="240">
        <f t="shared" si="165"/>
        <v>0</v>
      </c>
      <c r="EO114" s="240">
        <f t="shared" si="166"/>
        <v>0</v>
      </c>
      <c r="EP114" s="240">
        <f t="shared" si="167"/>
        <v>0</v>
      </c>
      <c r="EQ114" s="240">
        <f t="shared" si="168"/>
        <v>0</v>
      </c>
      <c r="ER114" s="240">
        <f t="shared" si="169"/>
        <v>0</v>
      </c>
      <c r="ES114" s="240">
        <f t="shared" si="170"/>
        <v>0</v>
      </c>
      <c r="ET114" s="241">
        <f t="shared" si="171"/>
        <v>3</v>
      </c>
      <c r="EU114" s="242">
        <f t="shared" si="172"/>
        <v>0</v>
      </c>
      <c r="EV114" s="234">
        <f t="shared" si="173"/>
        <v>0</v>
      </c>
      <c r="EW114" s="234">
        <f t="shared" si="174"/>
        <v>3</v>
      </c>
      <c r="EX114" s="234">
        <f t="shared" si="175"/>
        <v>0</v>
      </c>
      <c r="EY114" s="234">
        <f t="shared" si="176"/>
        <v>0</v>
      </c>
      <c r="EZ114" s="235">
        <f t="shared" si="177"/>
        <v>0</v>
      </c>
      <c r="FA114" s="236">
        <f t="shared" si="178"/>
        <v>0</v>
      </c>
      <c r="FB114" s="236">
        <f t="shared" si="179"/>
        <v>0</v>
      </c>
      <c r="FC114" s="236">
        <f t="shared" si="180"/>
        <v>0</v>
      </c>
      <c r="FD114" s="236">
        <f t="shared" si="181"/>
        <v>0</v>
      </c>
      <c r="FE114" s="236">
        <f t="shared" si="182"/>
        <v>0</v>
      </c>
      <c r="FF114" s="236">
        <f t="shared" si="183"/>
        <v>0</v>
      </c>
      <c r="FG114" s="237">
        <f t="shared" si="184"/>
        <v>0</v>
      </c>
      <c r="FH114" s="238">
        <f t="shared" si="185"/>
        <v>0</v>
      </c>
      <c r="FI114" s="238">
        <f t="shared" si="186"/>
        <v>0</v>
      </c>
      <c r="FJ114" s="238">
        <f t="shared" si="187"/>
        <v>0</v>
      </c>
      <c r="FK114" s="238">
        <f t="shared" si="188"/>
        <v>0</v>
      </c>
      <c r="FL114" s="238">
        <f t="shared" si="189"/>
        <v>0</v>
      </c>
      <c r="FM114" s="238">
        <f t="shared" si="190"/>
        <v>0</v>
      </c>
      <c r="FN114" s="238">
        <f t="shared" si="191"/>
        <v>0</v>
      </c>
      <c r="FO114" s="239">
        <f t="shared" si="192"/>
        <v>6</v>
      </c>
      <c r="FP114" s="240">
        <f t="shared" si="193"/>
        <v>6</v>
      </c>
      <c r="FQ114" s="240">
        <f t="shared" si="194"/>
        <v>0</v>
      </c>
      <c r="FR114" s="240">
        <f t="shared" si="195"/>
        <v>0</v>
      </c>
      <c r="FS114" s="240">
        <f t="shared" si="196"/>
        <v>0</v>
      </c>
      <c r="FT114" s="240">
        <f t="shared" si="197"/>
        <v>6</v>
      </c>
      <c r="FU114" s="240">
        <f t="shared" si="198"/>
        <v>0</v>
      </c>
      <c r="FV114" s="240">
        <f t="shared" si="199"/>
        <v>0</v>
      </c>
      <c r="FW114" s="240">
        <f t="shared" si="200"/>
        <v>0</v>
      </c>
      <c r="FX114" s="240">
        <f t="shared" si="201"/>
        <v>0</v>
      </c>
      <c r="FY114" s="240">
        <f t="shared" si="202"/>
        <v>0</v>
      </c>
      <c r="FZ114" s="240">
        <f t="shared" si="203"/>
        <v>0</v>
      </c>
      <c r="GA114" s="241">
        <f t="shared" si="204"/>
        <v>21</v>
      </c>
      <c r="GB114" s="242">
        <f t="shared" si="205"/>
        <v>0</v>
      </c>
      <c r="GC114" s="234">
        <f t="shared" si="206"/>
        <v>0</v>
      </c>
      <c r="GD114" s="234">
        <f t="shared" si="207"/>
        <v>0</v>
      </c>
      <c r="GE114" s="234">
        <f t="shared" si="208"/>
        <v>0</v>
      </c>
      <c r="GF114" s="234">
        <f t="shared" si="209"/>
        <v>0</v>
      </c>
      <c r="GG114" s="235">
        <f t="shared" si="210"/>
        <v>0</v>
      </c>
      <c r="GH114" s="236">
        <f t="shared" si="211"/>
        <v>0</v>
      </c>
      <c r="GI114" s="236">
        <f t="shared" si="212"/>
        <v>0</v>
      </c>
      <c r="GJ114" s="236">
        <f t="shared" si="213"/>
        <v>0</v>
      </c>
      <c r="GK114" s="236">
        <f t="shared" si="214"/>
        <v>0</v>
      </c>
      <c r="GL114" s="236">
        <f t="shared" si="215"/>
        <v>0</v>
      </c>
      <c r="GM114" s="236">
        <f t="shared" si="216"/>
        <v>0</v>
      </c>
      <c r="GN114" s="237">
        <f t="shared" si="217"/>
        <v>0</v>
      </c>
      <c r="GO114" s="238">
        <f t="shared" si="218"/>
        <v>0</v>
      </c>
      <c r="GP114" s="238">
        <f t="shared" si="219"/>
        <v>0</v>
      </c>
      <c r="GQ114" s="238">
        <f t="shared" si="220"/>
        <v>0</v>
      </c>
      <c r="GR114" s="238">
        <f t="shared" si="221"/>
        <v>0</v>
      </c>
      <c r="GS114" s="238">
        <f t="shared" si="222"/>
        <v>0</v>
      </c>
      <c r="GT114" s="238">
        <f t="shared" si="223"/>
        <v>0</v>
      </c>
      <c r="GU114" s="238">
        <f t="shared" si="224"/>
        <v>6</v>
      </c>
      <c r="GV114" s="239">
        <f t="shared" si="225"/>
        <v>0</v>
      </c>
      <c r="GW114" s="240">
        <f t="shared" si="226"/>
        <v>0</v>
      </c>
      <c r="GX114" s="240">
        <f t="shared" si="227"/>
        <v>0</v>
      </c>
      <c r="GY114" s="240">
        <f t="shared" si="228"/>
        <v>0</v>
      </c>
      <c r="GZ114" s="240">
        <f t="shared" si="229"/>
        <v>0</v>
      </c>
      <c r="HA114" s="240">
        <f t="shared" si="230"/>
        <v>0</v>
      </c>
      <c r="HB114" s="240">
        <f t="shared" si="231"/>
        <v>0</v>
      </c>
      <c r="HC114" s="240">
        <f t="shared" si="232"/>
        <v>0</v>
      </c>
      <c r="HD114" s="240">
        <f t="shared" si="233"/>
        <v>0</v>
      </c>
      <c r="HE114" s="240">
        <f t="shared" si="234"/>
        <v>0</v>
      </c>
      <c r="HF114" s="240">
        <f t="shared" si="235"/>
        <v>0</v>
      </c>
      <c r="HG114" s="240">
        <f t="shared" si="236"/>
        <v>0</v>
      </c>
      <c r="HH114" s="241">
        <f t="shared" si="237"/>
        <v>6</v>
      </c>
      <c r="HI114" s="243"/>
      <c r="HJ114" s="242">
        <f t="shared" si="238"/>
        <v>3</v>
      </c>
      <c r="HK114" s="234">
        <f t="shared" si="239"/>
        <v>0</v>
      </c>
      <c r="HL114" s="234">
        <f t="shared" si="240"/>
        <v>0</v>
      </c>
      <c r="HM114" s="234">
        <f t="shared" si="241"/>
        <v>3</v>
      </c>
      <c r="HN114" s="234">
        <f t="shared" si="242"/>
        <v>0</v>
      </c>
      <c r="HO114" s="235">
        <f t="shared" si="243"/>
        <v>20</v>
      </c>
      <c r="HP114" s="236">
        <f t="shared" si="244"/>
        <v>20</v>
      </c>
      <c r="HQ114" s="236">
        <f t="shared" si="245"/>
        <v>20</v>
      </c>
      <c r="HR114" s="236">
        <f t="shared" si="246"/>
        <v>20</v>
      </c>
      <c r="HS114" s="236">
        <f t="shared" si="247"/>
        <v>10</v>
      </c>
      <c r="HT114" s="236">
        <f t="shared" si="248"/>
        <v>20</v>
      </c>
      <c r="HU114" s="236">
        <f t="shared" si="249"/>
        <v>10</v>
      </c>
      <c r="HV114" s="237">
        <f t="shared" si="250"/>
        <v>20</v>
      </c>
      <c r="HW114" s="238">
        <f t="shared" si="251"/>
        <v>20</v>
      </c>
      <c r="HX114" s="238">
        <f t="shared" si="252"/>
        <v>20</v>
      </c>
      <c r="HY114" s="238">
        <f t="shared" si="253"/>
        <v>20</v>
      </c>
      <c r="HZ114" s="238">
        <f t="shared" si="254"/>
        <v>10</v>
      </c>
      <c r="IA114" s="238">
        <f t="shared" si="255"/>
        <v>20</v>
      </c>
      <c r="IB114" s="238">
        <f t="shared" si="256"/>
        <v>10</v>
      </c>
      <c r="IC114" s="238">
        <f t="shared" si="257"/>
        <v>0</v>
      </c>
      <c r="ID114" s="239">
        <f t="shared" si="258"/>
        <v>0</v>
      </c>
      <c r="IE114" s="240">
        <f t="shared" si="259"/>
        <v>0</v>
      </c>
      <c r="IF114" s="240">
        <f t="shared" si="260"/>
        <v>10</v>
      </c>
      <c r="IG114" s="240">
        <f t="shared" si="261"/>
        <v>0</v>
      </c>
      <c r="IH114" s="240">
        <f t="shared" si="262"/>
        <v>0</v>
      </c>
      <c r="II114" s="240">
        <f t="shared" si="263"/>
        <v>0</v>
      </c>
      <c r="IJ114" s="240">
        <f t="shared" si="264"/>
        <v>0</v>
      </c>
      <c r="IK114" s="240">
        <f t="shared" si="265"/>
        <v>0</v>
      </c>
      <c r="IL114" s="240">
        <f t="shared" si="266"/>
        <v>0</v>
      </c>
      <c r="IM114" s="240">
        <f t="shared" si="267"/>
        <v>0</v>
      </c>
      <c r="IN114" s="240">
        <f t="shared" si="268"/>
        <v>0</v>
      </c>
      <c r="IO114" s="240">
        <f t="shared" si="269"/>
        <v>0</v>
      </c>
      <c r="IP114" s="416">
        <f t="shared" si="270"/>
        <v>250</v>
      </c>
      <c r="IQ114" s="416">
        <f t="shared" si="271"/>
        <v>6</v>
      </c>
    </row>
    <row r="115" spans="1:251" ht="15" customHeight="1" x14ac:dyDescent="0.25">
      <c r="A115" s="14" t="s">
        <v>1790</v>
      </c>
      <c r="B115" s="392">
        <v>88</v>
      </c>
      <c r="C115" s="13" t="s">
        <v>824</v>
      </c>
      <c r="D115" s="423">
        <v>43922</v>
      </c>
      <c r="E115" s="20">
        <v>6</v>
      </c>
      <c r="F115" s="6">
        <v>10674107</v>
      </c>
      <c r="G115" s="20">
        <v>1</v>
      </c>
      <c r="H115" s="20"/>
      <c r="I115" s="23"/>
      <c r="J115" s="6" t="s">
        <v>18</v>
      </c>
      <c r="K115" s="6" t="s">
        <v>18</v>
      </c>
      <c r="L115" s="424"/>
      <c r="M115" s="651" t="s">
        <v>825</v>
      </c>
      <c r="N115" s="692">
        <v>60.200000762939453</v>
      </c>
      <c r="O115" s="107"/>
      <c r="P115" s="105"/>
      <c r="Q115" s="106"/>
      <c r="R115" s="24" t="s">
        <v>1397</v>
      </c>
      <c r="S115" s="107"/>
      <c r="T115" s="105"/>
      <c r="U115" s="106"/>
      <c r="V115" s="24" t="s">
        <v>1390</v>
      </c>
      <c r="W115" s="107"/>
      <c r="X115" s="105"/>
      <c r="Y115" s="106"/>
      <c r="Z115" s="692">
        <v>66.75</v>
      </c>
      <c r="AA115" s="273"/>
      <c r="AB115" s="24" t="s">
        <v>1397</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648">
        <v>71.879997253417969</v>
      </c>
      <c r="AZ115" s="107"/>
      <c r="BA115" s="273"/>
      <c r="BB115" s="692">
        <v>62.25</v>
      </c>
      <c r="BC115" s="107"/>
      <c r="BD115" s="273"/>
      <c r="BE115" s="24">
        <v>50.25</v>
      </c>
      <c r="BF115" s="107"/>
      <c r="BG115" s="273"/>
      <c r="BH115" s="24">
        <v>56.299999237060547</v>
      </c>
      <c r="BI115" s="107"/>
      <c r="BJ115" s="273"/>
      <c r="BK115" s="24">
        <v>57.400001525878906</v>
      </c>
      <c r="BL115" s="107"/>
      <c r="BM115" s="273"/>
      <c r="BN115" s="648">
        <v>63.090000152587891</v>
      </c>
      <c r="BO115" s="107"/>
      <c r="BP115" s="273"/>
      <c r="BQ115" s="24">
        <v>60</v>
      </c>
      <c r="BR115" s="107"/>
      <c r="BS115" s="273"/>
      <c r="BT115" s="24" t="s">
        <v>1387</v>
      </c>
      <c r="BU115" s="291"/>
      <c r="BV115" s="273"/>
      <c r="BW115" s="24" t="s">
        <v>1390</v>
      </c>
      <c r="BX115" s="107"/>
      <c r="BY115" s="273"/>
      <c r="BZ115" s="24" t="s">
        <v>1390</v>
      </c>
      <c r="CA115" s="107"/>
      <c r="CB115" s="273"/>
      <c r="CC115" s="24"/>
      <c r="CD115" s="107"/>
      <c r="CE115" s="107"/>
      <c r="CF115" s="693">
        <v>15</v>
      </c>
      <c r="CG115" s="107"/>
      <c r="CH115" s="273"/>
      <c r="CI115" s="24" t="s">
        <v>1117</v>
      </c>
      <c r="CJ115" s="107"/>
      <c r="CK115" s="273"/>
      <c r="CL115" s="24" t="s">
        <v>1390</v>
      </c>
      <c r="CM115" s="107"/>
      <c r="CN115" s="273"/>
      <c r="CO115" s="24" t="s">
        <v>1397</v>
      </c>
      <c r="CP115" s="107"/>
      <c r="CQ115" s="273"/>
      <c r="CR115" s="24"/>
      <c r="CS115" s="107"/>
      <c r="CT115" s="273"/>
      <c r="CU115" s="24" t="s">
        <v>1397</v>
      </c>
      <c r="CV115" s="107"/>
      <c r="CW115" s="273"/>
      <c r="CX115" s="24"/>
      <c r="CY115" s="107"/>
      <c r="CZ115" s="273"/>
      <c r="DA115" s="24" t="s">
        <v>1397</v>
      </c>
      <c r="DB115" s="107"/>
      <c r="DC115" s="273"/>
      <c r="DD115" s="24" t="s">
        <v>1397</v>
      </c>
      <c r="DE115" s="107"/>
      <c r="DF115" s="273"/>
      <c r="DG115" s="218"/>
      <c r="DH115" s="217"/>
      <c r="DI115" s="217"/>
      <c r="DJ115" s="286">
        <f t="shared" si="136"/>
        <v>54.521249771118164</v>
      </c>
      <c r="DK115" s="219"/>
      <c r="DL115" s="220">
        <f t="shared" si="137"/>
        <v>2.7260624885559084</v>
      </c>
      <c r="DM115" s="650">
        <f t="shared" si="138"/>
        <v>0</v>
      </c>
      <c r="DN115" s="233">
        <f t="shared" si="139"/>
        <v>0</v>
      </c>
      <c r="DO115" s="234">
        <f t="shared" si="140"/>
        <v>0</v>
      </c>
      <c r="DP115" s="234">
        <f t="shared" si="141"/>
        <v>0</v>
      </c>
      <c r="DQ115" s="234">
        <f t="shared" si="142"/>
        <v>0</v>
      </c>
      <c r="DR115" s="234">
        <f t="shared" si="143"/>
        <v>0</v>
      </c>
      <c r="DS115" s="235">
        <f t="shared" si="144"/>
        <v>0</v>
      </c>
      <c r="DT115" s="236">
        <f t="shared" si="145"/>
        <v>0</v>
      </c>
      <c r="DU115" s="236">
        <f t="shared" si="146"/>
        <v>0</v>
      </c>
      <c r="DV115" s="236">
        <f t="shared" si="147"/>
        <v>0</v>
      </c>
      <c r="DW115" s="236">
        <f t="shared" si="148"/>
        <v>0</v>
      </c>
      <c r="DX115" s="236">
        <f t="shared" si="149"/>
        <v>0</v>
      </c>
      <c r="DY115" s="236">
        <f t="shared" si="150"/>
        <v>0</v>
      </c>
      <c r="DZ115" s="237">
        <f t="shared" si="151"/>
        <v>0</v>
      </c>
      <c r="EA115" s="238">
        <f t="shared" si="152"/>
        <v>0</v>
      </c>
      <c r="EB115" s="238">
        <f t="shared" si="153"/>
        <v>0</v>
      </c>
      <c r="EC115" s="238">
        <f t="shared" si="154"/>
        <v>0</v>
      </c>
      <c r="ED115" s="238">
        <f t="shared" si="155"/>
        <v>0</v>
      </c>
      <c r="EE115" s="238">
        <f t="shared" si="156"/>
        <v>0</v>
      </c>
      <c r="EF115" s="238">
        <f t="shared" si="157"/>
        <v>0</v>
      </c>
      <c r="EG115" s="238">
        <f t="shared" si="158"/>
        <v>0</v>
      </c>
      <c r="EH115" s="239">
        <f t="shared" si="159"/>
        <v>0</v>
      </c>
      <c r="EI115" s="240">
        <f t="shared" si="160"/>
        <v>0</v>
      </c>
      <c r="EJ115" s="240">
        <f t="shared" si="161"/>
        <v>0</v>
      </c>
      <c r="EK115" s="240">
        <f t="shared" si="162"/>
        <v>0</v>
      </c>
      <c r="EL115" s="240">
        <f t="shared" si="163"/>
        <v>3</v>
      </c>
      <c r="EM115" s="240">
        <f t="shared" si="164"/>
        <v>0</v>
      </c>
      <c r="EN115" s="240">
        <f t="shared" si="165"/>
        <v>0</v>
      </c>
      <c r="EO115" s="240">
        <f t="shared" si="166"/>
        <v>0</v>
      </c>
      <c r="EP115" s="240">
        <f t="shared" si="167"/>
        <v>0</v>
      </c>
      <c r="EQ115" s="240">
        <f t="shared" si="168"/>
        <v>0</v>
      </c>
      <c r="ER115" s="240">
        <f t="shared" si="169"/>
        <v>0</v>
      </c>
      <c r="ES115" s="240">
        <f t="shared" si="170"/>
        <v>0</v>
      </c>
      <c r="ET115" s="241">
        <f t="shared" si="171"/>
        <v>3</v>
      </c>
      <c r="EU115" s="242">
        <f t="shared" si="172"/>
        <v>0</v>
      </c>
      <c r="EV115" s="234">
        <f t="shared" si="173"/>
        <v>0</v>
      </c>
      <c r="EW115" s="234">
        <f t="shared" si="174"/>
        <v>3</v>
      </c>
      <c r="EX115" s="234">
        <f t="shared" si="175"/>
        <v>0</v>
      </c>
      <c r="EY115" s="234">
        <f t="shared" si="176"/>
        <v>0</v>
      </c>
      <c r="EZ115" s="235">
        <f t="shared" si="177"/>
        <v>0</v>
      </c>
      <c r="FA115" s="236">
        <f t="shared" si="178"/>
        <v>0</v>
      </c>
      <c r="FB115" s="236">
        <f t="shared" si="179"/>
        <v>0</v>
      </c>
      <c r="FC115" s="236">
        <f t="shared" si="180"/>
        <v>0</v>
      </c>
      <c r="FD115" s="236">
        <f t="shared" si="181"/>
        <v>0</v>
      </c>
      <c r="FE115" s="236">
        <f t="shared" si="182"/>
        <v>0</v>
      </c>
      <c r="FF115" s="236">
        <f t="shared" si="183"/>
        <v>0</v>
      </c>
      <c r="FG115" s="237">
        <f t="shared" si="184"/>
        <v>0</v>
      </c>
      <c r="FH115" s="238">
        <f t="shared" si="185"/>
        <v>0</v>
      </c>
      <c r="FI115" s="238">
        <f t="shared" si="186"/>
        <v>0</v>
      </c>
      <c r="FJ115" s="238">
        <f t="shared" si="187"/>
        <v>0</v>
      </c>
      <c r="FK115" s="238">
        <f t="shared" si="188"/>
        <v>0</v>
      </c>
      <c r="FL115" s="238">
        <f t="shared" si="189"/>
        <v>0</v>
      </c>
      <c r="FM115" s="238">
        <f t="shared" si="190"/>
        <v>0</v>
      </c>
      <c r="FN115" s="238">
        <f t="shared" si="191"/>
        <v>0</v>
      </c>
      <c r="FO115" s="239">
        <f t="shared" si="192"/>
        <v>6</v>
      </c>
      <c r="FP115" s="240">
        <f t="shared" si="193"/>
        <v>6</v>
      </c>
      <c r="FQ115" s="240">
        <f t="shared" si="194"/>
        <v>0</v>
      </c>
      <c r="FR115" s="240">
        <f t="shared" si="195"/>
        <v>0</v>
      </c>
      <c r="FS115" s="240">
        <f t="shared" si="196"/>
        <v>0</v>
      </c>
      <c r="FT115" s="240">
        <f t="shared" si="197"/>
        <v>6</v>
      </c>
      <c r="FU115" s="240">
        <f t="shared" si="198"/>
        <v>0</v>
      </c>
      <c r="FV115" s="240">
        <f t="shared" si="199"/>
        <v>0</v>
      </c>
      <c r="FW115" s="240">
        <f t="shared" si="200"/>
        <v>0</v>
      </c>
      <c r="FX115" s="240">
        <f t="shared" si="201"/>
        <v>0</v>
      </c>
      <c r="FY115" s="240">
        <f t="shared" si="202"/>
        <v>0</v>
      </c>
      <c r="FZ115" s="240">
        <f t="shared" si="203"/>
        <v>0</v>
      </c>
      <c r="GA115" s="241">
        <f t="shared" si="204"/>
        <v>21</v>
      </c>
      <c r="GB115" s="242">
        <f t="shared" si="205"/>
        <v>0</v>
      </c>
      <c r="GC115" s="234">
        <f t="shared" si="206"/>
        <v>0</v>
      </c>
      <c r="GD115" s="234">
        <f t="shared" si="207"/>
        <v>0</v>
      </c>
      <c r="GE115" s="234">
        <f t="shared" si="208"/>
        <v>0</v>
      </c>
      <c r="GF115" s="234">
        <f t="shared" si="209"/>
        <v>0</v>
      </c>
      <c r="GG115" s="235">
        <f t="shared" si="210"/>
        <v>0</v>
      </c>
      <c r="GH115" s="236">
        <f t="shared" si="211"/>
        <v>0</v>
      </c>
      <c r="GI115" s="236">
        <f t="shared" si="212"/>
        <v>0</v>
      </c>
      <c r="GJ115" s="236">
        <f t="shared" si="213"/>
        <v>0</v>
      </c>
      <c r="GK115" s="236">
        <f t="shared" si="214"/>
        <v>0</v>
      </c>
      <c r="GL115" s="236">
        <f t="shared" si="215"/>
        <v>0</v>
      </c>
      <c r="GM115" s="236">
        <f t="shared" si="216"/>
        <v>0</v>
      </c>
      <c r="GN115" s="237">
        <f t="shared" si="217"/>
        <v>0</v>
      </c>
      <c r="GO115" s="238">
        <f t="shared" si="218"/>
        <v>0</v>
      </c>
      <c r="GP115" s="238">
        <f t="shared" si="219"/>
        <v>0</v>
      </c>
      <c r="GQ115" s="238">
        <f t="shared" si="220"/>
        <v>0</v>
      </c>
      <c r="GR115" s="238">
        <f t="shared" si="221"/>
        <v>0</v>
      </c>
      <c r="GS115" s="238">
        <f t="shared" si="222"/>
        <v>0</v>
      </c>
      <c r="GT115" s="238">
        <f t="shared" si="223"/>
        <v>0</v>
      </c>
      <c r="GU115" s="238">
        <f t="shared" si="224"/>
        <v>6</v>
      </c>
      <c r="GV115" s="239">
        <f t="shared" si="225"/>
        <v>0</v>
      </c>
      <c r="GW115" s="240">
        <f t="shared" si="226"/>
        <v>0</v>
      </c>
      <c r="GX115" s="240">
        <f t="shared" si="227"/>
        <v>0</v>
      </c>
      <c r="GY115" s="240">
        <f t="shared" si="228"/>
        <v>0</v>
      </c>
      <c r="GZ115" s="240">
        <f t="shared" si="229"/>
        <v>0</v>
      </c>
      <c r="HA115" s="240">
        <f t="shared" si="230"/>
        <v>0</v>
      </c>
      <c r="HB115" s="240">
        <f t="shared" si="231"/>
        <v>0</v>
      </c>
      <c r="HC115" s="240">
        <f t="shared" si="232"/>
        <v>0</v>
      </c>
      <c r="HD115" s="240">
        <f t="shared" si="233"/>
        <v>0</v>
      </c>
      <c r="HE115" s="240">
        <f t="shared" si="234"/>
        <v>0</v>
      </c>
      <c r="HF115" s="240">
        <f t="shared" si="235"/>
        <v>0</v>
      </c>
      <c r="HG115" s="240">
        <f t="shared" si="236"/>
        <v>0</v>
      </c>
      <c r="HH115" s="241">
        <f t="shared" si="237"/>
        <v>6</v>
      </c>
      <c r="HI115" s="243"/>
      <c r="HJ115" s="242">
        <f t="shared" si="238"/>
        <v>3</v>
      </c>
      <c r="HK115" s="234">
        <f t="shared" si="239"/>
        <v>0</v>
      </c>
      <c r="HL115" s="234">
        <f t="shared" si="240"/>
        <v>0</v>
      </c>
      <c r="HM115" s="234">
        <f t="shared" si="241"/>
        <v>3</v>
      </c>
      <c r="HN115" s="234">
        <f t="shared" si="242"/>
        <v>0</v>
      </c>
      <c r="HO115" s="235">
        <f t="shared" si="243"/>
        <v>20</v>
      </c>
      <c r="HP115" s="236">
        <f t="shared" si="244"/>
        <v>20</v>
      </c>
      <c r="HQ115" s="236">
        <f t="shared" si="245"/>
        <v>20</v>
      </c>
      <c r="HR115" s="236">
        <f t="shared" si="246"/>
        <v>20</v>
      </c>
      <c r="HS115" s="236">
        <f t="shared" si="247"/>
        <v>10</v>
      </c>
      <c r="HT115" s="236">
        <f t="shared" si="248"/>
        <v>20</v>
      </c>
      <c r="HU115" s="236">
        <f t="shared" si="249"/>
        <v>10</v>
      </c>
      <c r="HV115" s="237">
        <f t="shared" si="250"/>
        <v>20</v>
      </c>
      <c r="HW115" s="238">
        <f t="shared" si="251"/>
        <v>20</v>
      </c>
      <c r="HX115" s="238">
        <f t="shared" si="252"/>
        <v>20</v>
      </c>
      <c r="HY115" s="238">
        <f t="shared" si="253"/>
        <v>20</v>
      </c>
      <c r="HZ115" s="238">
        <f t="shared" si="254"/>
        <v>10</v>
      </c>
      <c r="IA115" s="238">
        <f t="shared" si="255"/>
        <v>20</v>
      </c>
      <c r="IB115" s="238">
        <f t="shared" si="256"/>
        <v>10</v>
      </c>
      <c r="IC115" s="238">
        <f t="shared" si="257"/>
        <v>0</v>
      </c>
      <c r="ID115" s="239">
        <f t="shared" si="258"/>
        <v>0</v>
      </c>
      <c r="IE115" s="240">
        <f t="shared" si="259"/>
        <v>0</v>
      </c>
      <c r="IF115" s="240">
        <f t="shared" si="260"/>
        <v>0</v>
      </c>
      <c r="IG115" s="240">
        <f t="shared" si="261"/>
        <v>0</v>
      </c>
      <c r="IH115" s="240">
        <f t="shared" si="262"/>
        <v>0</v>
      </c>
      <c r="II115" s="240">
        <f t="shared" si="263"/>
        <v>0</v>
      </c>
      <c r="IJ115" s="240">
        <f t="shared" si="264"/>
        <v>0</v>
      </c>
      <c r="IK115" s="240">
        <f t="shared" si="265"/>
        <v>0</v>
      </c>
      <c r="IL115" s="240">
        <f t="shared" si="266"/>
        <v>0</v>
      </c>
      <c r="IM115" s="240">
        <f t="shared" si="267"/>
        <v>0</v>
      </c>
      <c r="IN115" s="240">
        <f t="shared" si="268"/>
        <v>0</v>
      </c>
      <c r="IO115" s="240">
        <f t="shared" si="269"/>
        <v>0</v>
      </c>
      <c r="IP115" s="416">
        <f t="shared" si="270"/>
        <v>240</v>
      </c>
      <c r="IQ115" s="416">
        <f t="shared" si="271"/>
        <v>6</v>
      </c>
    </row>
    <row r="117" spans="1:251" ht="15" customHeight="1" x14ac:dyDescent="0.25">
      <c r="A117" s="14" t="s">
        <v>1780</v>
      </c>
      <c r="B117" s="392">
        <v>3</v>
      </c>
      <c r="C117" s="13" t="s">
        <v>474</v>
      </c>
      <c r="D117" s="423">
        <v>43101</v>
      </c>
      <c r="E117" s="20" t="s">
        <v>1115</v>
      </c>
      <c r="F117" s="6">
        <v>8748184</v>
      </c>
      <c r="G117" s="20">
        <v>1</v>
      </c>
      <c r="H117" s="20"/>
      <c r="I117" s="23"/>
      <c r="J117" s="6" t="s">
        <v>18</v>
      </c>
      <c r="K117" s="6" t="s">
        <v>18</v>
      </c>
      <c r="L117" s="424"/>
      <c r="M117" s="651" t="s">
        <v>552</v>
      </c>
      <c r="N117" s="24" t="s">
        <v>16</v>
      </c>
      <c r="O117" s="107"/>
      <c r="P117" s="108"/>
      <c r="Q117" s="444"/>
      <c r="R117" s="24" t="s">
        <v>16</v>
      </c>
      <c r="S117" s="107"/>
      <c r="T117" s="108"/>
      <c r="U117" s="649"/>
      <c r="V117" s="24" t="s">
        <v>493</v>
      </c>
      <c r="W117" s="693" t="s">
        <v>1390</v>
      </c>
      <c r="X117" s="108"/>
      <c r="Y117" s="444"/>
      <c r="Z117" s="24" t="s">
        <v>22</v>
      </c>
      <c r="AA117" s="273"/>
      <c r="AB117" s="24" t="s">
        <v>338</v>
      </c>
      <c r="AC117" s="273"/>
      <c r="AD117" s="24">
        <v>40</v>
      </c>
      <c r="AE117" s="107"/>
      <c r="AF117" s="273"/>
      <c r="AG117" s="24">
        <v>53</v>
      </c>
      <c r="AH117" s="107"/>
      <c r="AI117" s="273"/>
      <c r="AJ117" s="24">
        <v>68</v>
      </c>
      <c r="AK117" s="107"/>
      <c r="AL117" s="273"/>
      <c r="AM117" s="24">
        <v>40</v>
      </c>
      <c r="AN117" s="107"/>
      <c r="AO117" s="273"/>
      <c r="AP117" s="24">
        <v>45</v>
      </c>
      <c r="AQ117" s="107"/>
      <c r="AR117" s="273"/>
      <c r="AS117" s="24">
        <v>62</v>
      </c>
      <c r="AT117" s="107"/>
      <c r="AU117" s="273"/>
      <c r="AV117" s="24">
        <v>68</v>
      </c>
      <c r="AW117" s="107"/>
      <c r="AX117" s="273"/>
      <c r="AY117" s="24"/>
      <c r="AZ117" s="653">
        <v>48</v>
      </c>
      <c r="BA117" s="273"/>
      <c r="BB117" s="24"/>
      <c r="BC117" s="653">
        <v>48</v>
      </c>
      <c r="BD117" s="273"/>
      <c r="BE117" s="24" t="s">
        <v>1113</v>
      </c>
      <c r="BF117" s="107">
        <v>43</v>
      </c>
      <c r="BG117" s="694">
        <v>4.5</v>
      </c>
      <c r="BH117" s="24" t="s">
        <v>1113</v>
      </c>
      <c r="BI117" s="645">
        <v>0</v>
      </c>
      <c r="BJ117" s="694">
        <v>-43.75</v>
      </c>
      <c r="BK117" s="24">
        <v>40</v>
      </c>
      <c r="BL117" s="107"/>
      <c r="BM117" s="273"/>
      <c r="BN117" s="24" t="s">
        <v>1390</v>
      </c>
      <c r="BO117" s="107"/>
      <c r="BP117" s="273"/>
      <c r="BQ117" s="24" t="s">
        <v>1113</v>
      </c>
      <c r="BR117" s="107">
        <v>40</v>
      </c>
      <c r="BS117" s="273"/>
      <c r="BT117" s="24" t="s">
        <v>1387</v>
      </c>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f>AVERAGE(AY117:DF117)</f>
        <v>22.46875</v>
      </c>
      <c r="DK117" s="219"/>
      <c r="DL117" s="220">
        <f>IF(DJ117&gt;80, 4, (DJ117-50)/20+2.5)</f>
        <v>1.1234375000000001</v>
      </c>
      <c r="DM117" s="650">
        <f>COUNTIF(N117:DF117, DM$1)+COUNTIF(N117:DF117, DM$2)</f>
        <v>0</v>
      </c>
      <c r="DN117" s="233">
        <f>IF(COUNTIF($N117:$Q117, ET$1)&gt;0, DN$2, 0)</f>
        <v>0</v>
      </c>
      <c r="DO117" s="234">
        <f>IF(COUNTIF($R117:$U117, ET$1)&gt;0, DO$2, 0)</f>
        <v>0</v>
      </c>
      <c r="DP117" s="234">
        <f>IF(COUNTIF($V117:$Y117, ET$1)&gt;0, DP$2, 0)</f>
        <v>0</v>
      </c>
      <c r="DQ117" s="234">
        <f>IF(COUNTIF($Z117:$AA117, ET$1)&gt;0, DQ$2, 0)</f>
        <v>0</v>
      </c>
      <c r="DR117" s="234">
        <f>IF(COUNTIF($AB117:$AC117, ET$1)&gt;0, DR$2, 0)</f>
        <v>0</v>
      </c>
      <c r="DS117" s="235">
        <f>IF(COUNTIF($AD117:$AF117, $ET$1)&gt;0, DS$2, 0)</f>
        <v>0</v>
      </c>
      <c r="DT117" s="236">
        <f>IF(COUNTIF($AG117:$AI117, $ET$1)&gt;0, DT$2, 0)</f>
        <v>0</v>
      </c>
      <c r="DU117" s="236">
        <f>IF(COUNTIF($AJ117:$AL117, $ET$1)&gt;0, DU$2, 0)</f>
        <v>0</v>
      </c>
      <c r="DV117" s="236">
        <f>IF(COUNTIF($AM117:$AO117, $ET$1)&gt;0, DV$2, 0)</f>
        <v>0</v>
      </c>
      <c r="DW117" s="236">
        <f>IF(COUNTIF($AP117:$AR117, $ET$1)&gt;0, DW$2, 0)</f>
        <v>0</v>
      </c>
      <c r="DX117" s="236">
        <f>IF(COUNTIF($AS117:$AU117, $ET$1)&gt;0, DX$2, 0)</f>
        <v>0</v>
      </c>
      <c r="DY117" s="236">
        <f>IF(COUNTIF($AV117:$AX117, $ET$1)&gt;0, DY$2, 0)</f>
        <v>0</v>
      </c>
      <c r="DZ117" s="237">
        <f>IF(COUNTIF($AY117:$BA117, $ET$1)&gt;0, DZ$2, 0)</f>
        <v>0</v>
      </c>
      <c r="EA117" s="238">
        <f>IF(COUNTIF($BB117:$BD117, $ET$1)&gt;0, EA$2, 0)</f>
        <v>0</v>
      </c>
      <c r="EB117" s="238">
        <f>IF(COUNTIF($BE117:$BG117, $ET$1)&gt;0, EB$2, 0)</f>
        <v>0</v>
      </c>
      <c r="EC117" s="238">
        <f>IF(COUNTIF($BH117:$BJ117, $ET$1)&gt;0, EC$2, 0)</f>
        <v>0</v>
      </c>
      <c r="ED117" s="238">
        <f>IF(COUNTIF($BK117:$BM117, $ET$1)&gt;0, ED$2, 0)</f>
        <v>0</v>
      </c>
      <c r="EE117" s="238">
        <f>IF(COUNTIF($BN117:$BP117, $ET$1)&gt;0, EE$2, 0)</f>
        <v>0</v>
      </c>
      <c r="EF117" s="238">
        <f>IF(COUNTIF($BQ117:$BS117, $ET$1)&gt;0, EF$2, 0)</f>
        <v>0</v>
      </c>
      <c r="EG117" s="238">
        <f>IF(COUNTIF($BT117:$BV117, $ET$1)&gt;0, EG$2, 0)</f>
        <v>0</v>
      </c>
      <c r="EH117" s="239">
        <f>IF(COUNTIF($BW117:$BY117, $ET$1)&gt;0, EH$2, 0)</f>
        <v>0</v>
      </c>
      <c r="EI117" s="240">
        <f>IF(COUNTIF($BZ117:$CB117, $ET$1)&gt;0, EI$2, 0)</f>
        <v>0</v>
      </c>
      <c r="EJ117" s="240">
        <f>IF(COUNTIF($CC117:$CE117, $ET$1)&gt;0, EJ$2, 0)</f>
        <v>0</v>
      </c>
      <c r="EK117" s="240">
        <f>IF(COUNTIF($CF117:$CH117, $ET$1)&gt;0, EK$2, 0)</f>
        <v>0</v>
      </c>
      <c r="EL117" s="240">
        <f>IF(COUNTIF($CI117:$CK117, $ET$1)&gt;0, EL$2, 0)</f>
        <v>0</v>
      </c>
      <c r="EM117" s="240">
        <f>IF(COUNTIF($CL117:$CN117, $ET$1)&gt;0, EM$2, 0)</f>
        <v>0</v>
      </c>
      <c r="EN117" s="240">
        <f>IF(COUNTIF($CO117:$CQ117, $ET$1)&gt;0, EN$2, 0)</f>
        <v>0</v>
      </c>
      <c r="EO117" s="240">
        <f>IF(COUNTIF($CR117:$CT117, $ET$1)&gt;0, EO$2, 0)</f>
        <v>0</v>
      </c>
      <c r="EP117" s="240">
        <f>IF(COUNTIF($CU117:$CW117, $ET$1)&gt;0, EP$2, 0)</f>
        <v>0</v>
      </c>
      <c r="EQ117" s="240">
        <f>IF(COUNTIF($CX117:$CZ117, $ET$1)&gt;0, EQ$2, 0)</f>
        <v>0</v>
      </c>
      <c r="ER117" s="240">
        <f>IF(COUNTIF($DA117:$DC117, $ET$1)&gt;0, ER$2, 0)</f>
        <v>0</v>
      </c>
      <c r="ES117" s="240">
        <f>IF(COUNTIF($DD117:$DF117, $ET$1)&gt;0, ES$2, 0)</f>
        <v>0</v>
      </c>
      <c r="ET117" s="241">
        <f>SUM(DN117:ES117)</f>
        <v>0</v>
      </c>
      <c r="EU117" s="242">
        <f>IF(COUNTIF($N117:$Q117, GA$1)&gt;0, EU$2, 0)</f>
        <v>0</v>
      </c>
      <c r="EV117" s="234">
        <f>IF(COUNTIF($R117:$U117, GA$1)&gt;0, EV$2, 0)</f>
        <v>0</v>
      </c>
      <c r="EW117" s="234">
        <f>IF(COUNTIF($V117:$Y117, GA$1)&gt;0, EW$2, 0)</f>
        <v>3</v>
      </c>
      <c r="EX117" s="234">
        <f>IF(COUNTIF($Z117:$AA117, GA$1)&gt;0, EX$2, 0)</f>
        <v>0</v>
      </c>
      <c r="EY117" s="234">
        <f>IF(COUNTIF($AB117:$AC117, GA$1)&gt;0, EY$2, 0)</f>
        <v>0</v>
      </c>
      <c r="EZ117" s="235">
        <f>IF(COUNTIF($AD117:$AF117, $GA$1)&gt;0, EZ$2, 0)</f>
        <v>0</v>
      </c>
      <c r="FA117" s="236">
        <f>IF(COUNTIF($AG117:$AI117, $GA$1)&gt;0, FA$2, 0)</f>
        <v>0</v>
      </c>
      <c r="FB117" s="236">
        <f>IF(COUNTIF($AJ117:$AL117, $GA$1)&gt;0, FB$2, 0)</f>
        <v>0</v>
      </c>
      <c r="FC117" s="236">
        <f>IF(COUNTIF($AM117:$AO117, $GA$1)&gt;0, FC$2, 0)</f>
        <v>0</v>
      </c>
      <c r="FD117" s="236">
        <f>IF(COUNTIF($AP117:$AR117, $GA$1)&gt;0, FD$2, 0)</f>
        <v>0</v>
      </c>
      <c r="FE117" s="236">
        <f>IF(COUNTIF($AS117:$AU117, $GA$1)&gt;0, FE$2, 0)</f>
        <v>0</v>
      </c>
      <c r="FF117" s="236">
        <f>IF(COUNTIF($AV117:$AX117, $GA$1)&gt;0, FF$2, 0)</f>
        <v>0</v>
      </c>
      <c r="FG117" s="237">
        <f>IF(COUNTIF($AY117:$BA117, $GA$1)&gt;0, FG$2, 0)</f>
        <v>0</v>
      </c>
      <c r="FH117" s="238">
        <f>IF(COUNTIF($BB117:$BD117, $GA$1)&gt;0, FH$2, 0)</f>
        <v>0</v>
      </c>
      <c r="FI117" s="238">
        <f>IF(COUNTIF($BE117:$BG117, $GA$1)&gt;0, FI$2, 0)</f>
        <v>0</v>
      </c>
      <c r="FJ117" s="238">
        <f>IF(COUNTIF($BH117:$BJ117, $GA$1)&gt;0, FJ$2, 0)</f>
        <v>0</v>
      </c>
      <c r="FK117" s="238">
        <f>IF(COUNTIF($BK117:$BM117, $GA$1)&gt;0, FK$2, 0)</f>
        <v>0</v>
      </c>
      <c r="FL117" s="238">
        <f>IF(COUNTIF($BN117:$BP117, $GA$1)&gt;0, FL$2, 0)</f>
        <v>5</v>
      </c>
      <c r="FM117" s="238">
        <f>IF(COUNTIF($BQ117:$BS117, $GA$1)&gt;0, FM$2, 0)</f>
        <v>0</v>
      </c>
      <c r="FN117" s="238">
        <f>IF(COUNTIF($BT117:$BV117, $GA$1)&gt;0, FN$2, 0)</f>
        <v>0</v>
      </c>
      <c r="FO117" s="239">
        <f>IF(COUNTIF($BW117:$BY117, $GA$1)&gt;0, FO$2, 0)</f>
        <v>0</v>
      </c>
      <c r="FP117" s="240">
        <f>IF(COUNTIF($BZ117:$CB117, $GA$1)&gt;0, FP$2, 0)</f>
        <v>0</v>
      </c>
      <c r="FQ117" s="240">
        <f>IF(COUNTIF($CC117:$CE117, $GA$1)&gt;0, FQ$2, 0)</f>
        <v>0</v>
      </c>
      <c r="FR117" s="240">
        <f>IF(COUNTIF($CF117:$CH117, $GA$1)&gt;0, FR$2, 0)</f>
        <v>0</v>
      </c>
      <c r="FS117" s="240">
        <f>IF(COUNTIF($CI117:$CK117, $GA$1)&gt;0, FS$2, 0)</f>
        <v>0</v>
      </c>
      <c r="FT117" s="240">
        <f>IF(COUNTIF($CL117:$CN117, $GA$1)&gt;0, FT$2, 0)</f>
        <v>0</v>
      </c>
      <c r="FU117" s="240">
        <f>IF(COUNTIF($CO117:$CQ117, $GA$1)&gt;0, FU$2, 0)</f>
        <v>0</v>
      </c>
      <c r="FV117" s="240">
        <f>IF(COUNTIF($CR117:$CT117, $GA$1)&gt;0, FV$2, 0)</f>
        <v>0</v>
      </c>
      <c r="FW117" s="240">
        <f>IF(COUNTIF($CU117:$CW117, $GA$1)&gt;0, FW$2, 0)</f>
        <v>0</v>
      </c>
      <c r="FX117" s="240">
        <f>IF(COUNTIF($CX117:$CZ117, $GA$1)&gt;0, FX$2, 0)</f>
        <v>0</v>
      </c>
      <c r="FY117" s="240">
        <f>IF(COUNTIF($DA117:$DC117, $GA$1)&gt;0, FY$2, 0)</f>
        <v>0</v>
      </c>
      <c r="FZ117" s="240">
        <f>IF(COUNTIF($DD117:$DF117, $GA$1)&gt;0, FZ$2, 0)</f>
        <v>0</v>
      </c>
      <c r="GA117" s="241">
        <f>SUM(EU117:FZ117)</f>
        <v>8</v>
      </c>
      <c r="GB117" s="242">
        <f>IF(COUNTIF($N117:$Q117, HH$1)&gt;0, GB$2, 0)</f>
        <v>0</v>
      </c>
      <c r="GC117" s="234">
        <f>IF(COUNTIF($R117:$U117, HH$1)&gt;0, GC$2, 0)</f>
        <v>0</v>
      </c>
      <c r="GD117" s="234">
        <f>IF(COUNTIF($V117:$Y117, HH$1)&gt;0, GD$2, 0)</f>
        <v>0</v>
      </c>
      <c r="GE117" s="234">
        <f>IF(COUNTIF($Z117:$AA117, HH$1)&gt;0, GE$2, 0)</f>
        <v>0</v>
      </c>
      <c r="GF117" s="234">
        <f>IF(COUNTIF($AB117:$AC117, HH$1)&gt;0, GF$2, 0)</f>
        <v>0</v>
      </c>
      <c r="GG117" s="235">
        <f>IF(COUNTIF($AD117:$AF117, $HH$1)&gt;0, GG$2, 0)</f>
        <v>0</v>
      </c>
      <c r="GH117" s="236">
        <f>IF(COUNTIF($AG117:$AI117, $HH$1)&gt;0, GH$2, 0)</f>
        <v>0</v>
      </c>
      <c r="GI117" s="236">
        <f>IF(COUNTIF($AJ117:$AL117, $HH$1)&gt;0, GI$2, 0)</f>
        <v>0</v>
      </c>
      <c r="GJ117" s="236">
        <f>IF(COUNTIF($AM117:$AO117, $HH$1)&gt;0, GJ$2, 0)</f>
        <v>0</v>
      </c>
      <c r="GK117" s="236">
        <f>IF(COUNTIF($AP117:$AR117, $HH$1)&gt;0, GK$2, 0)</f>
        <v>0</v>
      </c>
      <c r="GL117" s="236">
        <f>IF(COUNTIF($AS117:$AU117, $HH$1)&gt;0, GL$2, 0)</f>
        <v>0</v>
      </c>
      <c r="GM117" s="236">
        <f>IF(COUNTIF($AV117:$AX117, $HH$1)&gt;0, GM$2, 0)</f>
        <v>0</v>
      </c>
      <c r="GN117" s="237">
        <f>IF(COUNTIF($AY117:$BA117, $HH$1)&gt;0, GN$2, 0)</f>
        <v>0</v>
      </c>
      <c r="GO117" s="238">
        <f>IF(COUNTIF($BB117:$BD117, $HH$1)&gt;0, GO$2, 0)</f>
        <v>0</v>
      </c>
      <c r="GP117" s="238">
        <f>IF(COUNTIF($BE117:$BG117, $HH$1)&gt;0, GP$2, 0)</f>
        <v>0</v>
      </c>
      <c r="GQ117" s="238">
        <f>IF(COUNTIF($BH117:$BJ117, $HH$1)&gt;0, GQ$2, 0)</f>
        <v>0</v>
      </c>
      <c r="GR117" s="238">
        <f>IF(COUNTIF($BK117:$BM117, $HH$1)&gt;0, GR$2, 0)</f>
        <v>0</v>
      </c>
      <c r="GS117" s="238">
        <f>IF(COUNTIF($BN117:$BP117, $HH$1)&gt;0, GS$2, 0)</f>
        <v>0</v>
      </c>
      <c r="GT117" s="238">
        <f>IF(COUNTIF($BQ117:$BS117, $HH$1)&gt;0, GT$2, 0)</f>
        <v>0</v>
      </c>
      <c r="GU117" s="238">
        <f>IF(COUNTIF($BT117:$BV117, $HH$1)&gt;0, GU$2, 0)</f>
        <v>6</v>
      </c>
      <c r="GV117" s="239">
        <f>IF(COUNTIF($BW117:$BY117, $HH$1)&gt;0, GV$2, 0)</f>
        <v>0</v>
      </c>
      <c r="GW117" s="240">
        <f>IF(COUNTIF($BZ117:$CB117, $HH$1)&gt;0, GW$2, 0)</f>
        <v>0</v>
      </c>
      <c r="GX117" s="240">
        <f>IF(COUNTIF($CC117:$CE117, $HH$1)&gt;0, GX$2, 0)</f>
        <v>0</v>
      </c>
      <c r="GY117" s="240">
        <f>IF(COUNTIF($CF117:$CH117, $HH$1)&gt;0, GY$2, 0)</f>
        <v>0</v>
      </c>
      <c r="GZ117" s="240">
        <f>IF(COUNTIF($CI117:$CK117, $HH$1)&gt;0, GZ$2, 0)</f>
        <v>0</v>
      </c>
      <c r="HA117" s="240">
        <f>IF(COUNTIF($CL117:$CN117, $HH$1)&gt;0, HA$2, 0)</f>
        <v>0</v>
      </c>
      <c r="HB117" s="240">
        <f>IF(COUNTIF($CO117:$CQ117, $HH$1)&gt;0, HB$2, 0)</f>
        <v>0</v>
      </c>
      <c r="HC117" s="240">
        <f>IF(COUNTIF($CR117:$CT117, $HH$1)&gt;0, HC$2, 0)</f>
        <v>0</v>
      </c>
      <c r="HD117" s="240">
        <f>IF(COUNTIF($CU117:$CW117, $HH$1)&gt;0, HD$2, 0)</f>
        <v>0</v>
      </c>
      <c r="HE117" s="240">
        <f>IF(COUNTIF($CX117:$CZ117, $HH$1)&gt;0, HE$2, 0)</f>
        <v>0</v>
      </c>
      <c r="HF117" s="240">
        <f>IF(COUNTIF($DA117:$DC117, $HH$1)&gt;0, HF$2, 0)</f>
        <v>0</v>
      </c>
      <c r="HG117" s="240">
        <f>IF(COUNTIF($DD117:$DF117, $HH$1)&gt;0, HG$2, 0)</f>
        <v>0</v>
      </c>
      <c r="HH117" s="241">
        <f>SUM(GB117:HG117)</f>
        <v>6</v>
      </c>
      <c r="HI117" s="243"/>
      <c r="HJ117" s="242">
        <f>IF(MAX($N117:$Q117)&gt;=40, HJ$2, 0)</f>
        <v>0</v>
      </c>
      <c r="HK117" s="234">
        <f>IF(MAX($R117:$U117)&gt;=40, HK$2, 0)</f>
        <v>0</v>
      </c>
      <c r="HL117" s="234">
        <f>IF(MAX($V117:$Y117)&gt;=40, HL$2, 0)</f>
        <v>0</v>
      </c>
      <c r="HM117" s="234">
        <f>IF(MAX($Z117:$AA117)&gt;=40, HM$2, 0)</f>
        <v>0</v>
      </c>
      <c r="HN117" s="234">
        <f>IF(MAX($AB117:$AC117)&gt;=40, HN$2, 0)</f>
        <v>0</v>
      </c>
      <c r="HO117" s="235">
        <f>IF(MAX($AD117:$AF117)&gt;=40, HO$2, 0)</f>
        <v>20</v>
      </c>
      <c r="HP117" s="236">
        <f>IF(MAX($AG117:$AI117)&gt;=40, HP$2, 0)</f>
        <v>20</v>
      </c>
      <c r="HQ117" s="236">
        <f>IF(MAX($AJ117:$AL117)&gt;=40, HQ$2, 0)</f>
        <v>20</v>
      </c>
      <c r="HR117" s="236">
        <f>IF(MAX($AM117:$AO117)&gt;=40, HR$2, 0)</f>
        <v>20</v>
      </c>
      <c r="HS117" s="236">
        <f>IF(MAX($AP117:$AR117)&gt;=40, HS$2, 0)</f>
        <v>10</v>
      </c>
      <c r="HT117" s="236">
        <f>IF(MAX($AS117:$AU117)&gt;=40, HT$2, 0)</f>
        <v>20</v>
      </c>
      <c r="HU117" s="236">
        <f>IF(MAX($AV117:$AX117)&gt;=40, HU$2, 0)</f>
        <v>10</v>
      </c>
      <c r="HV117" s="237">
        <f>IF(MAX($AY117:$BA117)&gt;=40, HV$2, 0)</f>
        <v>20</v>
      </c>
      <c r="HW117" s="238">
        <f>IF(MAX($BB117:$BD117)&gt;=40, HW$2, 0)</f>
        <v>20</v>
      </c>
      <c r="HX117" s="238">
        <f>IF(MAX($BE117:$BG117)&gt;=40, HX$2, 0)</f>
        <v>20</v>
      </c>
      <c r="HY117" s="238">
        <f>IF(MAX($BH117:$BJ117)&gt;=40, HY$2, 0)</f>
        <v>0</v>
      </c>
      <c r="HZ117" s="238">
        <f>IF(MAX($BK117:$BM117)&gt;=40, HZ$2, 0)</f>
        <v>10</v>
      </c>
      <c r="IA117" s="238">
        <f>IF(MAX($BN117:$BP117)&gt;=40, IA$2, 0)</f>
        <v>0</v>
      </c>
      <c r="IB117" s="238">
        <f>IF(MAX($BQ117:$BS117)&gt;=40, IB$2, 0)</f>
        <v>10</v>
      </c>
      <c r="IC117" s="238">
        <f>IF(MAX($BT117:$BV117)&gt;=40, IC$2, 0)</f>
        <v>0</v>
      </c>
      <c r="ID117" s="239">
        <f>IF(MAX($BW117:$BY117)&gt;=40, ID$2, 0)</f>
        <v>0</v>
      </c>
      <c r="IE117" s="240">
        <f>IF(MAX($BZ117:$CB117)&gt;=40, IE$2, 0)</f>
        <v>0</v>
      </c>
      <c r="IF117" s="240">
        <f>IF(MAX($CC117:$CE117)&gt;=40, IF$2, 0)</f>
        <v>0</v>
      </c>
      <c r="IG117" s="240">
        <f>IF(MAX($CF117:$CH117)&gt;=40, IG$2, 0)</f>
        <v>0</v>
      </c>
      <c r="IH117" s="240">
        <f>IF(MAX($CI117:$CK117)&gt;=40, IH$2, 0)</f>
        <v>0</v>
      </c>
      <c r="II117" s="240">
        <f>IF(MAX($CL117:$CN117)&gt;=40, II$2, 0)</f>
        <v>0</v>
      </c>
      <c r="IJ117" s="240">
        <f>IF(MAX($CO117:$CQ117)&gt;=40, IJ$2, 0)</f>
        <v>0</v>
      </c>
      <c r="IK117" s="240">
        <f>IF(MAX($CR117:$CT117)&gt;=40, IK$2, 0)</f>
        <v>0</v>
      </c>
      <c r="IL117" s="240">
        <f>IF(MAX($CU117:$CW117)&gt;=40, IL$2, 0)</f>
        <v>0</v>
      </c>
      <c r="IM117" s="240">
        <f>IF(MAX($CX117:$CZ117)&gt;=40, IM$2, 0)</f>
        <v>0</v>
      </c>
      <c r="IN117" s="240">
        <f>IF(MAX($DA117:$DC117)&gt;=40, IN$2, 0)</f>
        <v>0</v>
      </c>
      <c r="IO117" s="240">
        <f>IF(MAX($DD117:$DF117)&gt;=40, IO$2, 0)</f>
        <v>0</v>
      </c>
      <c r="IP117" s="416">
        <f>SUM(HO117:IB117, ID117:IO117)</f>
        <v>200</v>
      </c>
      <c r="IQ117" s="416">
        <f>SUM(HJ117:HN117, IC117)</f>
        <v>0</v>
      </c>
    </row>
    <row r="118" spans="1:251" ht="15" customHeight="1" x14ac:dyDescent="0.25">
      <c r="B118" s="337"/>
      <c r="C118" s="393"/>
      <c r="D118" s="339"/>
      <c r="E118" s="337"/>
      <c r="F118" s="337"/>
      <c r="G118" s="337"/>
      <c r="H118" s="337"/>
      <c r="I118" s="340"/>
      <c r="J118" s="341"/>
      <c r="K118" s="341"/>
      <c r="L118" s="342"/>
      <c r="M118" s="343"/>
      <c r="N118" s="344"/>
      <c r="O118" s="345"/>
      <c r="P118" s="345"/>
      <c r="Q118" s="346"/>
      <c r="R118" s="344"/>
      <c r="S118" s="345"/>
      <c r="T118" s="345"/>
      <c r="U118" s="395"/>
      <c r="V118" s="344"/>
      <c r="W118" s="345"/>
      <c r="X118" s="345"/>
      <c r="Y118" s="346"/>
      <c r="Z118" s="344"/>
      <c r="AA118" s="346"/>
      <c r="AB118" s="344"/>
      <c r="AC118" s="346"/>
      <c r="AD118" s="344"/>
      <c r="AE118" s="345"/>
      <c r="AF118" s="346"/>
      <c r="AG118" s="344"/>
      <c r="AH118" s="345"/>
      <c r="AI118" s="346"/>
      <c r="AJ118" s="344"/>
      <c r="AK118" s="345"/>
      <c r="AL118" s="346"/>
      <c r="AM118" s="344"/>
      <c r="AN118" s="345"/>
      <c r="AO118" s="346"/>
      <c r="AP118" s="344"/>
      <c r="AQ118" s="345"/>
      <c r="AR118" s="346"/>
      <c r="AS118" s="344"/>
      <c r="AT118" s="345"/>
      <c r="AU118" s="346"/>
      <c r="AV118" s="344"/>
      <c r="AW118" s="345"/>
      <c r="AX118" s="346"/>
      <c r="AY118" s="344"/>
      <c r="AZ118" s="345"/>
      <c r="BA118" s="346"/>
      <c r="BB118" s="344"/>
      <c r="BC118" s="345"/>
      <c r="BD118" s="346"/>
      <c r="BE118" s="344"/>
      <c r="BF118" s="345"/>
      <c r="BG118" s="346"/>
      <c r="BH118" s="344"/>
      <c r="BI118" s="345"/>
      <c r="BJ118" s="346"/>
      <c r="BK118" s="344"/>
      <c r="BL118" s="345"/>
      <c r="BM118" s="346"/>
      <c r="BN118" s="344"/>
      <c r="BO118" s="345"/>
      <c r="BP118" s="346"/>
      <c r="BQ118" s="344"/>
      <c r="BR118" s="345"/>
      <c r="BS118" s="346"/>
      <c r="BT118" s="344"/>
      <c r="BU118" s="347"/>
      <c r="BV118" s="346"/>
      <c r="BW118" s="344"/>
      <c r="BX118" s="345"/>
      <c r="BY118" s="346"/>
      <c r="BZ118" s="344"/>
      <c r="CA118" s="345"/>
      <c r="CB118" s="346"/>
      <c r="CC118" s="344"/>
      <c r="CD118" s="345"/>
      <c r="CE118" s="345"/>
      <c r="CF118" s="345"/>
      <c r="CG118" s="345"/>
      <c r="CH118" s="346"/>
      <c r="CI118" s="344"/>
      <c r="CJ118" s="345"/>
      <c r="CK118" s="346"/>
      <c r="CL118" s="344"/>
      <c r="CM118" s="345"/>
      <c r="CN118" s="346"/>
      <c r="CO118" s="344"/>
      <c r="CP118" s="345"/>
      <c r="CQ118" s="346"/>
      <c r="CR118" s="344"/>
      <c r="CS118" s="345"/>
      <c r="CT118" s="346"/>
      <c r="CU118" s="344"/>
      <c r="CV118" s="345"/>
      <c r="CW118" s="346"/>
      <c r="CX118" s="344"/>
      <c r="CY118" s="345"/>
      <c r="CZ118" s="346"/>
      <c r="DA118" s="344"/>
      <c r="DB118" s="345"/>
      <c r="DC118" s="346"/>
      <c r="DD118" s="344"/>
      <c r="DE118" s="345"/>
      <c r="DF118" s="346"/>
      <c r="DG118" s="338"/>
      <c r="DH118" s="348"/>
      <c r="DI118" s="348"/>
      <c r="DJ118" s="349"/>
      <c r="DK118" s="343"/>
      <c r="DL118" s="350"/>
      <c r="DM118" s="351"/>
      <c r="DN118" s="352"/>
      <c r="DO118" s="353"/>
      <c r="DP118" s="353"/>
      <c r="DQ118" s="353"/>
      <c r="DR118" s="353"/>
      <c r="DS118" s="354"/>
      <c r="DT118" s="355"/>
      <c r="DU118" s="355"/>
      <c r="DV118" s="355"/>
      <c r="DW118" s="355"/>
      <c r="DX118" s="355"/>
      <c r="DY118" s="355"/>
      <c r="DZ118" s="356"/>
      <c r="EA118" s="357"/>
      <c r="EB118" s="357"/>
      <c r="EC118" s="357"/>
      <c r="ED118" s="357"/>
      <c r="EE118" s="357"/>
      <c r="EF118" s="357"/>
      <c r="EG118" s="357"/>
      <c r="EH118" s="358"/>
      <c r="EI118" s="359"/>
      <c r="EJ118" s="359"/>
      <c r="EK118" s="359"/>
      <c r="EL118" s="359"/>
      <c r="EM118" s="359"/>
      <c r="EN118" s="359"/>
      <c r="EO118" s="359"/>
      <c r="EP118" s="359"/>
      <c r="EQ118" s="359"/>
      <c r="ER118" s="359"/>
      <c r="ES118" s="359"/>
      <c r="ET118" s="360"/>
      <c r="EU118" s="352"/>
      <c r="EV118" s="353"/>
      <c r="EW118" s="353"/>
      <c r="EX118" s="353"/>
      <c r="EY118" s="353"/>
      <c r="EZ118" s="354"/>
      <c r="FA118" s="355"/>
      <c r="FB118" s="355"/>
      <c r="FC118" s="355"/>
      <c r="FD118" s="355"/>
      <c r="FE118" s="355"/>
      <c r="FF118" s="355"/>
      <c r="FG118" s="356"/>
      <c r="FH118" s="357"/>
      <c r="FI118" s="357"/>
      <c r="FJ118" s="357"/>
      <c r="FK118" s="357"/>
      <c r="FL118" s="357"/>
      <c r="FM118" s="357"/>
      <c r="FN118" s="357"/>
      <c r="FO118" s="358"/>
      <c r="FP118" s="359"/>
      <c r="FQ118" s="359"/>
      <c r="FR118" s="359"/>
      <c r="FS118" s="359"/>
      <c r="FT118" s="359"/>
      <c r="FU118" s="359"/>
      <c r="FV118" s="359"/>
      <c r="FW118" s="359"/>
      <c r="FX118" s="359"/>
      <c r="FY118" s="359"/>
      <c r="FZ118" s="359"/>
      <c r="GA118" s="360"/>
      <c r="GB118" s="352"/>
      <c r="GC118" s="353"/>
      <c r="GD118" s="353"/>
      <c r="GE118" s="353"/>
      <c r="GF118" s="353"/>
      <c r="GG118" s="354"/>
      <c r="GH118" s="355"/>
      <c r="GI118" s="355"/>
      <c r="GJ118" s="355"/>
      <c r="GK118" s="355"/>
      <c r="GL118" s="355"/>
      <c r="GM118" s="355"/>
      <c r="GN118" s="356"/>
      <c r="GO118" s="357"/>
      <c r="GP118" s="357"/>
      <c r="GQ118" s="357"/>
      <c r="GR118" s="357"/>
      <c r="GS118" s="357"/>
      <c r="GT118" s="357"/>
      <c r="GU118" s="357"/>
      <c r="GV118" s="358"/>
      <c r="GW118" s="359"/>
      <c r="GX118" s="359"/>
      <c r="GY118" s="359"/>
      <c r="GZ118" s="359"/>
      <c r="HA118" s="359"/>
      <c r="HB118" s="359"/>
      <c r="HC118" s="359"/>
      <c r="HD118" s="359"/>
      <c r="HE118" s="359"/>
      <c r="HF118" s="359"/>
      <c r="HG118" s="359"/>
      <c r="HH118" s="360"/>
      <c r="HI118" s="361"/>
      <c r="HJ118" s="352"/>
      <c r="HK118" s="353"/>
      <c r="HL118" s="353"/>
      <c r="HM118" s="353"/>
      <c r="HN118" s="353"/>
      <c r="HO118" s="354"/>
      <c r="HP118" s="355"/>
      <c r="HQ118" s="355"/>
      <c r="HR118" s="355"/>
      <c r="HS118" s="355"/>
      <c r="HT118" s="355"/>
      <c r="HU118" s="355"/>
      <c r="HV118" s="356"/>
      <c r="HW118" s="357"/>
      <c r="HX118" s="357"/>
      <c r="HY118" s="357"/>
      <c r="HZ118" s="357"/>
      <c r="IA118" s="357"/>
      <c r="IB118" s="357"/>
      <c r="IC118" s="357"/>
      <c r="ID118" s="358"/>
      <c r="IE118" s="359"/>
      <c r="IF118" s="359"/>
      <c r="IG118" s="359"/>
      <c r="IH118" s="359"/>
      <c r="II118" s="359"/>
      <c r="IJ118" s="359"/>
      <c r="IK118" s="359"/>
      <c r="IL118" s="359"/>
      <c r="IM118" s="359"/>
      <c r="IN118" s="359"/>
      <c r="IO118" s="359"/>
      <c r="IP118" s="415"/>
      <c r="IQ118" s="415"/>
    </row>
    <row r="119" spans="1:251" ht="15" x14ac:dyDescent="0.25">
      <c r="C119" s="363" t="s">
        <v>30</v>
      </c>
      <c r="D119" s="317"/>
      <c r="E119" s="362">
        <f>COUNTIF(E95:E118, 6)+COUNTIF(E95:E118, "6+")</f>
        <v>20</v>
      </c>
      <c r="F119" s="318"/>
      <c r="G119" s="330"/>
      <c r="H119" s="318"/>
      <c r="I119" s="330"/>
      <c r="J119" s="330"/>
      <c r="K119" s="330"/>
      <c r="L119" s="330"/>
      <c r="M119" s="419"/>
      <c r="N119" s="331"/>
      <c r="O119" s="332"/>
      <c r="P119" s="332"/>
      <c r="Q119" s="333"/>
      <c r="R119" s="331"/>
      <c r="S119" s="332"/>
      <c r="T119" s="332"/>
      <c r="U119" s="332"/>
      <c r="V119" s="331"/>
      <c r="W119" s="332"/>
      <c r="X119" s="332"/>
      <c r="Y119" s="333"/>
      <c r="Z119" s="331"/>
      <c r="AA119" s="333"/>
      <c r="AB119" s="331"/>
      <c r="AC119" s="333"/>
      <c r="AD119" s="331"/>
      <c r="AE119" s="332"/>
      <c r="AF119" s="333"/>
      <c r="AG119" s="331"/>
      <c r="AH119" s="332"/>
      <c r="AI119" s="333"/>
      <c r="AJ119" s="331"/>
      <c r="AK119" s="332"/>
      <c r="AL119" s="333"/>
      <c r="AM119" s="331"/>
      <c r="AN119" s="332"/>
      <c r="AO119" s="333"/>
      <c r="AP119" s="331"/>
      <c r="AQ119" s="332"/>
      <c r="AR119" s="333"/>
      <c r="AS119" s="331"/>
      <c r="AT119" s="332"/>
      <c r="AU119" s="333"/>
      <c r="AV119" s="331"/>
      <c r="AW119" s="332"/>
      <c r="AX119" s="333"/>
      <c r="AY119" s="331"/>
      <c r="AZ119" s="332"/>
      <c r="BA119" s="333"/>
      <c r="BB119" s="331"/>
      <c r="BC119" s="332"/>
      <c r="BD119" s="333"/>
      <c r="BE119" s="331"/>
      <c r="BF119" s="332"/>
      <c r="BG119" s="333"/>
      <c r="BH119" s="331"/>
      <c r="BI119" s="332"/>
      <c r="BJ119" s="333"/>
      <c r="BK119" s="331"/>
      <c r="BL119" s="332"/>
      <c r="BM119" s="333"/>
      <c r="BN119" s="331"/>
      <c r="BO119" s="332"/>
      <c r="BP119" s="333"/>
      <c r="BQ119" s="331"/>
      <c r="BR119" s="332"/>
      <c r="BS119" s="333"/>
      <c r="BT119" s="331"/>
      <c r="BU119" s="332"/>
      <c r="BV119" s="332"/>
      <c r="BW119" s="331"/>
      <c r="BX119" s="332"/>
      <c r="BY119" s="333"/>
      <c r="BZ119" s="331"/>
      <c r="CA119" s="332"/>
      <c r="CB119" s="333"/>
      <c r="CC119" s="331" t="s">
        <v>900</v>
      </c>
      <c r="CD119" s="332"/>
      <c r="CE119" s="332"/>
      <c r="CF119" s="332"/>
      <c r="CG119" s="332"/>
      <c r="CH119" s="333"/>
      <c r="CI119" s="331"/>
      <c r="CJ119" s="332"/>
      <c r="CK119" s="333"/>
      <c r="CL119" s="331"/>
      <c r="CM119" s="332"/>
      <c r="CN119" s="333"/>
      <c r="CO119" s="331" t="s">
        <v>899</v>
      </c>
      <c r="CP119" s="332"/>
      <c r="CQ119" s="332"/>
      <c r="CR119" s="332"/>
      <c r="CS119" s="332"/>
      <c r="CT119" s="332"/>
      <c r="CU119" s="332"/>
      <c r="CV119" s="332"/>
      <c r="CW119" s="332"/>
      <c r="CX119" s="332"/>
      <c r="CY119" s="332"/>
      <c r="CZ119" s="332"/>
      <c r="DA119" s="332"/>
      <c r="DB119" s="332"/>
      <c r="DC119" s="332"/>
      <c r="DD119" s="332"/>
      <c r="DE119" s="332"/>
      <c r="DF119" s="333"/>
      <c r="DG119" s="330"/>
      <c r="DH119" s="330"/>
      <c r="DI119" s="330"/>
      <c r="DJ119" s="334"/>
      <c r="DK119" s="318"/>
      <c r="DL119" s="335"/>
      <c r="DM119" s="319"/>
      <c r="DN119" s="320"/>
      <c r="DO119" s="321"/>
      <c r="DP119" s="321"/>
      <c r="DQ119" s="321"/>
      <c r="DR119" s="321"/>
      <c r="DS119" s="322"/>
      <c r="DT119" s="323"/>
      <c r="DU119" s="323"/>
      <c r="DV119" s="323"/>
      <c r="DW119" s="323"/>
      <c r="DX119" s="323"/>
      <c r="DY119" s="323"/>
      <c r="DZ119" s="324"/>
      <c r="EA119" s="325"/>
      <c r="EB119" s="325"/>
      <c r="EC119" s="325"/>
      <c r="ED119" s="325"/>
      <c r="EE119" s="325"/>
      <c r="EF119" s="325"/>
      <c r="EG119" s="325"/>
      <c r="EH119" s="326"/>
      <c r="EI119" s="327"/>
      <c r="EJ119" s="327"/>
      <c r="EK119" s="327"/>
      <c r="EL119" s="327"/>
      <c r="EM119" s="327"/>
      <c r="EN119" s="327"/>
      <c r="EO119" s="327"/>
      <c r="EP119" s="327"/>
      <c r="EQ119" s="327"/>
      <c r="ER119" s="327"/>
      <c r="ES119" s="327"/>
      <c r="ET119" s="328"/>
      <c r="EU119" s="320"/>
      <c r="EV119" s="321"/>
      <c r="EW119" s="321"/>
      <c r="EX119" s="321"/>
      <c r="EY119" s="321"/>
      <c r="EZ119" s="322"/>
      <c r="FA119" s="323"/>
      <c r="FB119" s="323"/>
      <c r="FC119" s="323"/>
      <c r="FD119" s="323"/>
      <c r="FE119" s="323"/>
      <c r="FF119" s="323"/>
      <c r="FG119" s="324"/>
      <c r="FH119" s="325"/>
      <c r="FI119" s="325"/>
      <c r="FJ119" s="325"/>
      <c r="FK119" s="325"/>
      <c r="FL119" s="325"/>
      <c r="FM119" s="325"/>
      <c r="FN119" s="325"/>
      <c r="FO119" s="326"/>
      <c r="FP119" s="327"/>
      <c r="FQ119" s="327"/>
      <c r="FR119" s="327"/>
      <c r="FS119" s="327"/>
      <c r="FT119" s="327"/>
      <c r="FU119" s="327"/>
      <c r="FV119" s="327"/>
      <c r="FW119" s="327"/>
      <c r="FX119" s="327"/>
      <c r="FY119" s="327"/>
      <c r="FZ119" s="327"/>
      <c r="GA119" s="328"/>
      <c r="GB119" s="320"/>
      <c r="GC119" s="321"/>
      <c r="GD119" s="321"/>
      <c r="GE119" s="321"/>
      <c r="GF119" s="321"/>
      <c r="GG119" s="322"/>
      <c r="GH119" s="323"/>
      <c r="GI119" s="323"/>
      <c r="GJ119" s="323"/>
      <c r="GK119" s="323"/>
      <c r="GL119" s="323"/>
      <c r="GM119" s="323"/>
      <c r="GN119" s="324"/>
      <c r="GO119" s="325"/>
      <c r="GP119" s="325"/>
      <c r="GQ119" s="325"/>
      <c r="GR119" s="325"/>
      <c r="GS119" s="325"/>
      <c r="GT119" s="325"/>
      <c r="GU119" s="325"/>
      <c r="GV119" s="326"/>
      <c r="GW119" s="327"/>
      <c r="GX119" s="327"/>
      <c r="GY119" s="327"/>
      <c r="GZ119" s="327"/>
      <c r="HA119" s="327"/>
      <c r="HB119" s="327"/>
      <c r="HC119" s="327"/>
      <c r="HD119" s="327"/>
      <c r="HE119" s="327"/>
      <c r="HF119" s="327"/>
      <c r="HG119" s="327"/>
      <c r="HH119" s="328"/>
      <c r="HI119" s="329"/>
      <c r="HJ119" s="320"/>
      <c r="HK119" s="321"/>
      <c r="HL119" s="321"/>
      <c r="HM119" s="321"/>
      <c r="HN119" s="321"/>
      <c r="HO119" s="322"/>
      <c r="HP119" s="323"/>
      <c r="HQ119" s="323"/>
      <c r="HR119" s="323"/>
      <c r="HS119" s="323"/>
      <c r="HT119" s="323"/>
      <c r="HU119" s="323"/>
      <c r="HV119" s="324"/>
      <c r="HW119" s="325"/>
      <c r="HX119" s="325"/>
      <c r="HY119" s="325"/>
      <c r="HZ119" s="325"/>
      <c r="IA119" s="325"/>
      <c r="IB119" s="325"/>
      <c r="IC119" s="325"/>
      <c r="ID119" s="326"/>
      <c r="IE119" s="327"/>
      <c r="IF119" s="327"/>
      <c r="IG119" s="327"/>
      <c r="IH119" s="327"/>
      <c r="II119" s="327"/>
      <c r="IJ119" s="327"/>
      <c r="IK119" s="327"/>
      <c r="IL119" s="327"/>
      <c r="IM119" s="327"/>
      <c r="IN119" s="327"/>
      <c r="IO119" s="327"/>
      <c r="IP119" s="417"/>
      <c r="IQ119" s="417"/>
    </row>
    <row r="120" spans="1:251" ht="15" x14ac:dyDescent="0.25">
      <c r="C120" s="364" t="s">
        <v>44</v>
      </c>
      <c r="D120" s="365"/>
      <c r="E120" s="365">
        <f>SUM(E67, E94, E119)</f>
        <v>79</v>
      </c>
      <c r="G120" s="17"/>
      <c r="H120" s="14"/>
      <c r="M120" s="431"/>
      <c r="N120" s="432"/>
      <c r="O120" s="432"/>
      <c r="P120" s="432"/>
      <c r="Q120" s="432"/>
      <c r="R120" s="432"/>
      <c r="S120" s="432"/>
      <c r="T120" s="432"/>
      <c r="U120" s="432"/>
      <c r="V120" s="432"/>
      <c r="W120" s="432"/>
      <c r="X120" s="432"/>
      <c r="Y120" s="432"/>
      <c r="Z120" s="432"/>
      <c r="AA120" s="432"/>
      <c r="AB120" s="432"/>
      <c r="AC120" s="432"/>
    </row>
    <row r="121" spans="1:251" ht="15" customHeight="1" x14ac:dyDescent="0.25">
      <c r="B121" s="337"/>
      <c r="C121" s="393"/>
      <c r="D121" s="339"/>
      <c r="E121" s="337"/>
      <c r="F121" s="337"/>
      <c r="G121" s="337"/>
      <c r="H121" s="337"/>
      <c r="I121" s="340"/>
      <c r="J121" s="341"/>
      <c r="K121" s="341"/>
      <c r="L121" s="342"/>
      <c r="M121" s="343"/>
      <c r="N121" s="344"/>
      <c r="O121" s="345"/>
      <c r="P121" s="345"/>
      <c r="Q121" s="346"/>
      <c r="R121" s="344"/>
      <c r="S121" s="345"/>
      <c r="T121" s="345"/>
      <c r="U121" s="395"/>
      <c r="V121" s="344"/>
      <c r="W121" s="345"/>
      <c r="X121" s="345"/>
      <c r="Y121" s="346"/>
      <c r="Z121" s="344"/>
      <c r="AA121" s="346"/>
      <c r="AB121" s="344"/>
      <c r="AC121" s="346"/>
      <c r="AD121" s="344"/>
      <c r="AE121" s="345"/>
      <c r="AF121" s="346"/>
      <c r="AG121" s="344"/>
      <c r="AH121" s="345"/>
      <c r="AI121" s="346"/>
      <c r="AJ121" s="344"/>
      <c r="AK121" s="345"/>
      <c r="AL121" s="346"/>
      <c r="AM121" s="344"/>
      <c r="AN121" s="345"/>
      <c r="AO121" s="346"/>
      <c r="AP121" s="344"/>
      <c r="AQ121" s="345"/>
      <c r="AR121" s="346"/>
      <c r="AS121" s="344"/>
      <c r="AT121" s="345"/>
      <c r="AU121" s="346"/>
      <c r="AV121" s="344"/>
      <c r="AW121" s="345"/>
      <c r="AX121" s="346"/>
      <c r="AY121" s="344"/>
      <c r="AZ121" s="345"/>
      <c r="BA121" s="346"/>
      <c r="BB121" s="344"/>
      <c r="BC121" s="345"/>
      <c r="BD121" s="346"/>
      <c r="BE121" s="344"/>
      <c r="BF121" s="345"/>
      <c r="BG121" s="346"/>
      <c r="BH121" s="344"/>
      <c r="BI121" s="345"/>
      <c r="BJ121" s="346"/>
      <c r="BK121" s="344"/>
      <c r="BL121" s="345"/>
      <c r="BM121" s="346"/>
      <c r="BN121" s="344"/>
      <c r="BO121" s="345"/>
      <c r="BP121" s="346"/>
      <c r="BQ121" s="344"/>
      <c r="BR121" s="345"/>
      <c r="BS121" s="346"/>
      <c r="BT121" s="344"/>
      <c r="BU121" s="347"/>
      <c r="BV121" s="346"/>
      <c r="BW121" s="344"/>
      <c r="BX121" s="345"/>
      <c r="BY121" s="346"/>
      <c r="BZ121" s="344"/>
      <c r="CA121" s="345"/>
      <c r="CB121" s="346"/>
      <c r="CC121" s="344"/>
      <c r="CD121" s="345"/>
      <c r="CE121" s="345"/>
      <c r="CF121" s="345"/>
      <c r="CG121" s="345"/>
      <c r="CH121" s="346"/>
      <c r="CI121" s="344"/>
      <c r="CJ121" s="345"/>
      <c r="CK121" s="346"/>
      <c r="CL121" s="344"/>
      <c r="CM121" s="345"/>
      <c r="CN121" s="346"/>
      <c r="CO121" s="344"/>
      <c r="CP121" s="345"/>
      <c r="CQ121" s="346"/>
      <c r="CR121" s="344"/>
      <c r="CS121" s="345"/>
      <c r="CT121" s="346"/>
      <c r="CU121" s="344"/>
      <c r="CV121" s="345"/>
      <c r="CW121" s="346"/>
      <c r="CX121" s="344"/>
      <c r="CY121" s="345"/>
      <c r="CZ121" s="346"/>
      <c r="DA121" s="344"/>
      <c r="DB121" s="345"/>
      <c r="DC121" s="346"/>
      <c r="DD121" s="344"/>
      <c r="DE121" s="345"/>
      <c r="DF121" s="346"/>
      <c r="DG121" s="338"/>
      <c r="DH121" s="348"/>
      <c r="DI121" s="348"/>
      <c r="DJ121" s="349"/>
      <c r="DK121" s="343"/>
      <c r="DL121" s="350"/>
      <c r="DM121" s="351"/>
      <c r="DN121" s="352"/>
      <c r="DO121" s="353"/>
      <c r="DP121" s="353"/>
      <c r="DQ121" s="353"/>
      <c r="DR121" s="353"/>
      <c r="DS121" s="354"/>
      <c r="DT121" s="355"/>
      <c r="DU121" s="355"/>
      <c r="DV121" s="355"/>
      <c r="DW121" s="355"/>
      <c r="DX121" s="355"/>
      <c r="DY121" s="355"/>
      <c r="DZ121" s="356"/>
      <c r="EA121" s="357"/>
      <c r="EB121" s="357"/>
      <c r="EC121" s="357"/>
      <c r="ED121" s="357"/>
      <c r="EE121" s="357"/>
      <c r="EF121" s="357"/>
      <c r="EG121" s="357"/>
      <c r="EH121" s="358"/>
      <c r="EI121" s="359"/>
      <c r="EJ121" s="359"/>
      <c r="EK121" s="359"/>
      <c r="EL121" s="359"/>
      <c r="EM121" s="359"/>
      <c r="EN121" s="359"/>
      <c r="EO121" s="359"/>
      <c r="EP121" s="359"/>
      <c r="EQ121" s="359"/>
      <c r="ER121" s="359"/>
      <c r="ES121" s="359"/>
      <c r="ET121" s="360"/>
      <c r="EU121" s="352"/>
      <c r="EV121" s="353"/>
      <c r="EW121" s="353"/>
      <c r="EX121" s="353"/>
      <c r="EY121" s="353"/>
      <c r="EZ121" s="354"/>
      <c r="FA121" s="355"/>
      <c r="FB121" s="355"/>
      <c r="FC121" s="355"/>
      <c r="FD121" s="355"/>
      <c r="FE121" s="355"/>
      <c r="FF121" s="355"/>
      <c r="FG121" s="356"/>
      <c r="FH121" s="357"/>
      <c r="FI121" s="357"/>
      <c r="FJ121" s="357"/>
      <c r="FK121" s="357"/>
      <c r="FL121" s="357"/>
      <c r="FM121" s="357"/>
      <c r="FN121" s="357"/>
      <c r="FO121" s="358"/>
      <c r="FP121" s="359"/>
      <c r="FQ121" s="359"/>
      <c r="FR121" s="359"/>
      <c r="FS121" s="359"/>
      <c r="FT121" s="359"/>
      <c r="FU121" s="359"/>
      <c r="FV121" s="359"/>
      <c r="FW121" s="359"/>
      <c r="FX121" s="359"/>
      <c r="FY121" s="359"/>
      <c r="FZ121" s="359"/>
      <c r="GA121" s="360"/>
      <c r="GB121" s="352"/>
      <c r="GC121" s="353"/>
      <c r="GD121" s="353"/>
      <c r="GE121" s="353"/>
      <c r="GF121" s="353"/>
      <c r="GG121" s="354"/>
      <c r="GH121" s="355"/>
      <c r="GI121" s="355"/>
      <c r="GJ121" s="355"/>
      <c r="GK121" s="355"/>
      <c r="GL121" s="355"/>
      <c r="GM121" s="355"/>
      <c r="GN121" s="356"/>
      <c r="GO121" s="357"/>
      <c r="GP121" s="357"/>
      <c r="GQ121" s="357"/>
      <c r="GR121" s="357"/>
      <c r="GS121" s="357"/>
      <c r="GT121" s="357"/>
      <c r="GU121" s="357"/>
      <c r="GV121" s="358"/>
      <c r="GW121" s="359"/>
      <c r="GX121" s="359"/>
      <c r="GY121" s="359"/>
      <c r="GZ121" s="359"/>
      <c r="HA121" s="359"/>
      <c r="HB121" s="359"/>
      <c r="HC121" s="359"/>
      <c r="HD121" s="359"/>
      <c r="HE121" s="359"/>
      <c r="HF121" s="359"/>
      <c r="HG121" s="359"/>
      <c r="HH121" s="360"/>
      <c r="HI121" s="361"/>
      <c r="HJ121" s="352"/>
      <c r="HK121" s="353"/>
      <c r="HL121" s="353"/>
      <c r="HM121" s="353"/>
      <c r="HN121" s="353"/>
      <c r="HO121" s="354"/>
      <c r="HP121" s="355"/>
      <c r="HQ121" s="355"/>
      <c r="HR121" s="355"/>
      <c r="HS121" s="355"/>
      <c r="HT121" s="355"/>
      <c r="HU121" s="355"/>
      <c r="HV121" s="356"/>
      <c r="HW121" s="357"/>
      <c r="HX121" s="357"/>
      <c r="HY121" s="357"/>
      <c r="HZ121" s="357"/>
      <c r="IA121" s="357"/>
      <c r="IB121" s="357"/>
      <c r="IC121" s="357"/>
      <c r="ID121" s="358"/>
      <c r="IE121" s="359"/>
      <c r="IF121" s="359"/>
      <c r="IG121" s="359"/>
      <c r="IH121" s="359"/>
      <c r="II121" s="359"/>
      <c r="IJ121" s="359"/>
      <c r="IK121" s="359"/>
      <c r="IL121" s="359"/>
      <c r="IM121" s="359"/>
      <c r="IN121" s="359"/>
      <c r="IO121" s="359"/>
      <c r="IP121" s="415"/>
      <c r="IQ121" s="415"/>
    </row>
    <row r="122" spans="1:251" ht="15" customHeight="1" x14ac:dyDescent="0.25">
      <c r="A122" s="14" t="s">
        <v>1789</v>
      </c>
      <c r="B122" s="392">
        <v>77</v>
      </c>
      <c r="C122" s="13" t="s">
        <v>802</v>
      </c>
      <c r="D122" s="423">
        <v>43922</v>
      </c>
      <c r="E122" s="20">
        <v>7</v>
      </c>
      <c r="F122" s="6">
        <v>10673993</v>
      </c>
      <c r="G122" s="20">
        <v>1</v>
      </c>
      <c r="H122" s="20"/>
      <c r="I122" s="23"/>
      <c r="J122" s="6" t="s">
        <v>18</v>
      </c>
      <c r="K122" s="6" t="s">
        <v>18</v>
      </c>
      <c r="L122" s="424"/>
      <c r="M122" s="651" t="s">
        <v>803</v>
      </c>
      <c r="N122" s="690">
        <v>72.5</v>
      </c>
      <c r="O122" s="107"/>
      <c r="P122" s="105"/>
      <c r="Q122" s="106"/>
      <c r="R122" s="24">
        <v>69.889999389648438</v>
      </c>
      <c r="S122" s="107"/>
      <c r="T122" s="105"/>
      <c r="U122" s="106"/>
      <c r="V122" s="690">
        <v>73.05999755859375</v>
      </c>
      <c r="W122" s="107"/>
      <c r="X122" s="105"/>
      <c r="Y122" s="106"/>
      <c r="Z122" s="24">
        <v>66.459999084472656</v>
      </c>
      <c r="AA122" s="273"/>
      <c r="AB122" s="24" t="s">
        <v>1390</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648">
        <v>68.849998474121094</v>
      </c>
      <c r="AZ122" s="107"/>
      <c r="BA122" s="273"/>
      <c r="BB122" s="24">
        <v>69</v>
      </c>
      <c r="BC122" s="107"/>
      <c r="BD122" s="273"/>
      <c r="BE122" s="24">
        <v>55</v>
      </c>
      <c r="BF122" s="107"/>
      <c r="BG122" s="273"/>
      <c r="BH122" s="24">
        <v>76</v>
      </c>
      <c r="BI122" s="107"/>
      <c r="BJ122" s="273"/>
      <c r="BK122" s="24">
        <v>73</v>
      </c>
      <c r="BL122" s="107"/>
      <c r="BM122" s="273"/>
      <c r="BN122" s="24">
        <v>63.790000915527344</v>
      </c>
      <c r="BO122" s="107"/>
      <c r="BP122" s="273"/>
      <c r="BQ122" s="24">
        <v>78</v>
      </c>
      <c r="BR122" s="107"/>
      <c r="BS122" s="273"/>
      <c r="BT122" s="24" t="s">
        <v>1387</v>
      </c>
      <c r="BU122" s="291"/>
      <c r="BV122" s="273"/>
      <c r="BW122" s="24" t="s">
        <v>1390</v>
      </c>
      <c r="BX122" s="107"/>
      <c r="BY122" s="273"/>
      <c r="BZ122" s="24" t="s">
        <v>1390</v>
      </c>
      <c r="CA122" s="107"/>
      <c r="CB122" s="273"/>
      <c r="CC122" s="692">
        <v>80</v>
      </c>
      <c r="CD122" s="107"/>
      <c r="CE122" s="107"/>
      <c r="CF122" s="107"/>
      <c r="CG122" s="107"/>
      <c r="CH122" s="273"/>
      <c r="CI122" s="692" t="s">
        <v>1117</v>
      </c>
      <c r="CJ122" s="107"/>
      <c r="CK122" s="273"/>
      <c r="CL122" s="24" t="s">
        <v>1390</v>
      </c>
      <c r="CM122" s="107"/>
      <c r="CN122" s="273"/>
      <c r="CO122" s="24"/>
      <c r="CP122" s="107"/>
      <c r="CQ122" s="273"/>
      <c r="CR122" s="24"/>
      <c r="CS122" s="107"/>
      <c r="CT122" s="273"/>
      <c r="CU122" s="24"/>
      <c r="CV122" s="107"/>
      <c r="CW122" s="273"/>
      <c r="CX122" s="24"/>
      <c r="CY122" s="107"/>
      <c r="CZ122" s="273"/>
      <c r="DA122" s="692">
        <v>65.800003051757813</v>
      </c>
      <c r="DB122" s="107"/>
      <c r="DC122" s="273"/>
      <c r="DD122" s="692">
        <v>73.400001525878906</v>
      </c>
      <c r="DE122" s="107"/>
      <c r="DF122" s="273"/>
      <c r="DG122" s="218"/>
      <c r="DH122" s="217"/>
      <c r="DI122" s="217"/>
      <c r="DJ122" s="286">
        <f t="shared" ref="DJ122:DJ149" si="272">AVERAGE(AY122:DF122)</f>
        <v>70.284000396728516</v>
      </c>
      <c r="DK122" s="219"/>
      <c r="DL122" s="220">
        <f t="shared" ref="DL122:DL149" si="273">IF(DJ122&gt;80, 4, (DJ122-50)/20+2.5)</f>
        <v>3.5142000198364256</v>
      </c>
      <c r="DM122" s="650">
        <f t="shared" ref="DM122:DM149" si="274">COUNTIF(N122:DF122, DM$1)+COUNTIF(N122:DF122, DM$2)</f>
        <v>0</v>
      </c>
      <c r="DN122" s="233">
        <f t="shared" ref="DN122:DN149" si="275">IF(COUNTIF($N122:$Q122, ET$1)&gt;0, DN$2, 0)</f>
        <v>0</v>
      </c>
      <c r="DO122" s="234">
        <f t="shared" ref="DO122:DO149" si="276">IF(COUNTIF($R122:$U122, ET$1)&gt;0, DO$2, 0)</f>
        <v>0</v>
      </c>
      <c r="DP122" s="234">
        <f t="shared" ref="DP122:DP149" si="277">IF(COUNTIF($V122:$Y122, ET$1)&gt;0, DP$2, 0)</f>
        <v>0</v>
      </c>
      <c r="DQ122" s="234">
        <f t="shared" ref="DQ122:DQ149" si="278">IF(COUNTIF($Z122:$AA122, ET$1)&gt;0, DQ$2, 0)</f>
        <v>0</v>
      </c>
      <c r="DR122" s="234">
        <f t="shared" ref="DR122:DR149" si="279">IF(COUNTIF($AB122:$AC122, ET$1)&gt;0, DR$2, 0)</f>
        <v>0</v>
      </c>
      <c r="DS122" s="235">
        <f t="shared" ref="DS122:DS149" si="280">IF(COUNTIF($AD122:$AF122, $ET$1)&gt;0, DS$2, 0)</f>
        <v>0</v>
      </c>
      <c r="DT122" s="236">
        <f t="shared" ref="DT122:DT149" si="281">IF(COUNTIF($AG122:$AI122, $ET$1)&gt;0, DT$2, 0)</f>
        <v>0</v>
      </c>
      <c r="DU122" s="236">
        <f t="shared" ref="DU122:DU149" si="282">IF(COUNTIF($AJ122:$AL122, $ET$1)&gt;0, DU$2, 0)</f>
        <v>0</v>
      </c>
      <c r="DV122" s="236">
        <f t="shared" ref="DV122:DV149" si="283">IF(COUNTIF($AM122:$AO122, $ET$1)&gt;0, DV$2, 0)</f>
        <v>0</v>
      </c>
      <c r="DW122" s="236">
        <f t="shared" ref="DW122:DW149" si="284">IF(COUNTIF($AP122:$AR122, $ET$1)&gt;0, DW$2, 0)</f>
        <v>0</v>
      </c>
      <c r="DX122" s="236">
        <f t="shared" ref="DX122:DX149" si="285">IF(COUNTIF($AS122:$AU122, $ET$1)&gt;0, DX$2, 0)</f>
        <v>0</v>
      </c>
      <c r="DY122" s="236">
        <f t="shared" ref="DY122:DY149" si="286">IF(COUNTIF($AV122:$AX122, $ET$1)&gt;0, DY$2, 0)</f>
        <v>0</v>
      </c>
      <c r="DZ122" s="237">
        <f t="shared" ref="DZ122:DZ149" si="287">IF(COUNTIF($AY122:$BA122, $ET$1)&gt;0, DZ$2, 0)</f>
        <v>0</v>
      </c>
      <c r="EA122" s="238">
        <f t="shared" ref="EA122:EA149" si="288">IF(COUNTIF($BB122:$BD122, $ET$1)&gt;0, EA$2, 0)</f>
        <v>0</v>
      </c>
      <c r="EB122" s="238">
        <f t="shared" ref="EB122:EB149" si="289">IF(COUNTIF($BE122:$BG122, $ET$1)&gt;0, EB$2, 0)</f>
        <v>0</v>
      </c>
      <c r="EC122" s="238">
        <f t="shared" ref="EC122:EC149" si="290">IF(COUNTIF($BH122:$BJ122, $ET$1)&gt;0, EC$2, 0)</f>
        <v>0</v>
      </c>
      <c r="ED122" s="238">
        <f t="shared" ref="ED122:ED149" si="291">IF(COUNTIF($BK122:$BM122, $ET$1)&gt;0, ED$2, 0)</f>
        <v>0</v>
      </c>
      <c r="EE122" s="238">
        <f t="shared" ref="EE122:EE149" si="292">IF(COUNTIF($BN122:$BP122, $ET$1)&gt;0, EE$2, 0)</f>
        <v>0</v>
      </c>
      <c r="EF122" s="238">
        <f t="shared" ref="EF122:EF149" si="293">IF(COUNTIF($BQ122:$BS122, $ET$1)&gt;0, EF$2, 0)</f>
        <v>0</v>
      </c>
      <c r="EG122" s="238">
        <f t="shared" ref="EG122:EG149" si="294">IF(COUNTIF($BT122:$BV122, $ET$1)&gt;0, EG$2, 0)</f>
        <v>0</v>
      </c>
      <c r="EH122" s="239">
        <f t="shared" ref="EH122:EH149" si="295">IF(COUNTIF($BW122:$BY122, $ET$1)&gt;0, EH$2, 0)</f>
        <v>0</v>
      </c>
      <c r="EI122" s="240">
        <f t="shared" ref="EI122:EI149" si="296">IF(COUNTIF($BZ122:$CB122, $ET$1)&gt;0, EI$2, 0)</f>
        <v>0</v>
      </c>
      <c r="EJ122" s="240">
        <f t="shared" ref="EJ122:EJ149" si="297">IF(COUNTIF($CC122:$CE122, $ET$1)&gt;0, EJ$2, 0)</f>
        <v>0</v>
      </c>
      <c r="EK122" s="240">
        <f t="shared" ref="EK122:EK149" si="298">IF(COUNTIF($CF122:$CH122, $ET$1)&gt;0, EK$2, 0)</f>
        <v>0</v>
      </c>
      <c r="EL122" s="240">
        <f t="shared" ref="EL122:EL149" si="299">IF(COUNTIF($CI122:$CK122, $ET$1)&gt;0, EL$2, 0)</f>
        <v>3</v>
      </c>
      <c r="EM122" s="240">
        <f t="shared" ref="EM122:EM149" si="300">IF(COUNTIF($CL122:$CN122, $ET$1)&gt;0, EM$2, 0)</f>
        <v>0</v>
      </c>
      <c r="EN122" s="240">
        <f t="shared" ref="EN122:EN149" si="301">IF(COUNTIF($CO122:$CQ122, $ET$1)&gt;0, EN$2, 0)</f>
        <v>0</v>
      </c>
      <c r="EO122" s="240">
        <f t="shared" ref="EO122:EO149" si="302">IF(COUNTIF($CR122:$CT122, $ET$1)&gt;0, EO$2, 0)</f>
        <v>0</v>
      </c>
      <c r="EP122" s="240">
        <f t="shared" ref="EP122:EP149" si="303">IF(COUNTIF($CU122:$CW122, $ET$1)&gt;0, EP$2, 0)</f>
        <v>0</v>
      </c>
      <c r="EQ122" s="240">
        <f t="shared" ref="EQ122:EQ149" si="304">IF(COUNTIF($CX122:$CZ122, $ET$1)&gt;0, EQ$2, 0)</f>
        <v>0</v>
      </c>
      <c r="ER122" s="240">
        <f t="shared" ref="ER122:ER149" si="305">IF(COUNTIF($DA122:$DC122, $ET$1)&gt;0, ER$2, 0)</f>
        <v>0</v>
      </c>
      <c r="ES122" s="240">
        <f t="shared" ref="ES122:ES149" si="306">IF(COUNTIF($DD122:$DF122, $ET$1)&gt;0, ES$2, 0)</f>
        <v>0</v>
      </c>
      <c r="ET122" s="241">
        <f t="shared" ref="ET122:ET149" si="307">SUM(DN122:ES122)</f>
        <v>3</v>
      </c>
      <c r="EU122" s="242">
        <f t="shared" ref="EU122:EU149" si="308">IF(COUNTIF($N122:$Q122, GA$1)&gt;0, EU$2, 0)</f>
        <v>0</v>
      </c>
      <c r="EV122" s="234">
        <f t="shared" ref="EV122:EV149" si="309">IF(COUNTIF($R122:$U122, GA$1)&gt;0, EV$2, 0)</f>
        <v>0</v>
      </c>
      <c r="EW122" s="234">
        <f t="shared" ref="EW122:EW149" si="310">IF(COUNTIF($V122:$Y122, GA$1)&gt;0, EW$2, 0)</f>
        <v>0</v>
      </c>
      <c r="EX122" s="234">
        <f t="shared" ref="EX122:EX149" si="311">IF(COUNTIF($Z122:$AA122, GA$1)&gt;0, EX$2, 0)</f>
        <v>0</v>
      </c>
      <c r="EY122" s="234">
        <f t="shared" ref="EY122:EY149" si="312">IF(COUNTIF($AB122:$AC122, GA$1)&gt;0, EY$2, 0)</f>
        <v>2</v>
      </c>
      <c r="EZ122" s="235">
        <f t="shared" ref="EZ122:EZ149" si="313">IF(COUNTIF($AD122:$AF122, $GA$1)&gt;0, EZ$2, 0)</f>
        <v>0</v>
      </c>
      <c r="FA122" s="236">
        <f t="shared" ref="FA122:FA149" si="314">IF(COUNTIF($AG122:$AI122, $GA$1)&gt;0, FA$2, 0)</f>
        <v>0</v>
      </c>
      <c r="FB122" s="236">
        <f t="shared" ref="FB122:FB149" si="315">IF(COUNTIF($AJ122:$AL122, $GA$1)&gt;0, FB$2, 0)</f>
        <v>0</v>
      </c>
      <c r="FC122" s="236">
        <f t="shared" ref="FC122:FC149" si="316">IF(COUNTIF($AM122:$AO122, $GA$1)&gt;0, FC$2, 0)</f>
        <v>0</v>
      </c>
      <c r="FD122" s="236">
        <f t="shared" ref="FD122:FD149" si="317">IF(COUNTIF($AP122:$AR122, $GA$1)&gt;0, FD$2, 0)</f>
        <v>0</v>
      </c>
      <c r="FE122" s="236">
        <f t="shared" ref="FE122:FE149" si="318">IF(COUNTIF($AS122:$AU122, $GA$1)&gt;0, FE$2, 0)</f>
        <v>0</v>
      </c>
      <c r="FF122" s="236">
        <f t="shared" ref="FF122:FF149" si="319">IF(COUNTIF($AV122:$AX122, $GA$1)&gt;0, FF$2, 0)</f>
        <v>0</v>
      </c>
      <c r="FG122" s="237">
        <f t="shared" ref="FG122:FG149" si="320">IF(COUNTIF($AY122:$BA122, $GA$1)&gt;0, FG$2, 0)</f>
        <v>0</v>
      </c>
      <c r="FH122" s="238">
        <f t="shared" ref="FH122:FH149" si="321">IF(COUNTIF($BB122:$BD122, $GA$1)&gt;0, FH$2, 0)</f>
        <v>0</v>
      </c>
      <c r="FI122" s="238">
        <f t="shared" ref="FI122:FI149" si="322">IF(COUNTIF($BE122:$BG122, $GA$1)&gt;0, FI$2, 0)</f>
        <v>0</v>
      </c>
      <c r="FJ122" s="238">
        <f t="shared" ref="FJ122:FJ149" si="323">IF(COUNTIF($BH122:$BJ122, $GA$1)&gt;0, FJ$2, 0)</f>
        <v>0</v>
      </c>
      <c r="FK122" s="238">
        <f t="shared" ref="FK122:FK149" si="324">IF(COUNTIF($BK122:$BM122, $GA$1)&gt;0, FK$2, 0)</f>
        <v>0</v>
      </c>
      <c r="FL122" s="238">
        <f t="shared" ref="FL122:FL149" si="325">IF(COUNTIF($BN122:$BP122, $GA$1)&gt;0, FL$2, 0)</f>
        <v>0</v>
      </c>
      <c r="FM122" s="238">
        <f t="shared" ref="FM122:FM149" si="326">IF(COUNTIF($BQ122:$BS122, $GA$1)&gt;0, FM$2, 0)</f>
        <v>0</v>
      </c>
      <c r="FN122" s="238">
        <f t="shared" ref="FN122:FN149" si="327">IF(COUNTIF($BT122:$BV122, $GA$1)&gt;0, FN$2, 0)</f>
        <v>0</v>
      </c>
      <c r="FO122" s="239">
        <f t="shared" ref="FO122:FO149" si="328">IF(COUNTIF($BW122:$BY122, $GA$1)&gt;0, FO$2, 0)</f>
        <v>6</v>
      </c>
      <c r="FP122" s="240">
        <f t="shared" ref="FP122:FP149" si="329">IF(COUNTIF($BZ122:$CB122, $GA$1)&gt;0, FP$2, 0)</f>
        <v>6</v>
      </c>
      <c r="FQ122" s="240">
        <f t="shared" ref="FQ122:FQ149" si="330">IF(COUNTIF($CC122:$CE122, $GA$1)&gt;0, FQ$2, 0)</f>
        <v>0</v>
      </c>
      <c r="FR122" s="240">
        <f t="shared" ref="FR122:FR149" si="331">IF(COUNTIF($CF122:$CH122, $GA$1)&gt;0, FR$2, 0)</f>
        <v>0</v>
      </c>
      <c r="FS122" s="240">
        <f t="shared" ref="FS122:FS149" si="332">IF(COUNTIF($CI122:$CK122, $GA$1)&gt;0, FS$2, 0)</f>
        <v>0</v>
      </c>
      <c r="FT122" s="240">
        <f t="shared" ref="FT122:FT149" si="333">IF(COUNTIF($CL122:$CN122, $GA$1)&gt;0, FT$2, 0)</f>
        <v>6</v>
      </c>
      <c r="FU122" s="240">
        <f t="shared" ref="FU122:FU149" si="334">IF(COUNTIF($CO122:$CQ122, $GA$1)&gt;0, FU$2, 0)</f>
        <v>0</v>
      </c>
      <c r="FV122" s="240">
        <f t="shared" ref="FV122:FV149" si="335">IF(COUNTIF($CR122:$CT122, $GA$1)&gt;0, FV$2, 0)</f>
        <v>0</v>
      </c>
      <c r="FW122" s="240">
        <f t="shared" ref="FW122:FW149" si="336">IF(COUNTIF($CU122:$CW122, $GA$1)&gt;0, FW$2, 0)</f>
        <v>0</v>
      </c>
      <c r="FX122" s="240">
        <f t="shared" ref="FX122:FX149" si="337">IF(COUNTIF($CX122:$CZ122, $GA$1)&gt;0, FX$2, 0)</f>
        <v>0</v>
      </c>
      <c r="FY122" s="240">
        <f t="shared" ref="FY122:FY149" si="338">IF(COUNTIF($DA122:$DC122, $GA$1)&gt;0, FY$2, 0)</f>
        <v>0</v>
      </c>
      <c r="FZ122" s="240">
        <f t="shared" ref="FZ122:FZ149" si="339">IF(COUNTIF($DD122:$DF122, $GA$1)&gt;0, FZ$2, 0)</f>
        <v>0</v>
      </c>
      <c r="GA122" s="241">
        <f t="shared" ref="GA122:GA149" si="340">SUM(EU122:FZ122)</f>
        <v>20</v>
      </c>
      <c r="GB122" s="242">
        <f t="shared" ref="GB122:GB149" si="341">IF(COUNTIF($N122:$Q122, HH$1)&gt;0, GB$2, 0)</f>
        <v>0</v>
      </c>
      <c r="GC122" s="234">
        <f t="shared" ref="GC122:GC149" si="342">IF(COUNTIF($R122:$U122, HH$1)&gt;0, GC$2, 0)</f>
        <v>0</v>
      </c>
      <c r="GD122" s="234">
        <f t="shared" ref="GD122:GD149" si="343">IF(COUNTIF($V122:$Y122, HH$1)&gt;0, GD$2, 0)</f>
        <v>0</v>
      </c>
      <c r="GE122" s="234">
        <f t="shared" ref="GE122:GE149" si="344">IF(COUNTIF($Z122:$AA122, HH$1)&gt;0, GE$2, 0)</f>
        <v>0</v>
      </c>
      <c r="GF122" s="234">
        <f t="shared" ref="GF122:GF149" si="345">IF(COUNTIF($AB122:$AC122, HH$1)&gt;0, GF$2, 0)</f>
        <v>0</v>
      </c>
      <c r="GG122" s="235">
        <f t="shared" ref="GG122:GG149" si="346">IF(COUNTIF($AD122:$AF122, $HH$1)&gt;0, GG$2, 0)</f>
        <v>0</v>
      </c>
      <c r="GH122" s="236">
        <f t="shared" ref="GH122:GH149" si="347">IF(COUNTIF($AG122:$AI122, $HH$1)&gt;0, GH$2, 0)</f>
        <v>0</v>
      </c>
      <c r="GI122" s="236">
        <f t="shared" ref="GI122:GI149" si="348">IF(COUNTIF($AJ122:$AL122, $HH$1)&gt;0, GI$2, 0)</f>
        <v>0</v>
      </c>
      <c r="GJ122" s="236">
        <f t="shared" ref="GJ122:GJ149" si="349">IF(COUNTIF($AM122:$AO122, $HH$1)&gt;0, GJ$2, 0)</f>
        <v>0</v>
      </c>
      <c r="GK122" s="236">
        <f t="shared" ref="GK122:GK149" si="350">IF(COUNTIF($AP122:$AR122, $HH$1)&gt;0, GK$2, 0)</f>
        <v>0</v>
      </c>
      <c r="GL122" s="236">
        <f t="shared" ref="GL122:GL149" si="351">IF(COUNTIF($AS122:$AU122, $HH$1)&gt;0, GL$2, 0)</f>
        <v>0</v>
      </c>
      <c r="GM122" s="236">
        <f t="shared" ref="GM122:GM149" si="352">IF(COUNTIF($AV122:$AX122, $HH$1)&gt;0, GM$2, 0)</f>
        <v>0</v>
      </c>
      <c r="GN122" s="237">
        <f t="shared" ref="GN122:GN149" si="353">IF(COUNTIF($AY122:$BA122, $HH$1)&gt;0, GN$2, 0)</f>
        <v>0</v>
      </c>
      <c r="GO122" s="238">
        <f t="shared" ref="GO122:GO149" si="354">IF(COUNTIF($BB122:$BD122, $HH$1)&gt;0, GO$2, 0)</f>
        <v>0</v>
      </c>
      <c r="GP122" s="238">
        <f t="shared" ref="GP122:GP149" si="355">IF(COUNTIF($BE122:$BG122, $HH$1)&gt;0, GP$2, 0)</f>
        <v>0</v>
      </c>
      <c r="GQ122" s="238">
        <f t="shared" ref="GQ122:GQ149" si="356">IF(COUNTIF($BH122:$BJ122, $HH$1)&gt;0, GQ$2, 0)</f>
        <v>0</v>
      </c>
      <c r="GR122" s="238">
        <f t="shared" ref="GR122:GR149" si="357">IF(COUNTIF($BK122:$BM122, $HH$1)&gt;0, GR$2, 0)</f>
        <v>0</v>
      </c>
      <c r="GS122" s="238">
        <f t="shared" ref="GS122:GS149" si="358">IF(COUNTIF($BN122:$BP122, $HH$1)&gt;0, GS$2, 0)</f>
        <v>0</v>
      </c>
      <c r="GT122" s="238">
        <f t="shared" ref="GT122:GT149" si="359">IF(COUNTIF($BQ122:$BS122, $HH$1)&gt;0, GT$2, 0)</f>
        <v>0</v>
      </c>
      <c r="GU122" s="238">
        <f t="shared" ref="GU122:GU149" si="360">IF(COUNTIF($BT122:$BV122, $HH$1)&gt;0, GU$2, 0)</f>
        <v>6</v>
      </c>
      <c r="GV122" s="239">
        <f t="shared" ref="GV122:GV149" si="361">IF(COUNTIF($BW122:$BY122, $HH$1)&gt;0, GV$2, 0)</f>
        <v>0</v>
      </c>
      <c r="GW122" s="240">
        <f t="shared" ref="GW122:GW149" si="362">IF(COUNTIF($BZ122:$CB122, $HH$1)&gt;0, GW$2, 0)</f>
        <v>0</v>
      </c>
      <c r="GX122" s="240">
        <f t="shared" ref="GX122:GX149" si="363">IF(COUNTIF($CC122:$CE122, $HH$1)&gt;0, GX$2, 0)</f>
        <v>0</v>
      </c>
      <c r="GY122" s="240">
        <f t="shared" ref="GY122:GY149" si="364">IF(COUNTIF($CF122:$CH122, $HH$1)&gt;0, GY$2, 0)</f>
        <v>0</v>
      </c>
      <c r="GZ122" s="240">
        <f t="shared" ref="GZ122:GZ149" si="365">IF(COUNTIF($CI122:$CK122, $HH$1)&gt;0, GZ$2, 0)</f>
        <v>0</v>
      </c>
      <c r="HA122" s="240">
        <f t="shared" ref="HA122:HA149" si="366">IF(COUNTIF($CL122:$CN122, $HH$1)&gt;0, HA$2, 0)</f>
        <v>0</v>
      </c>
      <c r="HB122" s="240">
        <f t="shared" ref="HB122:HB149" si="367">IF(COUNTIF($CO122:$CQ122, $HH$1)&gt;0, HB$2, 0)</f>
        <v>0</v>
      </c>
      <c r="HC122" s="240">
        <f t="shared" ref="HC122:HC149" si="368">IF(COUNTIF($CR122:$CT122, $HH$1)&gt;0, HC$2, 0)</f>
        <v>0</v>
      </c>
      <c r="HD122" s="240">
        <f t="shared" ref="HD122:HD149" si="369">IF(COUNTIF($CU122:$CW122, $HH$1)&gt;0, HD$2, 0)</f>
        <v>0</v>
      </c>
      <c r="HE122" s="240">
        <f t="shared" ref="HE122:HE149" si="370">IF(COUNTIF($CX122:$CZ122, $HH$1)&gt;0, HE$2, 0)</f>
        <v>0</v>
      </c>
      <c r="HF122" s="240">
        <f t="shared" ref="HF122:HF149" si="371">IF(COUNTIF($DA122:$DC122, $HH$1)&gt;0, HF$2, 0)</f>
        <v>0</v>
      </c>
      <c r="HG122" s="240">
        <f t="shared" ref="HG122:HG149" si="372">IF(COUNTIF($DD122:$DF122, $HH$1)&gt;0, HG$2, 0)</f>
        <v>0</v>
      </c>
      <c r="HH122" s="241">
        <f t="shared" ref="HH122:HH149" si="373">SUM(GB122:HG122)</f>
        <v>6</v>
      </c>
      <c r="HI122" s="243"/>
      <c r="HJ122" s="242">
        <f t="shared" ref="HJ122:HJ149" si="374">IF(MAX($N122:$Q122)&gt;=40, HJ$2, 0)</f>
        <v>3</v>
      </c>
      <c r="HK122" s="234">
        <f t="shared" ref="HK122:HK149" si="375">IF(MAX($R122:$U122)&gt;=40, HK$2, 0)</f>
        <v>3</v>
      </c>
      <c r="HL122" s="234">
        <f t="shared" ref="HL122:HL149" si="376">IF(MAX($V122:$Y122)&gt;=40, HL$2, 0)</f>
        <v>3</v>
      </c>
      <c r="HM122" s="234">
        <f t="shared" ref="HM122:HM149" si="377">IF(MAX($Z122:$AA122)&gt;=40, HM$2, 0)</f>
        <v>3</v>
      </c>
      <c r="HN122" s="234">
        <f t="shared" ref="HN122:HN149" si="378">IF(MAX($AB122:$AC122)&gt;=40, HN$2, 0)</f>
        <v>0</v>
      </c>
      <c r="HO122" s="235">
        <f t="shared" ref="HO122:HO149" si="379">IF(MAX($AD122:$AF122)&gt;=40, HO$2, 0)</f>
        <v>20</v>
      </c>
      <c r="HP122" s="236">
        <f t="shared" ref="HP122:HP149" si="380">IF(MAX($AG122:$AI122)&gt;=40, HP$2, 0)</f>
        <v>20</v>
      </c>
      <c r="HQ122" s="236">
        <f t="shared" ref="HQ122:HQ149" si="381">IF(MAX($AJ122:$AL122)&gt;=40, HQ$2, 0)</f>
        <v>20</v>
      </c>
      <c r="HR122" s="236">
        <f t="shared" ref="HR122:HR149" si="382">IF(MAX($AM122:$AO122)&gt;=40, HR$2, 0)</f>
        <v>20</v>
      </c>
      <c r="HS122" s="236">
        <f t="shared" ref="HS122:HS149" si="383">IF(MAX($AP122:$AR122)&gt;=40, HS$2, 0)</f>
        <v>10</v>
      </c>
      <c r="HT122" s="236">
        <f t="shared" ref="HT122:HT149" si="384">IF(MAX($AS122:$AU122)&gt;=40, HT$2, 0)</f>
        <v>20</v>
      </c>
      <c r="HU122" s="236">
        <f t="shared" ref="HU122:HU149" si="385">IF(MAX($AV122:$AX122)&gt;=40, HU$2, 0)</f>
        <v>10</v>
      </c>
      <c r="HV122" s="237">
        <f t="shared" ref="HV122:HV149" si="386">IF(MAX($AY122:$BA122)&gt;=40, HV$2, 0)</f>
        <v>20</v>
      </c>
      <c r="HW122" s="238">
        <f t="shared" ref="HW122:HW149" si="387">IF(MAX($BB122:$BD122)&gt;=40, HW$2, 0)</f>
        <v>20</v>
      </c>
      <c r="HX122" s="238">
        <f t="shared" ref="HX122:HX149" si="388">IF(MAX($BE122:$BG122)&gt;=40, HX$2, 0)</f>
        <v>20</v>
      </c>
      <c r="HY122" s="238">
        <f t="shared" ref="HY122:HY149" si="389">IF(MAX($BH122:$BJ122)&gt;=40, HY$2, 0)</f>
        <v>20</v>
      </c>
      <c r="HZ122" s="238">
        <f t="shared" ref="HZ122:HZ149" si="390">IF(MAX($BK122:$BM122)&gt;=40, HZ$2, 0)</f>
        <v>10</v>
      </c>
      <c r="IA122" s="238">
        <f t="shared" ref="IA122:IA149" si="391">IF(MAX($BN122:$BP122)&gt;=40, IA$2, 0)</f>
        <v>20</v>
      </c>
      <c r="IB122" s="238">
        <f t="shared" ref="IB122:IB149" si="392">IF(MAX($BQ122:$BS122)&gt;=40, IB$2, 0)</f>
        <v>10</v>
      </c>
      <c r="IC122" s="238">
        <f t="shared" ref="IC122:IC149" si="393">IF(MAX($BT122:$BV122)&gt;=40, IC$2, 0)</f>
        <v>0</v>
      </c>
      <c r="ID122" s="239">
        <f t="shared" ref="ID122:ID149" si="394">IF(MAX($BW122:$BY122)&gt;=40, ID$2, 0)</f>
        <v>0</v>
      </c>
      <c r="IE122" s="240">
        <f t="shared" ref="IE122:IE149" si="395">IF(MAX($BZ122:$CB122)&gt;=40, IE$2, 0)</f>
        <v>0</v>
      </c>
      <c r="IF122" s="240">
        <f t="shared" ref="IF122:IF149" si="396">IF(MAX($CC122:$CE122)&gt;=40, IF$2, 0)</f>
        <v>10</v>
      </c>
      <c r="IG122" s="240">
        <f t="shared" ref="IG122:IG149" si="397">IF(MAX($CF122:$CH122)&gt;=40, IG$2, 0)</f>
        <v>0</v>
      </c>
      <c r="IH122" s="240">
        <f t="shared" ref="IH122:IH149" si="398">IF(MAX($CI122:$CK122)&gt;=40, IH$2, 0)</f>
        <v>0</v>
      </c>
      <c r="II122" s="240">
        <f t="shared" ref="II122:II149" si="399">IF(MAX($CL122:$CN122)&gt;=40, II$2, 0)</f>
        <v>0</v>
      </c>
      <c r="IJ122" s="240">
        <f t="shared" ref="IJ122:IJ149" si="400">IF(MAX($CO122:$CQ122)&gt;=40, IJ$2, 0)</f>
        <v>0</v>
      </c>
      <c r="IK122" s="240">
        <f t="shared" ref="IK122:IK149" si="401">IF(MAX($CR122:$CT122)&gt;=40, IK$2, 0)</f>
        <v>0</v>
      </c>
      <c r="IL122" s="240">
        <f t="shared" ref="IL122:IL149" si="402">IF(MAX($CU122:$CW122)&gt;=40, IL$2, 0)</f>
        <v>0</v>
      </c>
      <c r="IM122" s="240">
        <f t="shared" ref="IM122:IM149" si="403">IF(MAX($CX122:$CZ122)&gt;=40, IM$2, 0)</f>
        <v>0</v>
      </c>
      <c r="IN122" s="240">
        <f t="shared" ref="IN122:IN149" si="404">IF(MAX($DA122:$DC122)&gt;=40, IN$2, 0)</f>
        <v>20</v>
      </c>
      <c r="IO122" s="240">
        <f t="shared" ref="IO122:IO149" si="405">IF(MAX($DD122:$DF122)&gt;=40, IO$2, 0)</f>
        <v>20</v>
      </c>
      <c r="IP122" s="416">
        <f t="shared" ref="IP122:IP149" si="406">SUM(HO122:IB122, ID122:IO122)</f>
        <v>290</v>
      </c>
      <c r="IQ122" s="416">
        <f t="shared" ref="IQ122:IQ149" si="407">SUM(HJ122:HN122, IC122)</f>
        <v>12</v>
      </c>
    </row>
    <row r="123" spans="1:251" ht="15" customHeight="1" x14ac:dyDescent="0.25">
      <c r="A123" s="14" t="s">
        <v>1789</v>
      </c>
      <c r="B123" s="392">
        <v>78</v>
      </c>
      <c r="C123" s="13" t="s">
        <v>804</v>
      </c>
      <c r="D123" s="423">
        <v>43922</v>
      </c>
      <c r="E123" s="20">
        <v>7</v>
      </c>
      <c r="F123" s="6">
        <v>10674015</v>
      </c>
      <c r="G123" s="20">
        <v>1</v>
      </c>
      <c r="H123" s="20"/>
      <c r="I123" s="23"/>
      <c r="J123" s="6" t="s">
        <v>18</v>
      </c>
      <c r="K123" s="6" t="s">
        <v>18</v>
      </c>
      <c r="L123" s="424"/>
      <c r="M123" s="651" t="s">
        <v>805</v>
      </c>
      <c r="N123" s="690">
        <v>70.099998474121094</v>
      </c>
      <c r="O123" s="107"/>
      <c r="P123" s="105"/>
      <c r="Q123" s="106"/>
      <c r="R123" s="24">
        <v>72.400001525878906</v>
      </c>
      <c r="S123" s="107"/>
      <c r="T123" s="105"/>
      <c r="U123" s="106"/>
      <c r="V123" s="690">
        <v>73.05999755859375</v>
      </c>
      <c r="W123" s="107"/>
      <c r="X123" s="105"/>
      <c r="Y123" s="106"/>
      <c r="Z123" s="24">
        <v>68.680000305175781</v>
      </c>
      <c r="AA123" s="273"/>
      <c r="AB123" s="24" t="s">
        <v>1390</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648">
        <v>79.800003051757813</v>
      </c>
      <c r="AZ123" s="107"/>
      <c r="BA123" s="273"/>
      <c r="BB123" s="24">
        <v>74</v>
      </c>
      <c r="BC123" s="107"/>
      <c r="BD123" s="273"/>
      <c r="BE123" s="24">
        <v>64</v>
      </c>
      <c r="BF123" s="107"/>
      <c r="BG123" s="273"/>
      <c r="BH123" s="24">
        <v>74</v>
      </c>
      <c r="BI123" s="107"/>
      <c r="BJ123" s="273"/>
      <c r="BK123" s="24">
        <v>74.400001525878906</v>
      </c>
      <c r="BL123" s="107"/>
      <c r="BM123" s="273"/>
      <c r="BN123" s="24">
        <v>76.010002136230469</v>
      </c>
      <c r="BO123" s="107"/>
      <c r="BP123" s="273"/>
      <c r="BQ123" s="24">
        <v>68</v>
      </c>
      <c r="BR123" s="107"/>
      <c r="BS123" s="273"/>
      <c r="BT123" s="24" t="s">
        <v>1387</v>
      </c>
      <c r="BU123" s="291"/>
      <c r="BV123" s="273"/>
      <c r="BW123" s="24" t="s">
        <v>1390</v>
      </c>
      <c r="BX123" s="107"/>
      <c r="BY123" s="273"/>
      <c r="BZ123" s="24" t="s">
        <v>1390</v>
      </c>
      <c r="CA123" s="107"/>
      <c r="CB123" s="273"/>
      <c r="CC123" s="692">
        <v>76</v>
      </c>
      <c r="CD123" s="107"/>
      <c r="CE123" s="107"/>
      <c r="CF123" s="107"/>
      <c r="CG123" s="107"/>
      <c r="CH123" s="273"/>
      <c r="CI123" s="692" t="s">
        <v>1117</v>
      </c>
      <c r="CJ123" s="107"/>
      <c r="CK123" s="273"/>
      <c r="CL123" s="24" t="s">
        <v>1390</v>
      </c>
      <c r="CM123" s="107"/>
      <c r="CN123" s="273"/>
      <c r="CO123" s="24"/>
      <c r="CP123" s="107"/>
      <c r="CQ123" s="273"/>
      <c r="CR123" s="24"/>
      <c r="CS123" s="107"/>
      <c r="CT123" s="273"/>
      <c r="CU123" s="24"/>
      <c r="CV123" s="107"/>
      <c r="CW123" s="273"/>
      <c r="CX123" s="24"/>
      <c r="CY123" s="107"/>
      <c r="CZ123" s="273"/>
      <c r="DA123" s="692">
        <v>65.199996948242188</v>
      </c>
      <c r="DB123" s="107"/>
      <c r="DC123" s="273"/>
      <c r="DD123" s="692">
        <v>83.400001525878906</v>
      </c>
      <c r="DE123" s="107"/>
      <c r="DF123" s="273"/>
      <c r="DG123" s="218"/>
      <c r="DH123" s="217"/>
      <c r="DI123" s="217"/>
      <c r="DJ123" s="286">
        <f t="shared" si="272"/>
        <v>73.481000518798822</v>
      </c>
      <c r="DK123" s="219"/>
      <c r="DL123" s="220">
        <f t="shared" si="273"/>
        <v>3.6740500259399411</v>
      </c>
      <c r="DM123" s="650">
        <f t="shared" si="274"/>
        <v>0</v>
      </c>
      <c r="DN123" s="233">
        <f t="shared" si="275"/>
        <v>0</v>
      </c>
      <c r="DO123" s="234">
        <f t="shared" si="276"/>
        <v>0</v>
      </c>
      <c r="DP123" s="234">
        <f t="shared" si="277"/>
        <v>0</v>
      </c>
      <c r="DQ123" s="234">
        <f t="shared" si="278"/>
        <v>0</v>
      </c>
      <c r="DR123" s="234">
        <f t="shared" si="279"/>
        <v>0</v>
      </c>
      <c r="DS123" s="235">
        <f t="shared" si="280"/>
        <v>0</v>
      </c>
      <c r="DT123" s="236">
        <f t="shared" si="281"/>
        <v>0</v>
      </c>
      <c r="DU123" s="236">
        <f t="shared" si="282"/>
        <v>0</v>
      </c>
      <c r="DV123" s="236">
        <f t="shared" si="283"/>
        <v>0</v>
      </c>
      <c r="DW123" s="236">
        <f t="shared" si="284"/>
        <v>0</v>
      </c>
      <c r="DX123" s="236">
        <f t="shared" si="285"/>
        <v>0</v>
      </c>
      <c r="DY123" s="236">
        <f t="shared" si="286"/>
        <v>0</v>
      </c>
      <c r="DZ123" s="237">
        <f t="shared" si="287"/>
        <v>0</v>
      </c>
      <c r="EA123" s="238">
        <f t="shared" si="288"/>
        <v>0</v>
      </c>
      <c r="EB123" s="238">
        <f t="shared" si="289"/>
        <v>0</v>
      </c>
      <c r="EC123" s="238">
        <f t="shared" si="290"/>
        <v>0</v>
      </c>
      <c r="ED123" s="238">
        <f t="shared" si="291"/>
        <v>0</v>
      </c>
      <c r="EE123" s="238">
        <f t="shared" si="292"/>
        <v>0</v>
      </c>
      <c r="EF123" s="238">
        <f t="shared" si="293"/>
        <v>0</v>
      </c>
      <c r="EG123" s="238">
        <f t="shared" si="294"/>
        <v>0</v>
      </c>
      <c r="EH123" s="239">
        <f t="shared" si="295"/>
        <v>0</v>
      </c>
      <c r="EI123" s="240">
        <f t="shared" si="296"/>
        <v>0</v>
      </c>
      <c r="EJ123" s="240">
        <f t="shared" si="297"/>
        <v>0</v>
      </c>
      <c r="EK123" s="240">
        <f t="shared" si="298"/>
        <v>0</v>
      </c>
      <c r="EL123" s="240">
        <f t="shared" si="299"/>
        <v>3</v>
      </c>
      <c r="EM123" s="240">
        <f t="shared" si="300"/>
        <v>0</v>
      </c>
      <c r="EN123" s="240">
        <f t="shared" si="301"/>
        <v>0</v>
      </c>
      <c r="EO123" s="240">
        <f t="shared" si="302"/>
        <v>0</v>
      </c>
      <c r="EP123" s="240">
        <f t="shared" si="303"/>
        <v>0</v>
      </c>
      <c r="EQ123" s="240">
        <f t="shared" si="304"/>
        <v>0</v>
      </c>
      <c r="ER123" s="240">
        <f t="shared" si="305"/>
        <v>0</v>
      </c>
      <c r="ES123" s="240">
        <f t="shared" si="306"/>
        <v>0</v>
      </c>
      <c r="ET123" s="241">
        <f t="shared" si="307"/>
        <v>3</v>
      </c>
      <c r="EU123" s="242">
        <f t="shared" si="308"/>
        <v>0</v>
      </c>
      <c r="EV123" s="234">
        <f t="shared" si="309"/>
        <v>0</v>
      </c>
      <c r="EW123" s="234">
        <f t="shared" si="310"/>
        <v>0</v>
      </c>
      <c r="EX123" s="234">
        <f t="shared" si="311"/>
        <v>0</v>
      </c>
      <c r="EY123" s="234">
        <f t="shared" si="312"/>
        <v>2</v>
      </c>
      <c r="EZ123" s="235">
        <f t="shared" si="313"/>
        <v>0</v>
      </c>
      <c r="FA123" s="236">
        <f t="shared" si="314"/>
        <v>0</v>
      </c>
      <c r="FB123" s="236">
        <f t="shared" si="315"/>
        <v>0</v>
      </c>
      <c r="FC123" s="236">
        <f t="shared" si="316"/>
        <v>0</v>
      </c>
      <c r="FD123" s="236">
        <f t="shared" si="317"/>
        <v>0</v>
      </c>
      <c r="FE123" s="236">
        <f t="shared" si="318"/>
        <v>0</v>
      </c>
      <c r="FF123" s="236">
        <f t="shared" si="319"/>
        <v>0</v>
      </c>
      <c r="FG123" s="237">
        <f t="shared" si="320"/>
        <v>0</v>
      </c>
      <c r="FH123" s="238">
        <f t="shared" si="321"/>
        <v>0</v>
      </c>
      <c r="FI123" s="238">
        <f t="shared" si="322"/>
        <v>0</v>
      </c>
      <c r="FJ123" s="238">
        <f t="shared" si="323"/>
        <v>0</v>
      </c>
      <c r="FK123" s="238">
        <f t="shared" si="324"/>
        <v>0</v>
      </c>
      <c r="FL123" s="238">
        <f t="shared" si="325"/>
        <v>0</v>
      </c>
      <c r="FM123" s="238">
        <f t="shared" si="326"/>
        <v>0</v>
      </c>
      <c r="FN123" s="238">
        <f t="shared" si="327"/>
        <v>0</v>
      </c>
      <c r="FO123" s="239">
        <f t="shared" si="328"/>
        <v>6</v>
      </c>
      <c r="FP123" s="240">
        <f t="shared" si="329"/>
        <v>6</v>
      </c>
      <c r="FQ123" s="240">
        <f t="shared" si="330"/>
        <v>0</v>
      </c>
      <c r="FR123" s="240">
        <f t="shared" si="331"/>
        <v>0</v>
      </c>
      <c r="FS123" s="240">
        <f t="shared" si="332"/>
        <v>0</v>
      </c>
      <c r="FT123" s="240">
        <f t="shared" si="333"/>
        <v>6</v>
      </c>
      <c r="FU123" s="240">
        <f t="shared" si="334"/>
        <v>0</v>
      </c>
      <c r="FV123" s="240">
        <f t="shared" si="335"/>
        <v>0</v>
      </c>
      <c r="FW123" s="240">
        <f t="shared" si="336"/>
        <v>0</v>
      </c>
      <c r="FX123" s="240">
        <f t="shared" si="337"/>
        <v>0</v>
      </c>
      <c r="FY123" s="240">
        <f t="shared" si="338"/>
        <v>0</v>
      </c>
      <c r="FZ123" s="240">
        <f t="shared" si="339"/>
        <v>0</v>
      </c>
      <c r="GA123" s="241">
        <f t="shared" si="340"/>
        <v>20</v>
      </c>
      <c r="GB123" s="242">
        <f t="shared" si="341"/>
        <v>0</v>
      </c>
      <c r="GC123" s="234">
        <f t="shared" si="342"/>
        <v>0</v>
      </c>
      <c r="GD123" s="234">
        <f t="shared" si="343"/>
        <v>0</v>
      </c>
      <c r="GE123" s="234">
        <f t="shared" si="344"/>
        <v>0</v>
      </c>
      <c r="GF123" s="234">
        <f t="shared" si="345"/>
        <v>0</v>
      </c>
      <c r="GG123" s="235">
        <f t="shared" si="346"/>
        <v>0</v>
      </c>
      <c r="GH123" s="236">
        <f t="shared" si="347"/>
        <v>0</v>
      </c>
      <c r="GI123" s="236">
        <f t="shared" si="348"/>
        <v>0</v>
      </c>
      <c r="GJ123" s="236">
        <f t="shared" si="349"/>
        <v>0</v>
      </c>
      <c r="GK123" s="236">
        <f t="shared" si="350"/>
        <v>0</v>
      </c>
      <c r="GL123" s="236">
        <f t="shared" si="351"/>
        <v>0</v>
      </c>
      <c r="GM123" s="236">
        <f t="shared" si="352"/>
        <v>0</v>
      </c>
      <c r="GN123" s="237">
        <f t="shared" si="353"/>
        <v>0</v>
      </c>
      <c r="GO123" s="238">
        <f t="shared" si="354"/>
        <v>0</v>
      </c>
      <c r="GP123" s="238">
        <f t="shared" si="355"/>
        <v>0</v>
      </c>
      <c r="GQ123" s="238">
        <f t="shared" si="356"/>
        <v>0</v>
      </c>
      <c r="GR123" s="238">
        <f t="shared" si="357"/>
        <v>0</v>
      </c>
      <c r="GS123" s="238">
        <f t="shared" si="358"/>
        <v>0</v>
      </c>
      <c r="GT123" s="238">
        <f t="shared" si="359"/>
        <v>0</v>
      </c>
      <c r="GU123" s="238">
        <f t="shared" si="360"/>
        <v>6</v>
      </c>
      <c r="GV123" s="239">
        <f t="shared" si="361"/>
        <v>0</v>
      </c>
      <c r="GW123" s="240">
        <f t="shared" si="362"/>
        <v>0</v>
      </c>
      <c r="GX123" s="240">
        <f t="shared" si="363"/>
        <v>0</v>
      </c>
      <c r="GY123" s="240">
        <f t="shared" si="364"/>
        <v>0</v>
      </c>
      <c r="GZ123" s="240">
        <f t="shared" si="365"/>
        <v>0</v>
      </c>
      <c r="HA123" s="240">
        <f t="shared" si="366"/>
        <v>0</v>
      </c>
      <c r="HB123" s="240">
        <f t="shared" si="367"/>
        <v>0</v>
      </c>
      <c r="HC123" s="240">
        <f t="shared" si="368"/>
        <v>0</v>
      </c>
      <c r="HD123" s="240">
        <f t="shared" si="369"/>
        <v>0</v>
      </c>
      <c r="HE123" s="240">
        <f t="shared" si="370"/>
        <v>0</v>
      </c>
      <c r="HF123" s="240">
        <f t="shared" si="371"/>
        <v>0</v>
      </c>
      <c r="HG123" s="240">
        <f t="shared" si="372"/>
        <v>0</v>
      </c>
      <c r="HH123" s="241">
        <f t="shared" si="373"/>
        <v>6</v>
      </c>
      <c r="HI123" s="243"/>
      <c r="HJ123" s="242">
        <f t="shared" si="374"/>
        <v>3</v>
      </c>
      <c r="HK123" s="234">
        <f t="shared" si="375"/>
        <v>3</v>
      </c>
      <c r="HL123" s="234">
        <f t="shared" si="376"/>
        <v>3</v>
      </c>
      <c r="HM123" s="234">
        <f t="shared" si="377"/>
        <v>3</v>
      </c>
      <c r="HN123" s="234">
        <f t="shared" si="378"/>
        <v>0</v>
      </c>
      <c r="HO123" s="235">
        <f t="shared" si="379"/>
        <v>20</v>
      </c>
      <c r="HP123" s="236">
        <f t="shared" si="380"/>
        <v>20</v>
      </c>
      <c r="HQ123" s="236">
        <f t="shared" si="381"/>
        <v>20</v>
      </c>
      <c r="HR123" s="236">
        <f t="shared" si="382"/>
        <v>20</v>
      </c>
      <c r="HS123" s="236">
        <f t="shared" si="383"/>
        <v>10</v>
      </c>
      <c r="HT123" s="236">
        <f t="shared" si="384"/>
        <v>20</v>
      </c>
      <c r="HU123" s="236">
        <f t="shared" si="385"/>
        <v>10</v>
      </c>
      <c r="HV123" s="237">
        <f t="shared" si="386"/>
        <v>20</v>
      </c>
      <c r="HW123" s="238">
        <f t="shared" si="387"/>
        <v>20</v>
      </c>
      <c r="HX123" s="238">
        <f t="shared" si="388"/>
        <v>20</v>
      </c>
      <c r="HY123" s="238">
        <f t="shared" si="389"/>
        <v>20</v>
      </c>
      <c r="HZ123" s="238">
        <f t="shared" si="390"/>
        <v>10</v>
      </c>
      <c r="IA123" s="238">
        <f t="shared" si="391"/>
        <v>20</v>
      </c>
      <c r="IB123" s="238">
        <f t="shared" si="392"/>
        <v>10</v>
      </c>
      <c r="IC123" s="238">
        <f t="shared" si="393"/>
        <v>0</v>
      </c>
      <c r="ID123" s="239">
        <f t="shared" si="394"/>
        <v>0</v>
      </c>
      <c r="IE123" s="240">
        <f t="shared" si="395"/>
        <v>0</v>
      </c>
      <c r="IF123" s="240">
        <f t="shared" si="396"/>
        <v>10</v>
      </c>
      <c r="IG123" s="240">
        <f t="shared" si="397"/>
        <v>0</v>
      </c>
      <c r="IH123" s="240">
        <f t="shared" si="398"/>
        <v>0</v>
      </c>
      <c r="II123" s="240">
        <f t="shared" si="399"/>
        <v>0</v>
      </c>
      <c r="IJ123" s="240">
        <f t="shared" si="400"/>
        <v>0</v>
      </c>
      <c r="IK123" s="240">
        <f t="shared" si="401"/>
        <v>0</v>
      </c>
      <c r="IL123" s="240">
        <f t="shared" si="402"/>
        <v>0</v>
      </c>
      <c r="IM123" s="240">
        <f t="shared" si="403"/>
        <v>0</v>
      </c>
      <c r="IN123" s="240">
        <f t="shared" si="404"/>
        <v>20</v>
      </c>
      <c r="IO123" s="240">
        <f t="shared" si="405"/>
        <v>20</v>
      </c>
      <c r="IP123" s="416">
        <f t="shared" si="406"/>
        <v>290</v>
      </c>
      <c r="IQ123" s="416">
        <f t="shared" si="407"/>
        <v>12</v>
      </c>
    </row>
    <row r="124" spans="1:251" ht="15" customHeight="1" x14ac:dyDescent="0.25">
      <c r="A124" s="14" t="s">
        <v>1789</v>
      </c>
      <c r="B124" s="392">
        <v>79</v>
      </c>
      <c r="C124" s="13" t="s">
        <v>806</v>
      </c>
      <c r="D124" s="423">
        <v>43922</v>
      </c>
      <c r="E124" s="20">
        <v>7</v>
      </c>
      <c r="F124" s="6">
        <v>10674060</v>
      </c>
      <c r="G124" s="20">
        <v>1</v>
      </c>
      <c r="H124" s="20"/>
      <c r="I124" s="23"/>
      <c r="J124" s="6" t="s">
        <v>18</v>
      </c>
      <c r="K124" s="6" t="s">
        <v>18</v>
      </c>
      <c r="L124" s="424"/>
      <c r="M124" s="651" t="s">
        <v>807</v>
      </c>
      <c r="N124" s="690">
        <v>74</v>
      </c>
      <c r="O124" s="107"/>
      <c r="P124" s="105"/>
      <c r="Q124" s="106"/>
      <c r="R124" s="24">
        <v>75.330001831054688</v>
      </c>
      <c r="S124" s="107"/>
      <c r="T124" s="105"/>
      <c r="U124" s="106"/>
      <c r="V124" s="690">
        <v>68.019996643066406</v>
      </c>
      <c r="W124" s="107"/>
      <c r="X124" s="105"/>
      <c r="Y124" s="106"/>
      <c r="Z124" s="24">
        <v>62.959999084472656</v>
      </c>
      <c r="AA124" s="273"/>
      <c r="AB124" s="24" t="s">
        <v>1390</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648">
        <v>84.540000915527344</v>
      </c>
      <c r="AZ124" s="107"/>
      <c r="BA124" s="273"/>
      <c r="BB124" s="24">
        <v>72</v>
      </c>
      <c r="BC124" s="107"/>
      <c r="BD124" s="273"/>
      <c r="BE124" s="24">
        <v>58</v>
      </c>
      <c r="BF124" s="107"/>
      <c r="BG124" s="273"/>
      <c r="BH124" s="24">
        <v>71</v>
      </c>
      <c r="BI124" s="107"/>
      <c r="BJ124" s="273"/>
      <c r="BK124" s="24">
        <v>68</v>
      </c>
      <c r="BL124" s="107"/>
      <c r="BM124" s="273"/>
      <c r="BN124" s="24">
        <v>73.300003051757813</v>
      </c>
      <c r="BO124" s="107"/>
      <c r="BP124" s="273"/>
      <c r="BQ124" s="24">
        <v>73</v>
      </c>
      <c r="BR124" s="107"/>
      <c r="BS124" s="273"/>
      <c r="BT124" s="24" t="s">
        <v>1387</v>
      </c>
      <c r="BU124" s="291"/>
      <c r="BV124" s="273"/>
      <c r="BW124" s="24" t="s">
        <v>1390</v>
      </c>
      <c r="BX124" s="107"/>
      <c r="BY124" s="273"/>
      <c r="BZ124" s="24" t="s">
        <v>1390</v>
      </c>
      <c r="CA124" s="107"/>
      <c r="CB124" s="273"/>
      <c r="CC124" s="24"/>
      <c r="CD124" s="107"/>
      <c r="CE124" s="107"/>
      <c r="CF124" s="693">
        <v>70</v>
      </c>
      <c r="CG124" s="107"/>
      <c r="CH124" s="273"/>
      <c r="CI124" s="692" t="s">
        <v>1117</v>
      </c>
      <c r="CJ124" s="107"/>
      <c r="CK124" s="273"/>
      <c r="CL124" s="24" t="s">
        <v>1390</v>
      </c>
      <c r="CM124" s="107"/>
      <c r="CN124" s="273"/>
      <c r="CO124" s="24"/>
      <c r="CP124" s="107"/>
      <c r="CQ124" s="273"/>
      <c r="CR124" s="24"/>
      <c r="CS124" s="107"/>
      <c r="CT124" s="273"/>
      <c r="CU124" s="692">
        <v>62</v>
      </c>
      <c r="CV124" s="107"/>
      <c r="CW124" s="273"/>
      <c r="CX124" s="24"/>
      <c r="CY124" s="107"/>
      <c r="CZ124" s="273"/>
      <c r="DA124" s="692">
        <v>62.700000762939453</v>
      </c>
      <c r="DB124" s="107"/>
      <c r="DC124" s="273"/>
      <c r="DD124" s="24"/>
      <c r="DE124" s="107"/>
      <c r="DF124" s="273"/>
      <c r="DG124" s="218"/>
      <c r="DH124" s="217"/>
      <c r="DI124" s="217"/>
      <c r="DJ124" s="286">
        <f t="shared" si="272"/>
        <v>69.454000473022461</v>
      </c>
      <c r="DK124" s="219"/>
      <c r="DL124" s="220">
        <f t="shared" si="273"/>
        <v>3.472700023651123</v>
      </c>
      <c r="DM124" s="650">
        <f t="shared" si="274"/>
        <v>0</v>
      </c>
      <c r="DN124" s="233">
        <f t="shared" si="275"/>
        <v>0</v>
      </c>
      <c r="DO124" s="234">
        <f t="shared" si="276"/>
        <v>0</v>
      </c>
      <c r="DP124" s="234">
        <f t="shared" si="277"/>
        <v>0</v>
      </c>
      <c r="DQ124" s="234">
        <f t="shared" si="278"/>
        <v>0</v>
      </c>
      <c r="DR124" s="234">
        <f t="shared" si="279"/>
        <v>0</v>
      </c>
      <c r="DS124" s="235">
        <f t="shared" si="280"/>
        <v>0</v>
      </c>
      <c r="DT124" s="236">
        <f t="shared" si="281"/>
        <v>0</v>
      </c>
      <c r="DU124" s="236">
        <f t="shared" si="282"/>
        <v>0</v>
      </c>
      <c r="DV124" s="236">
        <f t="shared" si="283"/>
        <v>0</v>
      </c>
      <c r="DW124" s="236">
        <f t="shared" si="284"/>
        <v>0</v>
      </c>
      <c r="DX124" s="236">
        <f t="shared" si="285"/>
        <v>0</v>
      </c>
      <c r="DY124" s="236">
        <f t="shared" si="286"/>
        <v>0</v>
      </c>
      <c r="DZ124" s="237">
        <f t="shared" si="287"/>
        <v>0</v>
      </c>
      <c r="EA124" s="238">
        <f t="shared" si="288"/>
        <v>0</v>
      </c>
      <c r="EB124" s="238">
        <f t="shared" si="289"/>
        <v>0</v>
      </c>
      <c r="EC124" s="238">
        <f t="shared" si="290"/>
        <v>0</v>
      </c>
      <c r="ED124" s="238">
        <f t="shared" si="291"/>
        <v>0</v>
      </c>
      <c r="EE124" s="238">
        <f t="shared" si="292"/>
        <v>0</v>
      </c>
      <c r="EF124" s="238">
        <f t="shared" si="293"/>
        <v>0</v>
      </c>
      <c r="EG124" s="238">
        <f t="shared" si="294"/>
        <v>0</v>
      </c>
      <c r="EH124" s="239">
        <f t="shared" si="295"/>
        <v>0</v>
      </c>
      <c r="EI124" s="240">
        <f t="shared" si="296"/>
        <v>0</v>
      </c>
      <c r="EJ124" s="240">
        <f t="shared" si="297"/>
        <v>0</v>
      </c>
      <c r="EK124" s="240">
        <f t="shared" si="298"/>
        <v>0</v>
      </c>
      <c r="EL124" s="240">
        <f t="shared" si="299"/>
        <v>3</v>
      </c>
      <c r="EM124" s="240">
        <f t="shared" si="300"/>
        <v>0</v>
      </c>
      <c r="EN124" s="240">
        <f t="shared" si="301"/>
        <v>0</v>
      </c>
      <c r="EO124" s="240">
        <f t="shared" si="302"/>
        <v>0</v>
      </c>
      <c r="EP124" s="240">
        <f t="shared" si="303"/>
        <v>0</v>
      </c>
      <c r="EQ124" s="240">
        <f t="shared" si="304"/>
        <v>0</v>
      </c>
      <c r="ER124" s="240">
        <f t="shared" si="305"/>
        <v>0</v>
      </c>
      <c r="ES124" s="240">
        <f t="shared" si="306"/>
        <v>0</v>
      </c>
      <c r="ET124" s="241">
        <f t="shared" si="307"/>
        <v>3</v>
      </c>
      <c r="EU124" s="242">
        <f t="shared" si="308"/>
        <v>0</v>
      </c>
      <c r="EV124" s="234">
        <f t="shared" si="309"/>
        <v>0</v>
      </c>
      <c r="EW124" s="234">
        <f t="shared" si="310"/>
        <v>0</v>
      </c>
      <c r="EX124" s="234">
        <f t="shared" si="311"/>
        <v>0</v>
      </c>
      <c r="EY124" s="234">
        <f t="shared" si="312"/>
        <v>2</v>
      </c>
      <c r="EZ124" s="235">
        <f t="shared" si="313"/>
        <v>0</v>
      </c>
      <c r="FA124" s="236">
        <f t="shared" si="314"/>
        <v>0</v>
      </c>
      <c r="FB124" s="236">
        <f t="shared" si="315"/>
        <v>0</v>
      </c>
      <c r="FC124" s="236">
        <f t="shared" si="316"/>
        <v>0</v>
      </c>
      <c r="FD124" s="236">
        <f t="shared" si="317"/>
        <v>0</v>
      </c>
      <c r="FE124" s="236">
        <f t="shared" si="318"/>
        <v>0</v>
      </c>
      <c r="FF124" s="236">
        <f t="shared" si="319"/>
        <v>0</v>
      </c>
      <c r="FG124" s="237">
        <f t="shared" si="320"/>
        <v>0</v>
      </c>
      <c r="FH124" s="238">
        <f t="shared" si="321"/>
        <v>0</v>
      </c>
      <c r="FI124" s="238">
        <f t="shared" si="322"/>
        <v>0</v>
      </c>
      <c r="FJ124" s="238">
        <f t="shared" si="323"/>
        <v>0</v>
      </c>
      <c r="FK124" s="238">
        <f t="shared" si="324"/>
        <v>0</v>
      </c>
      <c r="FL124" s="238">
        <f t="shared" si="325"/>
        <v>0</v>
      </c>
      <c r="FM124" s="238">
        <f t="shared" si="326"/>
        <v>0</v>
      </c>
      <c r="FN124" s="238">
        <f t="shared" si="327"/>
        <v>0</v>
      </c>
      <c r="FO124" s="239">
        <f t="shared" si="328"/>
        <v>6</v>
      </c>
      <c r="FP124" s="240">
        <f t="shared" si="329"/>
        <v>6</v>
      </c>
      <c r="FQ124" s="240">
        <f t="shared" si="330"/>
        <v>0</v>
      </c>
      <c r="FR124" s="240">
        <f t="shared" si="331"/>
        <v>0</v>
      </c>
      <c r="FS124" s="240">
        <f t="shared" si="332"/>
        <v>0</v>
      </c>
      <c r="FT124" s="240">
        <f t="shared" si="333"/>
        <v>6</v>
      </c>
      <c r="FU124" s="240">
        <f t="shared" si="334"/>
        <v>0</v>
      </c>
      <c r="FV124" s="240">
        <f t="shared" si="335"/>
        <v>0</v>
      </c>
      <c r="FW124" s="240">
        <f t="shared" si="336"/>
        <v>0</v>
      </c>
      <c r="FX124" s="240">
        <f t="shared" si="337"/>
        <v>0</v>
      </c>
      <c r="FY124" s="240">
        <f t="shared" si="338"/>
        <v>0</v>
      </c>
      <c r="FZ124" s="240">
        <f t="shared" si="339"/>
        <v>0</v>
      </c>
      <c r="GA124" s="241">
        <f t="shared" si="340"/>
        <v>20</v>
      </c>
      <c r="GB124" s="242">
        <f t="shared" si="341"/>
        <v>0</v>
      </c>
      <c r="GC124" s="234">
        <f t="shared" si="342"/>
        <v>0</v>
      </c>
      <c r="GD124" s="234">
        <f t="shared" si="343"/>
        <v>0</v>
      </c>
      <c r="GE124" s="234">
        <f t="shared" si="344"/>
        <v>0</v>
      </c>
      <c r="GF124" s="234">
        <f t="shared" si="345"/>
        <v>0</v>
      </c>
      <c r="GG124" s="235">
        <f t="shared" si="346"/>
        <v>0</v>
      </c>
      <c r="GH124" s="236">
        <f t="shared" si="347"/>
        <v>0</v>
      </c>
      <c r="GI124" s="236">
        <f t="shared" si="348"/>
        <v>0</v>
      </c>
      <c r="GJ124" s="236">
        <f t="shared" si="349"/>
        <v>0</v>
      </c>
      <c r="GK124" s="236">
        <f t="shared" si="350"/>
        <v>0</v>
      </c>
      <c r="GL124" s="236">
        <f t="shared" si="351"/>
        <v>0</v>
      </c>
      <c r="GM124" s="236">
        <f t="shared" si="352"/>
        <v>0</v>
      </c>
      <c r="GN124" s="237">
        <f t="shared" si="353"/>
        <v>0</v>
      </c>
      <c r="GO124" s="238">
        <f t="shared" si="354"/>
        <v>0</v>
      </c>
      <c r="GP124" s="238">
        <f t="shared" si="355"/>
        <v>0</v>
      </c>
      <c r="GQ124" s="238">
        <f t="shared" si="356"/>
        <v>0</v>
      </c>
      <c r="GR124" s="238">
        <f t="shared" si="357"/>
        <v>0</v>
      </c>
      <c r="GS124" s="238">
        <f t="shared" si="358"/>
        <v>0</v>
      </c>
      <c r="GT124" s="238">
        <f t="shared" si="359"/>
        <v>0</v>
      </c>
      <c r="GU124" s="238">
        <f t="shared" si="360"/>
        <v>6</v>
      </c>
      <c r="GV124" s="239">
        <f t="shared" si="361"/>
        <v>0</v>
      </c>
      <c r="GW124" s="240">
        <f t="shared" si="362"/>
        <v>0</v>
      </c>
      <c r="GX124" s="240">
        <f t="shared" si="363"/>
        <v>0</v>
      </c>
      <c r="GY124" s="240">
        <f t="shared" si="364"/>
        <v>0</v>
      </c>
      <c r="GZ124" s="240">
        <f t="shared" si="365"/>
        <v>0</v>
      </c>
      <c r="HA124" s="240">
        <f t="shared" si="366"/>
        <v>0</v>
      </c>
      <c r="HB124" s="240">
        <f t="shared" si="367"/>
        <v>0</v>
      </c>
      <c r="HC124" s="240">
        <f t="shared" si="368"/>
        <v>0</v>
      </c>
      <c r="HD124" s="240">
        <f t="shared" si="369"/>
        <v>0</v>
      </c>
      <c r="HE124" s="240">
        <f t="shared" si="370"/>
        <v>0</v>
      </c>
      <c r="HF124" s="240">
        <f t="shared" si="371"/>
        <v>0</v>
      </c>
      <c r="HG124" s="240">
        <f t="shared" si="372"/>
        <v>0</v>
      </c>
      <c r="HH124" s="241">
        <f t="shared" si="373"/>
        <v>6</v>
      </c>
      <c r="HI124" s="243"/>
      <c r="HJ124" s="242">
        <f t="shared" si="374"/>
        <v>3</v>
      </c>
      <c r="HK124" s="234">
        <f t="shared" si="375"/>
        <v>3</v>
      </c>
      <c r="HL124" s="234">
        <f t="shared" si="376"/>
        <v>3</v>
      </c>
      <c r="HM124" s="234">
        <f t="shared" si="377"/>
        <v>3</v>
      </c>
      <c r="HN124" s="234">
        <f t="shared" si="378"/>
        <v>0</v>
      </c>
      <c r="HO124" s="235">
        <f t="shared" si="379"/>
        <v>20</v>
      </c>
      <c r="HP124" s="236">
        <f t="shared" si="380"/>
        <v>20</v>
      </c>
      <c r="HQ124" s="236">
        <f t="shared" si="381"/>
        <v>20</v>
      </c>
      <c r="HR124" s="236">
        <f t="shared" si="382"/>
        <v>20</v>
      </c>
      <c r="HS124" s="236">
        <f t="shared" si="383"/>
        <v>10</v>
      </c>
      <c r="HT124" s="236">
        <f t="shared" si="384"/>
        <v>20</v>
      </c>
      <c r="HU124" s="236">
        <f t="shared" si="385"/>
        <v>10</v>
      </c>
      <c r="HV124" s="237">
        <f t="shared" si="386"/>
        <v>20</v>
      </c>
      <c r="HW124" s="238">
        <f t="shared" si="387"/>
        <v>20</v>
      </c>
      <c r="HX124" s="238">
        <f t="shared" si="388"/>
        <v>20</v>
      </c>
      <c r="HY124" s="238">
        <f t="shared" si="389"/>
        <v>20</v>
      </c>
      <c r="HZ124" s="238">
        <f t="shared" si="390"/>
        <v>10</v>
      </c>
      <c r="IA124" s="238">
        <f t="shared" si="391"/>
        <v>20</v>
      </c>
      <c r="IB124" s="238">
        <f t="shared" si="392"/>
        <v>10</v>
      </c>
      <c r="IC124" s="238">
        <f t="shared" si="393"/>
        <v>0</v>
      </c>
      <c r="ID124" s="239">
        <f t="shared" si="394"/>
        <v>0</v>
      </c>
      <c r="IE124" s="240">
        <f t="shared" si="395"/>
        <v>0</v>
      </c>
      <c r="IF124" s="240">
        <f t="shared" si="396"/>
        <v>0</v>
      </c>
      <c r="IG124" s="240">
        <f t="shared" si="397"/>
        <v>10</v>
      </c>
      <c r="IH124" s="240">
        <f t="shared" si="398"/>
        <v>0</v>
      </c>
      <c r="II124" s="240">
        <f t="shared" si="399"/>
        <v>0</v>
      </c>
      <c r="IJ124" s="240">
        <f t="shared" si="400"/>
        <v>0</v>
      </c>
      <c r="IK124" s="240">
        <f t="shared" si="401"/>
        <v>0</v>
      </c>
      <c r="IL124" s="240">
        <f t="shared" si="402"/>
        <v>20</v>
      </c>
      <c r="IM124" s="240">
        <f t="shared" si="403"/>
        <v>0</v>
      </c>
      <c r="IN124" s="240">
        <f t="shared" si="404"/>
        <v>20</v>
      </c>
      <c r="IO124" s="240">
        <f t="shared" si="405"/>
        <v>0</v>
      </c>
      <c r="IP124" s="416">
        <f t="shared" si="406"/>
        <v>290</v>
      </c>
      <c r="IQ124" s="416">
        <f t="shared" si="407"/>
        <v>12</v>
      </c>
    </row>
    <row r="125" spans="1:251" ht="15" customHeight="1" x14ac:dyDescent="0.25">
      <c r="A125" s="14" t="s">
        <v>1789</v>
      </c>
      <c r="B125" s="392">
        <v>80</v>
      </c>
      <c r="C125" s="13" t="s">
        <v>808</v>
      </c>
      <c r="D125" s="423">
        <v>43922</v>
      </c>
      <c r="E125" s="20">
        <v>7</v>
      </c>
      <c r="F125" s="6">
        <v>10674299</v>
      </c>
      <c r="G125" s="20">
        <v>1</v>
      </c>
      <c r="H125" s="20"/>
      <c r="I125" s="23"/>
      <c r="J125" s="6" t="s">
        <v>18</v>
      </c>
      <c r="K125" s="6" t="s">
        <v>18</v>
      </c>
      <c r="L125" s="424"/>
      <c r="M125" s="651" t="s">
        <v>809</v>
      </c>
      <c r="N125" s="690">
        <v>68.800003051757813</v>
      </c>
      <c r="O125" s="107"/>
      <c r="P125" s="105"/>
      <c r="Q125" s="106"/>
      <c r="R125" s="24">
        <v>63.139999389648438</v>
      </c>
      <c r="S125" s="107"/>
      <c r="T125" s="105"/>
      <c r="U125" s="106"/>
      <c r="V125" s="690">
        <v>59.560001373291016</v>
      </c>
      <c r="W125" s="107"/>
      <c r="X125" s="105"/>
      <c r="Y125" s="106"/>
      <c r="Z125" s="24">
        <v>63.639999389648438</v>
      </c>
      <c r="AA125" s="273"/>
      <c r="AB125" s="24" t="s">
        <v>1390</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648">
        <v>-42.680000305175781</v>
      </c>
      <c r="AZ125" s="107" t="s">
        <v>1387</v>
      </c>
      <c r="BA125" s="273"/>
      <c r="BB125" s="24">
        <v>60</v>
      </c>
      <c r="BC125" s="107"/>
      <c r="BD125" s="273"/>
      <c r="BE125" s="24">
        <v>40</v>
      </c>
      <c r="BF125" s="107"/>
      <c r="BG125" s="273"/>
      <c r="BH125" s="24">
        <v>63</v>
      </c>
      <c r="BI125" s="107"/>
      <c r="BJ125" s="273"/>
      <c r="BK125" s="24">
        <v>60.200000762939453</v>
      </c>
      <c r="BL125" s="107"/>
      <c r="BM125" s="273"/>
      <c r="BN125" s="24">
        <v>55.509998321533203</v>
      </c>
      <c r="BO125" s="107"/>
      <c r="BP125" s="273"/>
      <c r="BQ125" s="24">
        <v>55</v>
      </c>
      <c r="BR125" s="107"/>
      <c r="BS125" s="273"/>
      <c r="BT125" s="24" t="s">
        <v>1387</v>
      </c>
      <c r="BU125" s="291"/>
      <c r="BV125" s="273"/>
      <c r="BW125" s="24" t="s">
        <v>1390</v>
      </c>
      <c r="BX125" s="107"/>
      <c r="BY125" s="273"/>
      <c r="BZ125" s="24" t="s">
        <v>1390</v>
      </c>
      <c r="CA125" s="107"/>
      <c r="CB125" s="273"/>
      <c r="CC125" s="692">
        <v>55</v>
      </c>
      <c r="CD125" s="107"/>
      <c r="CE125" s="107"/>
      <c r="CF125" s="107"/>
      <c r="CG125" s="107"/>
      <c r="CH125" s="273"/>
      <c r="CI125" s="692" t="s">
        <v>1117</v>
      </c>
      <c r="CJ125" s="107"/>
      <c r="CK125" s="273"/>
      <c r="CL125" s="24" t="s">
        <v>1390</v>
      </c>
      <c r="CM125" s="107"/>
      <c r="CN125" s="273"/>
      <c r="CO125" s="692">
        <v>62</v>
      </c>
      <c r="CP125" s="107"/>
      <c r="CQ125" s="273"/>
      <c r="CR125" s="24"/>
      <c r="CS125" s="107"/>
      <c r="CT125" s="273"/>
      <c r="CU125" s="24"/>
      <c r="CV125" s="107"/>
      <c r="CW125" s="273"/>
      <c r="CX125" s="24"/>
      <c r="CY125" s="107"/>
      <c r="CZ125" s="273"/>
      <c r="DA125" s="24"/>
      <c r="DB125" s="107"/>
      <c r="DC125" s="273"/>
      <c r="DD125" s="692">
        <v>53.700000762939453</v>
      </c>
      <c r="DE125" s="107"/>
      <c r="DF125" s="273"/>
      <c r="DG125" s="218"/>
      <c r="DH125" s="217"/>
      <c r="DI125" s="217"/>
      <c r="DJ125" s="286">
        <f t="shared" si="272"/>
        <v>46.172999954223634</v>
      </c>
      <c r="DK125" s="219"/>
      <c r="DL125" s="220">
        <f t="shared" si="273"/>
        <v>2.3086499977111816</v>
      </c>
      <c r="DM125" s="650">
        <f t="shared" si="274"/>
        <v>0</v>
      </c>
      <c r="DN125" s="233">
        <f t="shared" si="275"/>
        <v>0</v>
      </c>
      <c r="DO125" s="234">
        <f t="shared" si="276"/>
        <v>0</v>
      </c>
      <c r="DP125" s="234">
        <f t="shared" si="277"/>
        <v>0</v>
      </c>
      <c r="DQ125" s="234">
        <f t="shared" si="278"/>
        <v>0</v>
      </c>
      <c r="DR125" s="234">
        <f t="shared" si="279"/>
        <v>0</v>
      </c>
      <c r="DS125" s="235">
        <f t="shared" si="280"/>
        <v>0</v>
      </c>
      <c r="DT125" s="236">
        <f t="shared" si="281"/>
        <v>0</v>
      </c>
      <c r="DU125" s="236">
        <f t="shared" si="282"/>
        <v>0</v>
      </c>
      <c r="DV125" s="236">
        <f t="shared" si="283"/>
        <v>0</v>
      </c>
      <c r="DW125" s="236">
        <f t="shared" si="284"/>
        <v>0</v>
      </c>
      <c r="DX125" s="236">
        <f t="shared" si="285"/>
        <v>0</v>
      </c>
      <c r="DY125" s="236">
        <f t="shared" si="286"/>
        <v>0</v>
      </c>
      <c r="DZ125" s="237">
        <f t="shared" si="287"/>
        <v>0</v>
      </c>
      <c r="EA125" s="238">
        <f t="shared" si="288"/>
        <v>0</v>
      </c>
      <c r="EB125" s="238">
        <f t="shared" si="289"/>
        <v>0</v>
      </c>
      <c r="EC125" s="238">
        <f t="shared" si="290"/>
        <v>0</v>
      </c>
      <c r="ED125" s="238">
        <f t="shared" si="291"/>
        <v>0</v>
      </c>
      <c r="EE125" s="238">
        <f t="shared" si="292"/>
        <v>0</v>
      </c>
      <c r="EF125" s="238">
        <f t="shared" si="293"/>
        <v>0</v>
      </c>
      <c r="EG125" s="238">
        <f t="shared" si="294"/>
        <v>0</v>
      </c>
      <c r="EH125" s="239">
        <f t="shared" si="295"/>
        <v>0</v>
      </c>
      <c r="EI125" s="240">
        <f t="shared" si="296"/>
        <v>0</v>
      </c>
      <c r="EJ125" s="240">
        <f t="shared" si="297"/>
        <v>0</v>
      </c>
      <c r="EK125" s="240">
        <f t="shared" si="298"/>
        <v>0</v>
      </c>
      <c r="EL125" s="240">
        <f t="shared" si="299"/>
        <v>3</v>
      </c>
      <c r="EM125" s="240">
        <f t="shared" si="300"/>
        <v>0</v>
      </c>
      <c r="EN125" s="240">
        <f t="shared" si="301"/>
        <v>0</v>
      </c>
      <c r="EO125" s="240">
        <f t="shared" si="302"/>
        <v>0</v>
      </c>
      <c r="EP125" s="240">
        <f t="shared" si="303"/>
        <v>0</v>
      </c>
      <c r="EQ125" s="240">
        <f t="shared" si="304"/>
        <v>0</v>
      </c>
      <c r="ER125" s="240">
        <f t="shared" si="305"/>
        <v>0</v>
      </c>
      <c r="ES125" s="240">
        <f t="shared" si="306"/>
        <v>0</v>
      </c>
      <c r="ET125" s="241">
        <f t="shared" si="307"/>
        <v>3</v>
      </c>
      <c r="EU125" s="242">
        <f t="shared" si="308"/>
        <v>0</v>
      </c>
      <c r="EV125" s="234">
        <f t="shared" si="309"/>
        <v>0</v>
      </c>
      <c r="EW125" s="234">
        <f t="shared" si="310"/>
        <v>0</v>
      </c>
      <c r="EX125" s="234">
        <f t="shared" si="311"/>
        <v>0</v>
      </c>
      <c r="EY125" s="234">
        <f t="shared" si="312"/>
        <v>2</v>
      </c>
      <c r="EZ125" s="235">
        <f t="shared" si="313"/>
        <v>0</v>
      </c>
      <c r="FA125" s="236">
        <f t="shared" si="314"/>
        <v>0</v>
      </c>
      <c r="FB125" s="236">
        <f t="shared" si="315"/>
        <v>0</v>
      </c>
      <c r="FC125" s="236">
        <f t="shared" si="316"/>
        <v>0</v>
      </c>
      <c r="FD125" s="236">
        <f t="shared" si="317"/>
        <v>0</v>
      </c>
      <c r="FE125" s="236">
        <f t="shared" si="318"/>
        <v>0</v>
      </c>
      <c r="FF125" s="236">
        <f t="shared" si="319"/>
        <v>0</v>
      </c>
      <c r="FG125" s="237">
        <f t="shared" si="320"/>
        <v>0</v>
      </c>
      <c r="FH125" s="238">
        <f t="shared" si="321"/>
        <v>0</v>
      </c>
      <c r="FI125" s="238">
        <f t="shared" si="322"/>
        <v>0</v>
      </c>
      <c r="FJ125" s="238">
        <f t="shared" si="323"/>
        <v>0</v>
      </c>
      <c r="FK125" s="238">
        <f t="shared" si="324"/>
        <v>0</v>
      </c>
      <c r="FL125" s="238">
        <f t="shared" si="325"/>
        <v>0</v>
      </c>
      <c r="FM125" s="238">
        <f t="shared" si="326"/>
        <v>0</v>
      </c>
      <c r="FN125" s="238">
        <f t="shared" si="327"/>
        <v>0</v>
      </c>
      <c r="FO125" s="239">
        <f t="shared" si="328"/>
        <v>6</v>
      </c>
      <c r="FP125" s="240">
        <f t="shared" si="329"/>
        <v>6</v>
      </c>
      <c r="FQ125" s="240">
        <f t="shared" si="330"/>
        <v>0</v>
      </c>
      <c r="FR125" s="240">
        <f t="shared" si="331"/>
        <v>0</v>
      </c>
      <c r="FS125" s="240">
        <f t="shared" si="332"/>
        <v>0</v>
      </c>
      <c r="FT125" s="240">
        <f t="shared" si="333"/>
        <v>6</v>
      </c>
      <c r="FU125" s="240">
        <f t="shared" si="334"/>
        <v>0</v>
      </c>
      <c r="FV125" s="240">
        <f t="shared" si="335"/>
        <v>0</v>
      </c>
      <c r="FW125" s="240">
        <f t="shared" si="336"/>
        <v>0</v>
      </c>
      <c r="FX125" s="240">
        <f t="shared" si="337"/>
        <v>0</v>
      </c>
      <c r="FY125" s="240">
        <f t="shared" si="338"/>
        <v>0</v>
      </c>
      <c r="FZ125" s="240">
        <f t="shared" si="339"/>
        <v>0</v>
      </c>
      <c r="GA125" s="241">
        <f t="shared" si="340"/>
        <v>20</v>
      </c>
      <c r="GB125" s="242">
        <f t="shared" si="341"/>
        <v>0</v>
      </c>
      <c r="GC125" s="234">
        <f t="shared" si="342"/>
        <v>0</v>
      </c>
      <c r="GD125" s="234">
        <f t="shared" si="343"/>
        <v>0</v>
      </c>
      <c r="GE125" s="234">
        <f t="shared" si="344"/>
        <v>0</v>
      </c>
      <c r="GF125" s="234">
        <f t="shared" si="345"/>
        <v>0</v>
      </c>
      <c r="GG125" s="235">
        <f t="shared" si="346"/>
        <v>0</v>
      </c>
      <c r="GH125" s="236">
        <f t="shared" si="347"/>
        <v>0</v>
      </c>
      <c r="GI125" s="236">
        <f t="shared" si="348"/>
        <v>0</v>
      </c>
      <c r="GJ125" s="236">
        <f t="shared" si="349"/>
        <v>0</v>
      </c>
      <c r="GK125" s="236">
        <f t="shared" si="350"/>
        <v>0</v>
      </c>
      <c r="GL125" s="236">
        <f t="shared" si="351"/>
        <v>0</v>
      </c>
      <c r="GM125" s="236">
        <f t="shared" si="352"/>
        <v>0</v>
      </c>
      <c r="GN125" s="237">
        <f t="shared" si="353"/>
        <v>5</v>
      </c>
      <c r="GO125" s="238">
        <f t="shared" si="354"/>
        <v>0</v>
      </c>
      <c r="GP125" s="238">
        <f t="shared" si="355"/>
        <v>0</v>
      </c>
      <c r="GQ125" s="238">
        <f t="shared" si="356"/>
        <v>0</v>
      </c>
      <c r="GR125" s="238">
        <f t="shared" si="357"/>
        <v>0</v>
      </c>
      <c r="GS125" s="238">
        <f t="shared" si="358"/>
        <v>0</v>
      </c>
      <c r="GT125" s="238">
        <f t="shared" si="359"/>
        <v>0</v>
      </c>
      <c r="GU125" s="238">
        <f t="shared" si="360"/>
        <v>6</v>
      </c>
      <c r="GV125" s="239">
        <f t="shared" si="361"/>
        <v>0</v>
      </c>
      <c r="GW125" s="240">
        <f t="shared" si="362"/>
        <v>0</v>
      </c>
      <c r="GX125" s="240">
        <f t="shared" si="363"/>
        <v>0</v>
      </c>
      <c r="GY125" s="240">
        <f t="shared" si="364"/>
        <v>0</v>
      </c>
      <c r="GZ125" s="240">
        <f t="shared" si="365"/>
        <v>0</v>
      </c>
      <c r="HA125" s="240">
        <f t="shared" si="366"/>
        <v>0</v>
      </c>
      <c r="HB125" s="240">
        <f t="shared" si="367"/>
        <v>0</v>
      </c>
      <c r="HC125" s="240">
        <f t="shared" si="368"/>
        <v>0</v>
      </c>
      <c r="HD125" s="240">
        <f t="shared" si="369"/>
        <v>0</v>
      </c>
      <c r="HE125" s="240">
        <f t="shared" si="370"/>
        <v>0</v>
      </c>
      <c r="HF125" s="240">
        <f t="shared" si="371"/>
        <v>0</v>
      </c>
      <c r="HG125" s="240">
        <f t="shared" si="372"/>
        <v>0</v>
      </c>
      <c r="HH125" s="241">
        <f t="shared" si="373"/>
        <v>11</v>
      </c>
      <c r="HI125" s="243"/>
      <c r="HJ125" s="242">
        <f t="shared" si="374"/>
        <v>3</v>
      </c>
      <c r="HK125" s="234">
        <f t="shared" si="375"/>
        <v>3</v>
      </c>
      <c r="HL125" s="234">
        <f t="shared" si="376"/>
        <v>3</v>
      </c>
      <c r="HM125" s="234">
        <f t="shared" si="377"/>
        <v>3</v>
      </c>
      <c r="HN125" s="234">
        <f t="shared" si="378"/>
        <v>0</v>
      </c>
      <c r="HO125" s="235">
        <f t="shared" si="379"/>
        <v>20</v>
      </c>
      <c r="HP125" s="236">
        <f t="shared" si="380"/>
        <v>20</v>
      </c>
      <c r="HQ125" s="236">
        <f t="shared" si="381"/>
        <v>20</v>
      </c>
      <c r="HR125" s="236">
        <f t="shared" si="382"/>
        <v>20</v>
      </c>
      <c r="HS125" s="236">
        <f t="shared" si="383"/>
        <v>10</v>
      </c>
      <c r="HT125" s="236">
        <f t="shared" si="384"/>
        <v>20</v>
      </c>
      <c r="HU125" s="236">
        <f t="shared" si="385"/>
        <v>10</v>
      </c>
      <c r="HV125" s="237">
        <f t="shared" si="386"/>
        <v>0</v>
      </c>
      <c r="HW125" s="238">
        <f t="shared" si="387"/>
        <v>20</v>
      </c>
      <c r="HX125" s="238">
        <f t="shared" si="388"/>
        <v>20</v>
      </c>
      <c r="HY125" s="238">
        <f t="shared" si="389"/>
        <v>20</v>
      </c>
      <c r="HZ125" s="238">
        <f t="shared" si="390"/>
        <v>10</v>
      </c>
      <c r="IA125" s="238">
        <f t="shared" si="391"/>
        <v>20</v>
      </c>
      <c r="IB125" s="238">
        <f t="shared" si="392"/>
        <v>10</v>
      </c>
      <c r="IC125" s="238">
        <f t="shared" si="393"/>
        <v>0</v>
      </c>
      <c r="ID125" s="239">
        <f t="shared" si="394"/>
        <v>0</v>
      </c>
      <c r="IE125" s="240">
        <f t="shared" si="395"/>
        <v>0</v>
      </c>
      <c r="IF125" s="240">
        <f t="shared" si="396"/>
        <v>10</v>
      </c>
      <c r="IG125" s="240">
        <f t="shared" si="397"/>
        <v>0</v>
      </c>
      <c r="IH125" s="240">
        <f t="shared" si="398"/>
        <v>0</v>
      </c>
      <c r="II125" s="240">
        <f t="shared" si="399"/>
        <v>0</v>
      </c>
      <c r="IJ125" s="240">
        <f t="shared" si="400"/>
        <v>20</v>
      </c>
      <c r="IK125" s="240">
        <f t="shared" si="401"/>
        <v>0</v>
      </c>
      <c r="IL125" s="240">
        <f t="shared" si="402"/>
        <v>0</v>
      </c>
      <c r="IM125" s="240">
        <f t="shared" si="403"/>
        <v>0</v>
      </c>
      <c r="IN125" s="240">
        <f t="shared" si="404"/>
        <v>0</v>
      </c>
      <c r="IO125" s="240">
        <f t="shared" si="405"/>
        <v>20</v>
      </c>
      <c r="IP125" s="416">
        <f t="shared" si="406"/>
        <v>270</v>
      </c>
      <c r="IQ125" s="416">
        <f t="shared" si="407"/>
        <v>12</v>
      </c>
    </row>
    <row r="126" spans="1:251" ht="15" customHeight="1" x14ac:dyDescent="0.25">
      <c r="A126" s="14" t="s">
        <v>1789</v>
      </c>
      <c r="B126" s="392">
        <v>81</v>
      </c>
      <c r="C126" s="13" t="s">
        <v>810</v>
      </c>
      <c r="D126" s="423">
        <v>43922</v>
      </c>
      <c r="E126" s="20">
        <v>7</v>
      </c>
      <c r="F126" s="6">
        <v>10674222</v>
      </c>
      <c r="G126" s="20">
        <v>1</v>
      </c>
      <c r="H126" s="20"/>
      <c r="I126" s="23"/>
      <c r="J126" s="6" t="s">
        <v>18</v>
      </c>
      <c r="K126" s="6" t="s">
        <v>18</v>
      </c>
      <c r="L126" s="424"/>
      <c r="M126" s="651" t="s">
        <v>811</v>
      </c>
      <c r="N126" s="690">
        <v>65</v>
      </c>
      <c r="O126" s="107"/>
      <c r="P126" s="105"/>
      <c r="Q126" s="106"/>
      <c r="R126" s="24">
        <v>64.639999389648438</v>
      </c>
      <c r="S126" s="107"/>
      <c r="T126" s="105"/>
      <c r="U126" s="106"/>
      <c r="V126" s="690">
        <v>54.990001678466797</v>
      </c>
      <c r="W126" s="107"/>
      <c r="X126" s="105"/>
      <c r="Y126" s="106"/>
      <c r="Z126" s="24">
        <v>62.819999694824219</v>
      </c>
      <c r="AA126" s="273"/>
      <c r="AB126" s="24" t="s">
        <v>1390</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648">
        <v>57.75</v>
      </c>
      <c r="AZ126" s="107"/>
      <c r="BA126" s="273"/>
      <c r="BB126" s="24">
        <v>61</v>
      </c>
      <c r="BC126" s="107"/>
      <c r="BD126" s="273"/>
      <c r="BE126" s="24"/>
      <c r="BF126" s="680">
        <v>40</v>
      </c>
      <c r="BG126" s="273"/>
      <c r="BH126" s="24">
        <v>66</v>
      </c>
      <c r="BI126" s="107"/>
      <c r="BJ126" s="273"/>
      <c r="BK126" s="24">
        <v>63.400001525878906</v>
      </c>
      <c r="BL126" s="107"/>
      <c r="BM126" s="273"/>
      <c r="BN126" s="24">
        <v>57.900001525878906</v>
      </c>
      <c r="BO126" s="107"/>
      <c r="BP126" s="273"/>
      <c r="BQ126" s="24">
        <v>68</v>
      </c>
      <c r="BR126" s="107"/>
      <c r="BS126" s="273"/>
      <c r="BT126" s="24" t="s">
        <v>1387</v>
      </c>
      <c r="BU126" s="291"/>
      <c r="BV126" s="273"/>
      <c r="BW126" s="24" t="s">
        <v>1390</v>
      </c>
      <c r="BX126" s="107"/>
      <c r="BY126" s="273"/>
      <c r="BZ126" s="24" t="s">
        <v>1390</v>
      </c>
      <c r="CA126" s="107"/>
      <c r="CB126" s="273"/>
      <c r="CC126" s="692">
        <v>44</v>
      </c>
      <c r="CD126" s="107"/>
      <c r="CE126" s="107"/>
      <c r="CF126" s="107"/>
      <c r="CG126" s="107"/>
      <c r="CH126" s="273"/>
      <c r="CI126" s="692" t="s">
        <v>1117</v>
      </c>
      <c r="CJ126" s="107"/>
      <c r="CK126" s="273"/>
      <c r="CL126" s="24" t="s">
        <v>1390</v>
      </c>
      <c r="CM126" s="107"/>
      <c r="CN126" s="273"/>
      <c r="CO126" s="24"/>
      <c r="CP126" s="107"/>
      <c r="CQ126" s="273"/>
      <c r="CR126" s="24"/>
      <c r="CS126" s="107"/>
      <c r="CT126" s="273"/>
      <c r="CU126" s="24"/>
      <c r="CV126" s="107"/>
      <c r="CW126" s="273"/>
      <c r="CX126" s="24"/>
      <c r="CY126" s="107"/>
      <c r="CZ126" s="273"/>
      <c r="DA126" s="692">
        <v>60.299999237060547</v>
      </c>
      <c r="DB126" s="107"/>
      <c r="DC126" s="273"/>
      <c r="DD126" s="692">
        <v>-43.799999237060547</v>
      </c>
      <c r="DE126" s="107"/>
      <c r="DF126" s="273"/>
      <c r="DG126" s="218"/>
      <c r="DH126" s="217"/>
      <c r="DI126" s="217"/>
      <c r="DJ126" s="286">
        <f t="shared" si="272"/>
        <v>47.45500030517578</v>
      </c>
      <c r="DK126" s="219"/>
      <c r="DL126" s="220">
        <f t="shared" si="273"/>
        <v>2.3727500152587888</v>
      </c>
      <c r="DM126" s="650">
        <f t="shared" si="274"/>
        <v>0</v>
      </c>
      <c r="DN126" s="233">
        <f t="shared" si="275"/>
        <v>0</v>
      </c>
      <c r="DO126" s="234">
        <f t="shared" si="276"/>
        <v>0</v>
      </c>
      <c r="DP126" s="234">
        <f t="shared" si="277"/>
        <v>0</v>
      </c>
      <c r="DQ126" s="234">
        <f t="shared" si="278"/>
        <v>0</v>
      </c>
      <c r="DR126" s="234">
        <f t="shared" si="279"/>
        <v>0</v>
      </c>
      <c r="DS126" s="235">
        <f t="shared" si="280"/>
        <v>0</v>
      </c>
      <c r="DT126" s="236">
        <f t="shared" si="281"/>
        <v>0</v>
      </c>
      <c r="DU126" s="236">
        <f t="shared" si="282"/>
        <v>0</v>
      </c>
      <c r="DV126" s="236">
        <f t="shared" si="283"/>
        <v>0</v>
      </c>
      <c r="DW126" s="236">
        <f t="shared" si="284"/>
        <v>0</v>
      </c>
      <c r="DX126" s="236">
        <f t="shared" si="285"/>
        <v>0</v>
      </c>
      <c r="DY126" s="236">
        <f t="shared" si="286"/>
        <v>0</v>
      </c>
      <c r="DZ126" s="237">
        <f t="shared" si="287"/>
        <v>0</v>
      </c>
      <c r="EA126" s="238">
        <f t="shared" si="288"/>
        <v>0</v>
      </c>
      <c r="EB126" s="238">
        <f t="shared" si="289"/>
        <v>0</v>
      </c>
      <c r="EC126" s="238">
        <f t="shared" si="290"/>
        <v>0</v>
      </c>
      <c r="ED126" s="238">
        <f t="shared" si="291"/>
        <v>0</v>
      </c>
      <c r="EE126" s="238">
        <f t="shared" si="292"/>
        <v>0</v>
      </c>
      <c r="EF126" s="238">
        <f t="shared" si="293"/>
        <v>0</v>
      </c>
      <c r="EG126" s="238">
        <f t="shared" si="294"/>
        <v>0</v>
      </c>
      <c r="EH126" s="239">
        <f t="shared" si="295"/>
        <v>0</v>
      </c>
      <c r="EI126" s="240">
        <f t="shared" si="296"/>
        <v>0</v>
      </c>
      <c r="EJ126" s="240">
        <f t="shared" si="297"/>
        <v>0</v>
      </c>
      <c r="EK126" s="240">
        <f t="shared" si="298"/>
        <v>0</v>
      </c>
      <c r="EL126" s="240">
        <f t="shared" si="299"/>
        <v>3</v>
      </c>
      <c r="EM126" s="240">
        <f t="shared" si="300"/>
        <v>0</v>
      </c>
      <c r="EN126" s="240">
        <f t="shared" si="301"/>
        <v>0</v>
      </c>
      <c r="EO126" s="240">
        <f t="shared" si="302"/>
        <v>0</v>
      </c>
      <c r="EP126" s="240">
        <f t="shared" si="303"/>
        <v>0</v>
      </c>
      <c r="EQ126" s="240">
        <f t="shared" si="304"/>
        <v>0</v>
      </c>
      <c r="ER126" s="240">
        <f t="shared" si="305"/>
        <v>0</v>
      </c>
      <c r="ES126" s="240">
        <f t="shared" si="306"/>
        <v>0</v>
      </c>
      <c r="ET126" s="241">
        <f t="shared" si="307"/>
        <v>3</v>
      </c>
      <c r="EU126" s="242">
        <f t="shared" si="308"/>
        <v>0</v>
      </c>
      <c r="EV126" s="234">
        <f t="shared" si="309"/>
        <v>0</v>
      </c>
      <c r="EW126" s="234">
        <f t="shared" si="310"/>
        <v>0</v>
      </c>
      <c r="EX126" s="234">
        <f t="shared" si="311"/>
        <v>0</v>
      </c>
      <c r="EY126" s="234">
        <f t="shared" si="312"/>
        <v>2</v>
      </c>
      <c r="EZ126" s="235">
        <f t="shared" si="313"/>
        <v>0</v>
      </c>
      <c r="FA126" s="236">
        <f t="shared" si="314"/>
        <v>0</v>
      </c>
      <c r="FB126" s="236">
        <f t="shared" si="315"/>
        <v>0</v>
      </c>
      <c r="FC126" s="236">
        <f t="shared" si="316"/>
        <v>0</v>
      </c>
      <c r="FD126" s="236">
        <f t="shared" si="317"/>
        <v>0</v>
      </c>
      <c r="FE126" s="236">
        <f t="shared" si="318"/>
        <v>0</v>
      </c>
      <c r="FF126" s="236">
        <f t="shared" si="319"/>
        <v>0</v>
      </c>
      <c r="FG126" s="237">
        <f t="shared" si="320"/>
        <v>0</v>
      </c>
      <c r="FH126" s="238">
        <f t="shared" si="321"/>
        <v>0</v>
      </c>
      <c r="FI126" s="238">
        <f t="shared" si="322"/>
        <v>0</v>
      </c>
      <c r="FJ126" s="238">
        <f t="shared" si="323"/>
        <v>0</v>
      </c>
      <c r="FK126" s="238">
        <f t="shared" si="324"/>
        <v>0</v>
      </c>
      <c r="FL126" s="238">
        <f t="shared" si="325"/>
        <v>0</v>
      </c>
      <c r="FM126" s="238">
        <f t="shared" si="326"/>
        <v>0</v>
      </c>
      <c r="FN126" s="238">
        <f t="shared" si="327"/>
        <v>0</v>
      </c>
      <c r="FO126" s="239">
        <f t="shared" si="328"/>
        <v>6</v>
      </c>
      <c r="FP126" s="240">
        <f t="shared" si="329"/>
        <v>6</v>
      </c>
      <c r="FQ126" s="240">
        <f t="shared" si="330"/>
        <v>0</v>
      </c>
      <c r="FR126" s="240">
        <f t="shared" si="331"/>
        <v>0</v>
      </c>
      <c r="FS126" s="240">
        <f t="shared" si="332"/>
        <v>0</v>
      </c>
      <c r="FT126" s="240">
        <f t="shared" si="333"/>
        <v>6</v>
      </c>
      <c r="FU126" s="240">
        <f t="shared" si="334"/>
        <v>0</v>
      </c>
      <c r="FV126" s="240">
        <f t="shared" si="335"/>
        <v>0</v>
      </c>
      <c r="FW126" s="240">
        <f t="shared" si="336"/>
        <v>0</v>
      </c>
      <c r="FX126" s="240">
        <f t="shared" si="337"/>
        <v>0</v>
      </c>
      <c r="FY126" s="240">
        <f t="shared" si="338"/>
        <v>0</v>
      </c>
      <c r="FZ126" s="240">
        <f t="shared" si="339"/>
        <v>0</v>
      </c>
      <c r="GA126" s="241">
        <f t="shared" si="340"/>
        <v>20</v>
      </c>
      <c r="GB126" s="242">
        <f t="shared" si="341"/>
        <v>0</v>
      </c>
      <c r="GC126" s="234">
        <f t="shared" si="342"/>
        <v>0</v>
      </c>
      <c r="GD126" s="234">
        <f t="shared" si="343"/>
        <v>0</v>
      </c>
      <c r="GE126" s="234">
        <f t="shared" si="344"/>
        <v>0</v>
      </c>
      <c r="GF126" s="234">
        <f t="shared" si="345"/>
        <v>0</v>
      </c>
      <c r="GG126" s="235">
        <f t="shared" si="346"/>
        <v>0</v>
      </c>
      <c r="GH126" s="236">
        <f t="shared" si="347"/>
        <v>0</v>
      </c>
      <c r="GI126" s="236">
        <f t="shared" si="348"/>
        <v>0</v>
      </c>
      <c r="GJ126" s="236">
        <f t="shared" si="349"/>
        <v>0</v>
      </c>
      <c r="GK126" s="236">
        <f t="shared" si="350"/>
        <v>0</v>
      </c>
      <c r="GL126" s="236">
        <f t="shared" si="351"/>
        <v>0</v>
      </c>
      <c r="GM126" s="236">
        <f t="shared" si="352"/>
        <v>0</v>
      </c>
      <c r="GN126" s="237">
        <f t="shared" si="353"/>
        <v>0</v>
      </c>
      <c r="GO126" s="238">
        <f t="shared" si="354"/>
        <v>0</v>
      </c>
      <c r="GP126" s="238">
        <f t="shared" si="355"/>
        <v>0</v>
      </c>
      <c r="GQ126" s="238">
        <f t="shared" si="356"/>
        <v>0</v>
      </c>
      <c r="GR126" s="238">
        <f t="shared" si="357"/>
        <v>0</v>
      </c>
      <c r="GS126" s="238">
        <f t="shared" si="358"/>
        <v>0</v>
      </c>
      <c r="GT126" s="238">
        <f t="shared" si="359"/>
        <v>0</v>
      </c>
      <c r="GU126" s="238">
        <f t="shared" si="360"/>
        <v>6</v>
      </c>
      <c r="GV126" s="239">
        <f t="shared" si="361"/>
        <v>0</v>
      </c>
      <c r="GW126" s="240">
        <f t="shared" si="362"/>
        <v>0</v>
      </c>
      <c r="GX126" s="240">
        <f t="shared" si="363"/>
        <v>0</v>
      </c>
      <c r="GY126" s="240">
        <f t="shared" si="364"/>
        <v>0</v>
      </c>
      <c r="GZ126" s="240">
        <f t="shared" si="365"/>
        <v>0</v>
      </c>
      <c r="HA126" s="240">
        <f t="shared" si="366"/>
        <v>0</v>
      </c>
      <c r="HB126" s="240">
        <f t="shared" si="367"/>
        <v>0</v>
      </c>
      <c r="HC126" s="240">
        <f t="shared" si="368"/>
        <v>0</v>
      </c>
      <c r="HD126" s="240">
        <f t="shared" si="369"/>
        <v>0</v>
      </c>
      <c r="HE126" s="240">
        <f t="shared" si="370"/>
        <v>0</v>
      </c>
      <c r="HF126" s="240">
        <f t="shared" si="371"/>
        <v>0</v>
      </c>
      <c r="HG126" s="240">
        <f t="shared" si="372"/>
        <v>0</v>
      </c>
      <c r="HH126" s="241">
        <f t="shared" si="373"/>
        <v>6</v>
      </c>
      <c r="HI126" s="243"/>
      <c r="HJ126" s="242">
        <f t="shared" si="374"/>
        <v>3</v>
      </c>
      <c r="HK126" s="234">
        <f t="shared" si="375"/>
        <v>3</v>
      </c>
      <c r="HL126" s="234">
        <f t="shared" si="376"/>
        <v>3</v>
      </c>
      <c r="HM126" s="234">
        <f t="shared" si="377"/>
        <v>3</v>
      </c>
      <c r="HN126" s="234">
        <f t="shared" si="378"/>
        <v>0</v>
      </c>
      <c r="HO126" s="235">
        <f t="shared" si="379"/>
        <v>20</v>
      </c>
      <c r="HP126" s="236">
        <f t="shared" si="380"/>
        <v>20</v>
      </c>
      <c r="HQ126" s="236">
        <f t="shared" si="381"/>
        <v>20</v>
      </c>
      <c r="HR126" s="236">
        <f t="shared" si="382"/>
        <v>20</v>
      </c>
      <c r="HS126" s="236">
        <f t="shared" si="383"/>
        <v>10</v>
      </c>
      <c r="HT126" s="236">
        <f t="shared" si="384"/>
        <v>20</v>
      </c>
      <c r="HU126" s="236">
        <f t="shared" si="385"/>
        <v>10</v>
      </c>
      <c r="HV126" s="237">
        <f t="shared" si="386"/>
        <v>20</v>
      </c>
      <c r="HW126" s="238">
        <f t="shared" si="387"/>
        <v>20</v>
      </c>
      <c r="HX126" s="238">
        <f t="shared" si="388"/>
        <v>20</v>
      </c>
      <c r="HY126" s="238">
        <f t="shared" si="389"/>
        <v>20</v>
      </c>
      <c r="HZ126" s="238">
        <f t="shared" si="390"/>
        <v>10</v>
      </c>
      <c r="IA126" s="238">
        <f t="shared" si="391"/>
        <v>20</v>
      </c>
      <c r="IB126" s="238">
        <f t="shared" si="392"/>
        <v>10</v>
      </c>
      <c r="IC126" s="238">
        <f t="shared" si="393"/>
        <v>0</v>
      </c>
      <c r="ID126" s="239">
        <f t="shared" si="394"/>
        <v>0</v>
      </c>
      <c r="IE126" s="240">
        <f t="shared" si="395"/>
        <v>0</v>
      </c>
      <c r="IF126" s="240">
        <f t="shared" si="396"/>
        <v>10</v>
      </c>
      <c r="IG126" s="240">
        <f t="shared" si="397"/>
        <v>0</v>
      </c>
      <c r="IH126" s="240">
        <f t="shared" si="398"/>
        <v>0</v>
      </c>
      <c r="II126" s="240">
        <f t="shared" si="399"/>
        <v>0</v>
      </c>
      <c r="IJ126" s="240">
        <f t="shared" si="400"/>
        <v>0</v>
      </c>
      <c r="IK126" s="240">
        <f t="shared" si="401"/>
        <v>0</v>
      </c>
      <c r="IL126" s="240">
        <f t="shared" si="402"/>
        <v>0</v>
      </c>
      <c r="IM126" s="240">
        <f t="shared" si="403"/>
        <v>0</v>
      </c>
      <c r="IN126" s="240">
        <f t="shared" si="404"/>
        <v>20</v>
      </c>
      <c r="IO126" s="240">
        <f t="shared" si="405"/>
        <v>0</v>
      </c>
      <c r="IP126" s="416">
        <f t="shared" si="406"/>
        <v>270</v>
      </c>
      <c r="IQ126" s="416">
        <f t="shared" si="407"/>
        <v>12</v>
      </c>
    </row>
    <row r="127" spans="1:251" ht="15" customHeight="1" x14ac:dyDescent="0.25">
      <c r="A127" s="14" t="s">
        <v>1789</v>
      </c>
      <c r="B127" s="392">
        <v>82</v>
      </c>
      <c r="C127" s="13" t="s">
        <v>812</v>
      </c>
      <c r="D127" s="423">
        <v>43922</v>
      </c>
      <c r="E127" s="20">
        <v>7</v>
      </c>
      <c r="F127" s="6">
        <v>10674026</v>
      </c>
      <c r="G127" s="20">
        <v>1</v>
      </c>
      <c r="H127" s="20"/>
      <c r="I127" s="23"/>
      <c r="J127" s="6" t="s">
        <v>18</v>
      </c>
      <c r="K127" s="6" t="s">
        <v>18</v>
      </c>
      <c r="L127" s="424"/>
      <c r="M127" s="651" t="s">
        <v>813</v>
      </c>
      <c r="N127" s="690">
        <v>69</v>
      </c>
      <c r="O127" s="107"/>
      <c r="P127" s="105"/>
      <c r="Q127" s="106"/>
      <c r="R127" s="24">
        <v>64.639999389648438</v>
      </c>
      <c r="S127" s="107"/>
      <c r="T127" s="105"/>
      <c r="U127" s="106"/>
      <c r="V127" s="690">
        <v>54.340000152587891</v>
      </c>
      <c r="W127" s="107"/>
      <c r="X127" s="105"/>
      <c r="Y127" s="106"/>
      <c r="Z127" s="24">
        <v>61.400001525878906</v>
      </c>
      <c r="AA127" s="273"/>
      <c r="AB127" s="24" t="s">
        <v>1390</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648">
        <v>58.75</v>
      </c>
      <c r="AZ127" s="107"/>
      <c r="BA127" s="273"/>
      <c r="BB127" s="24">
        <v>59</v>
      </c>
      <c r="BC127" s="107"/>
      <c r="BD127" s="273"/>
      <c r="BE127" s="24">
        <v>54</v>
      </c>
      <c r="BF127" s="107"/>
      <c r="BG127" s="273"/>
      <c r="BH127" s="24">
        <v>55</v>
      </c>
      <c r="BI127" s="107"/>
      <c r="BJ127" s="273"/>
      <c r="BK127" s="24">
        <v>65.400001525878906</v>
      </c>
      <c r="BL127" s="107"/>
      <c r="BM127" s="273"/>
      <c r="BN127" s="24">
        <v>60.209999084472656</v>
      </c>
      <c r="BO127" s="107"/>
      <c r="BP127" s="273"/>
      <c r="BQ127" s="24">
        <v>57</v>
      </c>
      <c r="BR127" s="107"/>
      <c r="BS127" s="273"/>
      <c r="BT127" s="24" t="s">
        <v>1387</v>
      </c>
      <c r="BU127" s="291"/>
      <c r="BV127" s="273"/>
      <c r="BW127" s="24" t="s">
        <v>1390</v>
      </c>
      <c r="BX127" s="107"/>
      <c r="BY127" s="273"/>
      <c r="BZ127" s="24" t="s">
        <v>1390</v>
      </c>
      <c r="CA127" s="107"/>
      <c r="CB127" s="273"/>
      <c r="CC127" s="24"/>
      <c r="CD127" s="107"/>
      <c r="CE127" s="107"/>
      <c r="CF127" s="693">
        <v>25</v>
      </c>
      <c r="CG127" s="107"/>
      <c r="CH127" s="273"/>
      <c r="CI127" s="692" t="s">
        <v>1117</v>
      </c>
      <c r="CJ127" s="107"/>
      <c r="CK127" s="273"/>
      <c r="CL127" s="24" t="s">
        <v>1390</v>
      </c>
      <c r="CM127" s="107"/>
      <c r="CN127" s="273"/>
      <c r="CO127" s="692">
        <v>61.5</v>
      </c>
      <c r="CP127" s="107"/>
      <c r="CQ127" s="273"/>
      <c r="CR127" s="24"/>
      <c r="CS127" s="107"/>
      <c r="CT127" s="273"/>
      <c r="CU127" s="24"/>
      <c r="CV127" s="107"/>
      <c r="CW127" s="273"/>
      <c r="CX127" s="24"/>
      <c r="CY127" s="107"/>
      <c r="CZ127" s="273"/>
      <c r="DA127" s="24"/>
      <c r="DB127" s="107"/>
      <c r="DC127" s="273"/>
      <c r="DD127" s="692">
        <v>57.900001525878906</v>
      </c>
      <c r="DE127" s="107"/>
      <c r="DF127" s="273"/>
      <c r="DG127" s="218"/>
      <c r="DH127" s="217"/>
      <c r="DI127" s="217"/>
      <c r="DJ127" s="286">
        <f t="shared" si="272"/>
        <v>55.376000213623044</v>
      </c>
      <c r="DK127" s="219"/>
      <c r="DL127" s="220">
        <f t="shared" si="273"/>
        <v>2.7688000106811521</v>
      </c>
      <c r="DM127" s="650">
        <f t="shared" si="274"/>
        <v>0</v>
      </c>
      <c r="DN127" s="233">
        <f t="shared" si="275"/>
        <v>0</v>
      </c>
      <c r="DO127" s="234">
        <f t="shared" si="276"/>
        <v>0</v>
      </c>
      <c r="DP127" s="234">
        <f t="shared" si="277"/>
        <v>0</v>
      </c>
      <c r="DQ127" s="234">
        <f t="shared" si="278"/>
        <v>0</v>
      </c>
      <c r="DR127" s="234">
        <f t="shared" si="279"/>
        <v>0</v>
      </c>
      <c r="DS127" s="235">
        <f t="shared" si="280"/>
        <v>0</v>
      </c>
      <c r="DT127" s="236">
        <f t="shared" si="281"/>
        <v>0</v>
      </c>
      <c r="DU127" s="236">
        <f t="shared" si="282"/>
        <v>0</v>
      </c>
      <c r="DV127" s="236">
        <f t="shared" si="283"/>
        <v>0</v>
      </c>
      <c r="DW127" s="236">
        <f t="shared" si="284"/>
        <v>0</v>
      </c>
      <c r="DX127" s="236">
        <f t="shared" si="285"/>
        <v>0</v>
      </c>
      <c r="DY127" s="236">
        <f t="shared" si="286"/>
        <v>0</v>
      </c>
      <c r="DZ127" s="237">
        <f t="shared" si="287"/>
        <v>0</v>
      </c>
      <c r="EA127" s="238">
        <f t="shared" si="288"/>
        <v>0</v>
      </c>
      <c r="EB127" s="238">
        <f t="shared" si="289"/>
        <v>0</v>
      </c>
      <c r="EC127" s="238">
        <f t="shared" si="290"/>
        <v>0</v>
      </c>
      <c r="ED127" s="238">
        <f t="shared" si="291"/>
        <v>0</v>
      </c>
      <c r="EE127" s="238">
        <f t="shared" si="292"/>
        <v>0</v>
      </c>
      <c r="EF127" s="238">
        <f t="shared" si="293"/>
        <v>0</v>
      </c>
      <c r="EG127" s="238">
        <f t="shared" si="294"/>
        <v>0</v>
      </c>
      <c r="EH127" s="239">
        <f t="shared" si="295"/>
        <v>0</v>
      </c>
      <c r="EI127" s="240">
        <f t="shared" si="296"/>
        <v>0</v>
      </c>
      <c r="EJ127" s="240">
        <f t="shared" si="297"/>
        <v>0</v>
      </c>
      <c r="EK127" s="240">
        <f t="shared" si="298"/>
        <v>0</v>
      </c>
      <c r="EL127" s="240">
        <f t="shared" si="299"/>
        <v>3</v>
      </c>
      <c r="EM127" s="240">
        <f t="shared" si="300"/>
        <v>0</v>
      </c>
      <c r="EN127" s="240">
        <f t="shared" si="301"/>
        <v>0</v>
      </c>
      <c r="EO127" s="240">
        <f t="shared" si="302"/>
        <v>0</v>
      </c>
      <c r="EP127" s="240">
        <f t="shared" si="303"/>
        <v>0</v>
      </c>
      <c r="EQ127" s="240">
        <f t="shared" si="304"/>
        <v>0</v>
      </c>
      <c r="ER127" s="240">
        <f t="shared" si="305"/>
        <v>0</v>
      </c>
      <c r="ES127" s="240">
        <f t="shared" si="306"/>
        <v>0</v>
      </c>
      <c r="ET127" s="241">
        <f t="shared" si="307"/>
        <v>3</v>
      </c>
      <c r="EU127" s="242">
        <f t="shared" si="308"/>
        <v>0</v>
      </c>
      <c r="EV127" s="234">
        <f t="shared" si="309"/>
        <v>0</v>
      </c>
      <c r="EW127" s="234">
        <f t="shared" si="310"/>
        <v>0</v>
      </c>
      <c r="EX127" s="234">
        <f t="shared" si="311"/>
        <v>0</v>
      </c>
      <c r="EY127" s="234">
        <f t="shared" si="312"/>
        <v>2</v>
      </c>
      <c r="EZ127" s="235">
        <f t="shared" si="313"/>
        <v>0</v>
      </c>
      <c r="FA127" s="236">
        <f t="shared" si="314"/>
        <v>0</v>
      </c>
      <c r="FB127" s="236">
        <f t="shared" si="315"/>
        <v>0</v>
      </c>
      <c r="FC127" s="236">
        <f t="shared" si="316"/>
        <v>0</v>
      </c>
      <c r="FD127" s="236">
        <f t="shared" si="317"/>
        <v>0</v>
      </c>
      <c r="FE127" s="236">
        <f t="shared" si="318"/>
        <v>0</v>
      </c>
      <c r="FF127" s="236">
        <f t="shared" si="319"/>
        <v>0</v>
      </c>
      <c r="FG127" s="237">
        <f t="shared" si="320"/>
        <v>0</v>
      </c>
      <c r="FH127" s="238">
        <f t="shared" si="321"/>
        <v>0</v>
      </c>
      <c r="FI127" s="238">
        <f t="shared" si="322"/>
        <v>0</v>
      </c>
      <c r="FJ127" s="238">
        <f t="shared" si="323"/>
        <v>0</v>
      </c>
      <c r="FK127" s="238">
        <f t="shared" si="324"/>
        <v>0</v>
      </c>
      <c r="FL127" s="238">
        <f t="shared" si="325"/>
        <v>0</v>
      </c>
      <c r="FM127" s="238">
        <f t="shared" si="326"/>
        <v>0</v>
      </c>
      <c r="FN127" s="238">
        <f t="shared" si="327"/>
        <v>0</v>
      </c>
      <c r="FO127" s="239">
        <f t="shared" si="328"/>
        <v>6</v>
      </c>
      <c r="FP127" s="240">
        <f t="shared" si="329"/>
        <v>6</v>
      </c>
      <c r="FQ127" s="240">
        <f t="shared" si="330"/>
        <v>0</v>
      </c>
      <c r="FR127" s="240">
        <f t="shared" si="331"/>
        <v>0</v>
      </c>
      <c r="FS127" s="240">
        <f t="shared" si="332"/>
        <v>0</v>
      </c>
      <c r="FT127" s="240">
        <f t="shared" si="333"/>
        <v>6</v>
      </c>
      <c r="FU127" s="240">
        <f t="shared" si="334"/>
        <v>0</v>
      </c>
      <c r="FV127" s="240">
        <f t="shared" si="335"/>
        <v>0</v>
      </c>
      <c r="FW127" s="240">
        <f t="shared" si="336"/>
        <v>0</v>
      </c>
      <c r="FX127" s="240">
        <f t="shared" si="337"/>
        <v>0</v>
      </c>
      <c r="FY127" s="240">
        <f t="shared" si="338"/>
        <v>0</v>
      </c>
      <c r="FZ127" s="240">
        <f t="shared" si="339"/>
        <v>0</v>
      </c>
      <c r="GA127" s="241">
        <f t="shared" si="340"/>
        <v>20</v>
      </c>
      <c r="GB127" s="242">
        <f t="shared" si="341"/>
        <v>0</v>
      </c>
      <c r="GC127" s="234">
        <f t="shared" si="342"/>
        <v>0</v>
      </c>
      <c r="GD127" s="234">
        <f t="shared" si="343"/>
        <v>0</v>
      </c>
      <c r="GE127" s="234">
        <f t="shared" si="344"/>
        <v>0</v>
      </c>
      <c r="GF127" s="234">
        <f t="shared" si="345"/>
        <v>0</v>
      </c>
      <c r="GG127" s="235">
        <f t="shared" si="346"/>
        <v>0</v>
      </c>
      <c r="GH127" s="236">
        <f t="shared" si="347"/>
        <v>0</v>
      </c>
      <c r="GI127" s="236">
        <f t="shared" si="348"/>
        <v>0</v>
      </c>
      <c r="GJ127" s="236">
        <f t="shared" si="349"/>
        <v>0</v>
      </c>
      <c r="GK127" s="236">
        <f t="shared" si="350"/>
        <v>0</v>
      </c>
      <c r="GL127" s="236">
        <f t="shared" si="351"/>
        <v>0</v>
      </c>
      <c r="GM127" s="236">
        <f t="shared" si="352"/>
        <v>0</v>
      </c>
      <c r="GN127" s="237">
        <f t="shared" si="353"/>
        <v>0</v>
      </c>
      <c r="GO127" s="238">
        <f t="shared" si="354"/>
        <v>0</v>
      </c>
      <c r="GP127" s="238">
        <f t="shared" si="355"/>
        <v>0</v>
      </c>
      <c r="GQ127" s="238">
        <f t="shared" si="356"/>
        <v>0</v>
      </c>
      <c r="GR127" s="238">
        <f t="shared" si="357"/>
        <v>0</v>
      </c>
      <c r="GS127" s="238">
        <f t="shared" si="358"/>
        <v>0</v>
      </c>
      <c r="GT127" s="238">
        <f t="shared" si="359"/>
        <v>0</v>
      </c>
      <c r="GU127" s="238">
        <f t="shared" si="360"/>
        <v>6</v>
      </c>
      <c r="GV127" s="239">
        <f t="shared" si="361"/>
        <v>0</v>
      </c>
      <c r="GW127" s="240">
        <f t="shared" si="362"/>
        <v>0</v>
      </c>
      <c r="GX127" s="240">
        <f t="shared" si="363"/>
        <v>0</v>
      </c>
      <c r="GY127" s="240">
        <f t="shared" si="364"/>
        <v>0</v>
      </c>
      <c r="GZ127" s="240">
        <f t="shared" si="365"/>
        <v>0</v>
      </c>
      <c r="HA127" s="240">
        <f t="shared" si="366"/>
        <v>0</v>
      </c>
      <c r="HB127" s="240">
        <f t="shared" si="367"/>
        <v>0</v>
      </c>
      <c r="HC127" s="240">
        <f t="shared" si="368"/>
        <v>0</v>
      </c>
      <c r="HD127" s="240">
        <f t="shared" si="369"/>
        <v>0</v>
      </c>
      <c r="HE127" s="240">
        <f t="shared" si="370"/>
        <v>0</v>
      </c>
      <c r="HF127" s="240">
        <f t="shared" si="371"/>
        <v>0</v>
      </c>
      <c r="HG127" s="240">
        <f t="shared" si="372"/>
        <v>0</v>
      </c>
      <c r="HH127" s="241">
        <f t="shared" si="373"/>
        <v>6</v>
      </c>
      <c r="HI127" s="243"/>
      <c r="HJ127" s="242">
        <f t="shared" si="374"/>
        <v>3</v>
      </c>
      <c r="HK127" s="234">
        <f t="shared" si="375"/>
        <v>3</v>
      </c>
      <c r="HL127" s="234">
        <f t="shared" si="376"/>
        <v>3</v>
      </c>
      <c r="HM127" s="234">
        <f t="shared" si="377"/>
        <v>3</v>
      </c>
      <c r="HN127" s="234">
        <f t="shared" si="378"/>
        <v>0</v>
      </c>
      <c r="HO127" s="235">
        <f t="shared" si="379"/>
        <v>20</v>
      </c>
      <c r="HP127" s="236">
        <f t="shared" si="380"/>
        <v>20</v>
      </c>
      <c r="HQ127" s="236">
        <f t="shared" si="381"/>
        <v>20</v>
      </c>
      <c r="HR127" s="236">
        <f t="shared" si="382"/>
        <v>20</v>
      </c>
      <c r="HS127" s="236">
        <f t="shared" si="383"/>
        <v>10</v>
      </c>
      <c r="HT127" s="236">
        <f t="shared" si="384"/>
        <v>20</v>
      </c>
      <c r="HU127" s="236">
        <f t="shared" si="385"/>
        <v>10</v>
      </c>
      <c r="HV127" s="237">
        <f t="shared" si="386"/>
        <v>20</v>
      </c>
      <c r="HW127" s="238">
        <f t="shared" si="387"/>
        <v>20</v>
      </c>
      <c r="HX127" s="238">
        <f t="shared" si="388"/>
        <v>20</v>
      </c>
      <c r="HY127" s="238">
        <f t="shared" si="389"/>
        <v>20</v>
      </c>
      <c r="HZ127" s="238">
        <f t="shared" si="390"/>
        <v>10</v>
      </c>
      <c r="IA127" s="238">
        <f t="shared" si="391"/>
        <v>20</v>
      </c>
      <c r="IB127" s="238">
        <f t="shared" si="392"/>
        <v>10</v>
      </c>
      <c r="IC127" s="238">
        <f t="shared" si="393"/>
        <v>0</v>
      </c>
      <c r="ID127" s="239">
        <f t="shared" si="394"/>
        <v>0</v>
      </c>
      <c r="IE127" s="240">
        <f t="shared" si="395"/>
        <v>0</v>
      </c>
      <c r="IF127" s="240">
        <f t="shared" si="396"/>
        <v>0</v>
      </c>
      <c r="IG127" s="240">
        <f t="shared" si="397"/>
        <v>0</v>
      </c>
      <c r="IH127" s="240">
        <f t="shared" si="398"/>
        <v>0</v>
      </c>
      <c r="II127" s="240">
        <f t="shared" si="399"/>
        <v>0</v>
      </c>
      <c r="IJ127" s="240">
        <f t="shared" si="400"/>
        <v>20</v>
      </c>
      <c r="IK127" s="240">
        <f t="shared" si="401"/>
        <v>0</v>
      </c>
      <c r="IL127" s="240">
        <f t="shared" si="402"/>
        <v>0</v>
      </c>
      <c r="IM127" s="240">
        <f t="shared" si="403"/>
        <v>0</v>
      </c>
      <c r="IN127" s="240">
        <f t="shared" si="404"/>
        <v>0</v>
      </c>
      <c r="IO127" s="240">
        <f t="shared" si="405"/>
        <v>20</v>
      </c>
      <c r="IP127" s="416">
        <f t="shared" si="406"/>
        <v>280</v>
      </c>
      <c r="IQ127" s="416">
        <f t="shared" si="407"/>
        <v>12</v>
      </c>
    </row>
    <row r="128" spans="1:251" ht="15" customHeight="1" x14ac:dyDescent="0.25">
      <c r="A128" s="14" t="s">
        <v>1789</v>
      </c>
      <c r="B128" s="392">
        <v>83</v>
      </c>
      <c r="C128" s="13" t="s">
        <v>814</v>
      </c>
      <c r="D128" s="423">
        <v>43922</v>
      </c>
      <c r="E128" s="20">
        <v>7</v>
      </c>
      <c r="F128" s="6">
        <v>10674048</v>
      </c>
      <c r="G128" s="20">
        <v>1</v>
      </c>
      <c r="H128" s="20"/>
      <c r="I128" s="23"/>
      <c r="J128" s="6" t="s">
        <v>18</v>
      </c>
      <c r="K128" s="6" t="s">
        <v>18</v>
      </c>
      <c r="L128" s="424"/>
      <c r="M128" s="651" t="s">
        <v>815</v>
      </c>
      <c r="N128" s="690">
        <v>68</v>
      </c>
      <c r="O128" s="107"/>
      <c r="P128" s="105"/>
      <c r="Q128" s="106"/>
      <c r="R128" s="24">
        <v>77.580001831054688</v>
      </c>
      <c r="S128" s="107"/>
      <c r="T128" s="105"/>
      <c r="U128" s="106"/>
      <c r="V128" s="690">
        <v>74.150001525878906</v>
      </c>
      <c r="W128" s="107"/>
      <c r="X128" s="105"/>
      <c r="Y128" s="106"/>
      <c r="Z128" s="24">
        <v>66.739997863769531</v>
      </c>
      <c r="AA128" s="273"/>
      <c r="AB128" s="24" t="s">
        <v>1390</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648">
        <v>76.800003051757813</v>
      </c>
      <c r="AZ128" s="107"/>
      <c r="BA128" s="273"/>
      <c r="BB128" s="24">
        <v>72</v>
      </c>
      <c r="BC128" s="107"/>
      <c r="BD128" s="273"/>
      <c r="BE128" s="24">
        <v>65</v>
      </c>
      <c r="BF128" s="107"/>
      <c r="BG128" s="273"/>
      <c r="BH128" s="24">
        <v>73</v>
      </c>
      <c r="BI128" s="107"/>
      <c r="BJ128" s="273"/>
      <c r="BK128" s="24">
        <v>77.400001525878906</v>
      </c>
      <c r="BL128" s="107"/>
      <c r="BM128" s="273"/>
      <c r="BN128" s="24">
        <v>67</v>
      </c>
      <c r="BO128" s="107"/>
      <c r="BP128" s="273"/>
      <c r="BQ128" s="24">
        <v>78</v>
      </c>
      <c r="BR128" s="107"/>
      <c r="BS128" s="273"/>
      <c r="BT128" s="24" t="s">
        <v>1387</v>
      </c>
      <c r="BU128" s="291"/>
      <c r="BV128" s="273"/>
      <c r="BW128" s="24" t="s">
        <v>1390</v>
      </c>
      <c r="BX128" s="107"/>
      <c r="BY128" s="273"/>
      <c r="BZ128" s="24" t="s">
        <v>1390</v>
      </c>
      <c r="CA128" s="107"/>
      <c r="CB128" s="273"/>
      <c r="CC128" s="24"/>
      <c r="CD128" s="107"/>
      <c r="CE128" s="107"/>
      <c r="CF128" s="693">
        <v>72</v>
      </c>
      <c r="CG128" s="107"/>
      <c r="CH128" s="273"/>
      <c r="CI128" s="692" t="s">
        <v>1117</v>
      </c>
      <c r="CJ128" s="107"/>
      <c r="CK128" s="273"/>
      <c r="CL128" s="24" t="s">
        <v>1390</v>
      </c>
      <c r="CM128" s="107"/>
      <c r="CN128" s="273"/>
      <c r="CO128" s="24"/>
      <c r="CP128" s="107"/>
      <c r="CQ128" s="273"/>
      <c r="CR128" s="24"/>
      <c r="CS128" s="107"/>
      <c r="CT128" s="273"/>
      <c r="CU128" s="692">
        <v>56.5</v>
      </c>
      <c r="CV128" s="107"/>
      <c r="CW128" s="273"/>
      <c r="CX128" s="24"/>
      <c r="CY128" s="107"/>
      <c r="CZ128" s="273"/>
      <c r="DA128" s="692">
        <v>63.299999237060547</v>
      </c>
      <c r="DB128" s="107"/>
      <c r="DC128" s="273"/>
      <c r="DD128" s="24"/>
      <c r="DE128" s="107"/>
      <c r="DF128" s="273"/>
      <c r="DG128" s="218"/>
      <c r="DH128" s="217"/>
      <c r="DI128" s="217"/>
      <c r="DJ128" s="286">
        <f t="shared" si="272"/>
        <v>70.100000381469727</v>
      </c>
      <c r="DK128" s="219"/>
      <c r="DL128" s="220">
        <f t="shared" si="273"/>
        <v>3.5050000190734862</v>
      </c>
      <c r="DM128" s="650">
        <f t="shared" si="274"/>
        <v>0</v>
      </c>
      <c r="DN128" s="233">
        <f t="shared" si="275"/>
        <v>0</v>
      </c>
      <c r="DO128" s="234">
        <f t="shared" si="276"/>
        <v>0</v>
      </c>
      <c r="DP128" s="234">
        <f t="shared" si="277"/>
        <v>0</v>
      </c>
      <c r="DQ128" s="234">
        <f t="shared" si="278"/>
        <v>0</v>
      </c>
      <c r="DR128" s="234">
        <f t="shared" si="279"/>
        <v>0</v>
      </c>
      <c r="DS128" s="235">
        <f t="shared" si="280"/>
        <v>0</v>
      </c>
      <c r="DT128" s="236">
        <f t="shared" si="281"/>
        <v>0</v>
      </c>
      <c r="DU128" s="236">
        <f t="shared" si="282"/>
        <v>0</v>
      </c>
      <c r="DV128" s="236">
        <f t="shared" si="283"/>
        <v>0</v>
      </c>
      <c r="DW128" s="236">
        <f t="shared" si="284"/>
        <v>0</v>
      </c>
      <c r="DX128" s="236">
        <f t="shared" si="285"/>
        <v>0</v>
      </c>
      <c r="DY128" s="236">
        <f t="shared" si="286"/>
        <v>0</v>
      </c>
      <c r="DZ128" s="237">
        <f t="shared" si="287"/>
        <v>0</v>
      </c>
      <c r="EA128" s="238">
        <f t="shared" si="288"/>
        <v>0</v>
      </c>
      <c r="EB128" s="238">
        <f t="shared" si="289"/>
        <v>0</v>
      </c>
      <c r="EC128" s="238">
        <f t="shared" si="290"/>
        <v>0</v>
      </c>
      <c r="ED128" s="238">
        <f t="shared" si="291"/>
        <v>0</v>
      </c>
      <c r="EE128" s="238">
        <f t="shared" si="292"/>
        <v>0</v>
      </c>
      <c r="EF128" s="238">
        <f t="shared" si="293"/>
        <v>0</v>
      </c>
      <c r="EG128" s="238">
        <f t="shared" si="294"/>
        <v>0</v>
      </c>
      <c r="EH128" s="239">
        <f t="shared" si="295"/>
        <v>0</v>
      </c>
      <c r="EI128" s="240">
        <f t="shared" si="296"/>
        <v>0</v>
      </c>
      <c r="EJ128" s="240">
        <f t="shared" si="297"/>
        <v>0</v>
      </c>
      <c r="EK128" s="240">
        <f t="shared" si="298"/>
        <v>0</v>
      </c>
      <c r="EL128" s="240">
        <f t="shared" si="299"/>
        <v>3</v>
      </c>
      <c r="EM128" s="240">
        <f t="shared" si="300"/>
        <v>0</v>
      </c>
      <c r="EN128" s="240">
        <f t="shared" si="301"/>
        <v>0</v>
      </c>
      <c r="EO128" s="240">
        <f t="shared" si="302"/>
        <v>0</v>
      </c>
      <c r="EP128" s="240">
        <f t="shared" si="303"/>
        <v>0</v>
      </c>
      <c r="EQ128" s="240">
        <f t="shared" si="304"/>
        <v>0</v>
      </c>
      <c r="ER128" s="240">
        <f t="shared" si="305"/>
        <v>0</v>
      </c>
      <c r="ES128" s="240">
        <f t="shared" si="306"/>
        <v>0</v>
      </c>
      <c r="ET128" s="241">
        <f t="shared" si="307"/>
        <v>3</v>
      </c>
      <c r="EU128" s="242">
        <f t="shared" si="308"/>
        <v>0</v>
      </c>
      <c r="EV128" s="234">
        <f t="shared" si="309"/>
        <v>0</v>
      </c>
      <c r="EW128" s="234">
        <f t="shared" si="310"/>
        <v>0</v>
      </c>
      <c r="EX128" s="234">
        <f t="shared" si="311"/>
        <v>0</v>
      </c>
      <c r="EY128" s="234">
        <f t="shared" si="312"/>
        <v>2</v>
      </c>
      <c r="EZ128" s="235">
        <f t="shared" si="313"/>
        <v>0</v>
      </c>
      <c r="FA128" s="236">
        <f t="shared" si="314"/>
        <v>0</v>
      </c>
      <c r="FB128" s="236">
        <f t="shared" si="315"/>
        <v>0</v>
      </c>
      <c r="FC128" s="236">
        <f t="shared" si="316"/>
        <v>0</v>
      </c>
      <c r="FD128" s="236">
        <f t="shared" si="317"/>
        <v>0</v>
      </c>
      <c r="FE128" s="236">
        <f t="shared" si="318"/>
        <v>0</v>
      </c>
      <c r="FF128" s="236">
        <f t="shared" si="319"/>
        <v>0</v>
      </c>
      <c r="FG128" s="237">
        <f t="shared" si="320"/>
        <v>0</v>
      </c>
      <c r="FH128" s="238">
        <f t="shared" si="321"/>
        <v>0</v>
      </c>
      <c r="FI128" s="238">
        <f t="shared" si="322"/>
        <v>0</v>
      </c>
      <c r="FJ128" s="238">
        <f t="shared" si="323"/>
        <v>0</v>
      </c>
      <c r="FK128" s="238">
        <f t="shared" si="324"/>
        <v>0</v>
      </c>
      <c r="FL128" s="238">
        <f t="shared" si="325"/>
        <v>0</v>
      </c>
      <c r="FM128" s="238">
        <f t="shared" si="326"/>
        <v>0</v>
      </c>
      <c r="FN128" s="238">
        <f t="shared" si="327"/>
        <v>0</v>
      </c>
      <c r="FO128" s="239">
        <f t="shared" si="328"/>
        <v>6</v>
      </c>
      <c r="FP128" s="240">
        <f t="shared" si="329"/>
        <v>6</v>
      </c>
      <c r="FQ128" s="240">
        <f t="shared" si="330"/>
        <v>0</v>
      </c>
      <c r="FR128" s="240">
        <f t="shared" si="331"/>
        <v>0</v>
      </c>
      <c r="FS128" s="240">
        <f t="shared" si="332"/>
        <v>0</v>
      </c>
      <c r="FT128" s="240">
        <f t="shared" si="333"/>
        <v>6</v>
      </c>
      <c r="FU128" s="240">
        <f t="shared" si="334"/>
        <v>0</v>
      </c>
      <c r="FV128" s="240">
        <f t="shared" si="335"/>
        <v>0</v>
      </c>
      <c r="FW128" s="240">
        <f t="shared" si="336"/>
        <v>0</v>
      </c>
      <c r="FX128" s="240">
        <f t="shared" si="337"/>
        <v>0</v>
      </c>
      <c r="FY128" s="240">
        <f t="shared" si="338"/>
        <v>0</v>
      </c>
      <c r="FZ128" s="240">
        <f t="shared" si="339"/>
        <v>0</v>
      </c>
      <c r="GA128" s="241">
        <f t="shared" si="340"/>
        <v>20</v>
      </c>
      <c r="GB128" s="242">
        <f t="shared" si="341"/>
        <v>0</v>
      </c>
      <c r="GC128" s="234">
        <f t="shared" si="342"/>
        <v>0</v>
      </c>
      <c r="GD128" s="234">
        <f t="shared" si="343"/>
        <v>0</v>
      </c>
      <c r="GE128" s="234">
        <f t="shared" si="344"/>
        <v>0</v>
      </c>
      <c r="GF128" s="234">
        <f t="shared" si="345"/>
        <v>0</v>
      </c>
      <c r="GG128" s="235">
        <f t="shared" si="346"/>
        <v>0</v>
      </c>
      <c r="GH128" s="236">
        <f t="shared" si="347"/>
        <v>0</v>
      </c>
      <c r="GI128" s="236">
        <f t="shared" si="348"/>
        <v>0</v>
      </c>
      <c r="GJ128" s="236">
        <f t="shared" si="349"/>
        <v>0</v>
      </c>
      <c r="GK128" s="236">
        <f t="shared" si="350"/>
        <v>0</v>
      </c>
      <c r="GL128" s="236">
        <f t="shared" si="351"/>
        <v>0</v>
      </c>
      <c r="GM128" s="236">
        <f t="shared" si="352"/>
        <v>0</v>
      </c>
      <c r="GN128" s="237">
        <f t="shared" si="353"/>
        <v>0</v>
      </c>
      <c r="GO128" s="238">
        <f t="shared" si="354"/>
        <v>0</v>
      </c>
      <c r="GP128" s="238">
        <f t="shared" si="355"/>
        <v>0</v>
      </c>
      <c r="GQ128" s="238">
        <f t="shared" si="356"/>
        <v>0</v>
      </c>
      <c r="GR128" s="238">
        <f t="shared" si="357"/>
        <v>0</v>
      </c>
      <c r="GS128" s="238">
        <f t="shared" si="358"/>
        <v>0</v>
      </c>
      <c r="GT128" s="238">
        <f t="shared" si="359"/>
        <v>0</v>
      </c>
      <c r="GU128" s="238">
        <f t="shared" si="360"/>
        <v>6</v>
      </c>
      <c r="GV128" s="239">
        <f t="shared" si="361"/>
        <v>0</v>
      </c>
      <c r="GW128" s="240">
        <f t="shared" si="362"/>
        <v>0</v>
      </c>
      <c r="GX128" s="240">
        <f t="shared" si="363"/>
        <v>0</v>
      </c>
      <c r="GY128" s="240">
        <f t="shared" si="364"/>
        <v>0</v>
      </c>
      <c r="GZ128" s="240">
        <f t="shared" si="365"/>
        <v>0</v>
      </c>
      <c r="HA128" s="240">
        <f t="shared" si="366"/>
        <v>0</v>
      </c>
      <c r="HB128" s="240">
        <f t="shared" si="367"/>
        <v>0</v>
      </c>
      <c r="HC128" s="240">
        <f t="shared" si="368"/>
        <v>0</v>
      </c>
      <c r="HD128" s="240">
        <f t="shared" si="369"/>
        <v>0</v>
      </c>
      <c r="HE128" s="240">
        <f t="shared" si="370"/>
        <v>0</v>
      </c>
      <c r="HF128" s="240">
        <f t="shared" si="371"/>
        <v>0</v>
      </c>
      <c r="HG128" s="240">
        <f t="shared" si="372"/>
        <v>0</v>
      </c>
      <c r="HH128" s="241">
        <f t="shared" si="373"/>
        <v>6</v>
      </c>
      <c r="HI128" s="243"/>
      <c r="HJ128" s="242">
        <f t="shared" si="374"/>
        <v>3</v>
      </c>
      <c r="HK128" s="234">
        <f t="shared" si="375"/>
        <v>3</v>
      </c>
      <c r="HL128" s="234">
        <f t="shared" si="376"/>
        <v>3</v>
      </c>
      <c r="HM128" s="234">
        <f t="shared" si="377"/>
        <v>3</v>
      </c>
      <c r="HN128" s="234">
        <f t="shared" si="378"/>
        <v>0</v>
      </c>
      <c r="HO128" s="235">
        <f t="shared" si="379"/>
        <v>20</v>
      </c>
      <c r="HP128" s="236">
        <f t="shared" si="380"/>
        <v>20</v>
      </c>
      <c r="HQ128" s="236">
        <f t="shared" si="381"/>
        <v>20</v>
      </c>
      <c r="HR128" s="236">
        <f t="shared" si="382"/>
        <v>20</v>
      </c>
      <c r="HS128" s="236">
        <f t="shared" si="383"/>
        <v>10</v>
      </c>
      <c r="HT128" s="236">
        <f t="shared" si="384"/>
        <v>20</v>
      </c>
      <c r="HU128" s="236">
        <f t="shared" si="385"/>
        <v>10</v>
      </c>
      <c r="HV128" s="237">
        <f t="shared" si="386"/>
        <v>20</v>
      </c>
      <c r="HW128" s="238">
        <f t="shared" si="387"/>
        <v>20</v>
      </c>
      <c r="HX128" s="238">
        <f t="shared" si="388"/>
        <v>20</v>
      </c>
      <c r="HY128" s="238">
        <f t="shared" si="389"/>
        <v>20</v>
      </c>
      <c r="HZ128" s="238">
        <f t="shared" si="390"/>
        <v>10</v>
      </c>
      <c r="IA128" s="238">
        <f t="shared" si="391"/>
        <v>20</v>
      </c>
      <c r="IB128" s="238">
        <f t="shared" si="392"/>
        <v>10</v>
      </c>
      <c r="IC128" s="238">
        <f t="shared" si="393"/>
        <v>0</v>
      </c>
      <c r="ID128" s="239">
        <f t="shared" si="394"/>
        <v>0</v>
      </c>
      <c r="IE128" s="240">
        <f t="shared" si="395"/>
        <v>0</v>
      </c>
      <c r="IF128" s="240">
        <f t="shared" si="396"/>
        <v>0</v>
      </c>
      <c r="IG128" s="240">
        <f t="shared" si="397"/>
        <v>10</v>
      </c>
      <c r="IH128" s="240">
        <f t="shared" si="398"/>
        <v>0</v>
      </c>
      <c r="II128" s="240">
        <f t="shared" si="399"/>
        <v>0</v>
      </c>
      <c r="IJ128" s="240">
        <f t="shared" si="400"/>
        <v>0</v>
      </c>
      <c r="IK128" s="240">
        <f t="shared" si="401"/>
        <v>0</v>
      </c>
      <c r="IL128" s="240">
        <f t="shared" si="402"/>
        <v>20</v>
      </c>
      <c r="IM128" s="240">
        <f t="shared" si="403"/>
        <v>0</v>
      </c>
      <c r="IN128" s="240">
        <f t="shared" si="404"/>
        <v>20</v>
      </c>
      <c r="IO128" s="240">
        <f t="shared" si="405"/>
        <v>0</v>
      </c>
      <c r="IP128" s="416">
        <f t="shared" si="406"/>
        <v>290</v>
      </c>
      <c r="IQ128" s="416">
        <f t="shared" si="407"/>
        <v>12</v>
      </c>
    </row>
    <row r="129" spans="1:251" ht="15" customHeight="1" x14ac:dyDescent="0.25">
      <c r="A129" s="14" t="s">
        <v>1789</v>
      </c>
      <c r="B129" s="392">
        <v>84</v>
      </c>
      <c r="C129" s="13" t="s">
        <v>816</v>
      </c>
      <c r="D129" s="423">
        <v>43922</v>
      </c>
      <c r="E129" s="20">
        <v>7</v>
      </c>
      <c r="F129" s="6">
        <v>10674037</v>
      </c>
      <c r="G129" s="20">
        <v>1</v>
      </c>
      <c r="H129" s="20"/>
      <c r="I129" s="23"/>
      <c r="J129" s="6" t="s">
        <v>18</v>
      </c>
      <c r="K129" s="6" t="s">
        <v>18</v>
      </c>
      <c r="L129" s="424"/>
      <c r="M129" s="651" t="s">
        <v>817</v>
      </c>
      <c r="N129" s="690">
        <v>65.599998474121094</v>
      </c>
      <c r="O129" s="107"/>
      <c r="P129" s="105"/>
      <c r="Q129" s="106"/>
      <c r="R129" s="24">
        <v>69.830001831054688</v>
      </c>
      <c r="S129" s="107"/>
      <c r="T129" s="105"/>
      <c r="U129" s="106"/>
      <c r="V129" s="690">
        <v>50.020000457763672</v>
      </c>
      <c r="W129" s="107"/>
      <c r="X129" s="105"/>
      <c r="Y129" s="106"/>
      <c r="Z129" s="24">
        <v>57.860000610351563</v>
      </c>
      <c r="AA129" s="273"/>
      <c r="AB129" s="24" t="s">
        <v>1390</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648">
        <v>62.240001678466797</v>
      </c>
      <c r="AZ129" s="107"/>
      <c r="BA129" s="273"/>
      <c r="BB129" s="24">
        <v>63</v>
      </c>
      <c r="BC129" s="107"/>
      <c r="BD129" s="273"/>
      <c r="BE129" s="24">
        <v>68</v>
      </c>
      <c r="BF129" s="107"/>
      <c r="BG129" s="273"/>
      <c r="BH129" s="24">
        <v>71</v>
      </c>
      <c r="BI129" s="107"/>
      <c r="BJ129" s="273"/>
      <c r="BK129" s="24">
        <v>67.400001525878906</v>
      </c>
      <c r="BL129" s="107"/>
      <c r="BM129" s="273"/>
      <c r="BN129" s="24">
        <v>70.410003662109375</v>
      </c>
      <c r="BO129" s="107"/>
      <c r="BP129" s="273"/>
      <c r="BQ129" s="24">
        <v>70</v>
      </c>
      <c r="BR129" s="107"/>
      <c r="BS129" s="273"/>
      <c r="BT129" s="24" t="s">
        <v>1387</v>
      </c>
      <c r="BU129" s="291"/>
      <c r="BV129" s="273"/>
      <c r="BW129" s="24" t="s">
        <v>1390</v>
      </c>
      <c r="BX129" s="107"/>
      <c r="BY129" s="273"/>
      <c r="BZ129" s="24" t="s">
        <v>1390</v>
      </c>
      <c r="CA129" s="107"/>
      <c r="CB129" s="273"/>
      <c r="CC129" s="24"/>
      <c r="CD129" s="107"/>
      <c r="CE129" s="107"/>
      <c r="CF129" s="693">
        <v>40</v>
      </c>
      <c r="CG129" s="107"/>
      <c r="CH129" s="273"/>
      <c r="CI129" s="692" t="s">
        <v>1117</v>
      </c>
      <c r="CJ129" s="107"/>
      <c r="CK129" s="273"/>
      <c r="CL129" s="24" t="s">
        <v>1390</v>
      </c>
      <c r="CM129" s="107"/>
      <c r="CN129" s="273"/>
      <c r="CO129" s="24"/>
      <c r="CP129" s="107"/>
      <c r="CQ129" s="273"/>
      <c r="CR129" s="24"/>
      <c r="CS129" s="107"/>
      <c r="CT129" s="273"/>
      <c r="CU129" s="692">
        <v>58.5</v>
      </c>
      <c r="CV129" s="107"/>
      <c r="CW129" s="273"/>
      <c r="CX129" s="24"/>
      <c r="CY129" s="107"/>
      <c r="CZ129" s="273"/>
      <c r="DA129" s="692">
        <v>52.5</v>
      </c>
      <c r="DB129" s="107"/>
      <c r="DC129" s="273"/>
      <c r="DD129" s="24"/>
      <c r="DE129" s="107"/>
      <c r="DF129" s="273"/>
      <c r="DG129" s="218"/>
      <c r="DH129" s="217"/>
      <c r="DI129" s="217"/>
      <c r="DJ129" s="286">
        <f t="shared" si="272"/>
        <v>62.305000686645506</v>
      </c>
      <c r="DK129" s="219"/>
      <c r="DL129" s="220">
        <f t="shared" si="273"/>
        <v>3.1152500343322753</v>
      </c>
      <c r="DM129" s="650">
        <f t="shared" si="274"/>
        <v>0</v>
      </c>
      <c r="DN129" s="233">
        <f t="shared" si="275"/>
        <v>0</v>
      </c>
      <c r="DO129" s="234">
        <f t="shared" si="276"/>
        <v>0</v>
      </c>
      <c r="DP129" s="234">
        <f t="shared" si="277"/>
        <v>0</v>
      </c>
      <c r="DQ129" s="234">
        <f t="shared" si="278"/>
        <v>0</v>
      </c>
      <c r="DR129" s="234">
        <f t="shared" si="279"/>
        <v>0</v>
      </c>
      <c r="DS129" s="235">
        <f t="shared" si="280"/>
        <v>0</v>
      </c>
      <c r="DT129" s="236">
        <f t="shared" si="281"/>
        <v>0</v>
      </c>
      <c r="DU129" s="236">
        <f t="shared" si="282"/>
        <v>0</v>
      </c>
      <c r="DV129" s="236">
        <f t="shared" si="283"/>
        <v>0</v>
      </c>
      <c r="DW129" s="236">
        <f t="shared" si="284"/>
        <v>0</v>
      </c>
      <c r="DX129" s="236">
        <f t="shared" si="285"/>
        <v>0</v>
      </c>
      <c r="DY129" s="236">
        <f t="shared" si="286"/>
        <v>0</v>
      </c>
      <c r="DZ129" s="237">
        <f t="shared" si="287"/>
        <v>0</v>
      </c>
      <c r="EA129" s="238">
        <f t="shared" si="288"/>
        <v>0</v>
      </c>
      <c r="EB129" s="238">
        <f t="shared" si="289"/>
        <v>0</v>
      </c>
      <c r="EC129" s="238">
        <f t="shared" si="290"/>
        <v>0</v>
      </c>
      <c r="ED129" s="238">
        <f t="shared" si="291"/>
        <v>0</v>
      </c>
      <c r="EE129" s="238">
        <f t="shared" si="292"/>
        <v>0</v>
      </c>
      <c r="EF129" s="238">
        <f t="shared" si="293"/>
        <v>0</v>
      </c>
      <c r="EG129" s="238">
        <f t="shared" si="294"/>
        <v>0</v>
      </c>
      <c r="EH129" s="239">
        <f t="shared" si="295"/>
        <v>0</v>
      </c>
      <c r="EI129" s="240">
        <f t="shared" si="296"/>
        <v>0</v>
      </c>
      <c r="EJ129" s="240">
        <f t="shared" si="297"/>
        <v>0</v>
      </c>
      <c r="EK129" s="240">
        <f t="shared" si="298"/>
        <v>0</v>
      </c>
      <c r="EL129" s="240">
        <f t="shared" si="299"/>
        <v>3</v>
      </c>
      <c r="EM129" s="240">
        <f t="shared" si="300"/>
        <v>0</v>
      </c>
      <c r="EN129" s="240">
        <f t="shared" si="301"/>
        <v>0</v>
      </c>
      <c r="EO129" s="240">
        <f t="shared" si="302"/>
        <v>0</v>
      </c>
      <c r="EP129" s="240">
        <f t="shared" si="303"/>
        <v>0</v>
      </c>
      <c r="EQ129" s="240">
        <f t="shared" si="304"/>
        <v>0</v>
      </c>
      <c r="ER129" s="240">
        <f t="shared" si="305"/>
        <v>0</v>
      </c>
      <c r="ES129" s="240">
        <f t="shared" si="306"/>
        <v>0</v>
      </c>
      <c r="ET129" s="241">
        <f t="shared" si="307"/>
        <v>3</v>
      </c>
      <c r="EU129" s="242">
        <f t="shared" si="308"/>
        <v>0</v>
      </c>
      <c r="EV129" s="234">
        <f t="shared" si="309"/>
        <v>0</v>
      </c>
      <c r="EW129" s="234">
        <f t="shared" si="310"/>
        <v>0</v>
      </c>
      <c r="EX129" s="234">
        <f t="shared" si="311"/>
        <v>0</v>
      </c>
      <c r="EY129" s="234">
        <f t="shared" si="312"/>
        <v>2</v>
      </c>
      <c r="EZ129" s="235">
        <f t="shared" si="313"/>
        <v>0</v>
      </c>
      <c r="FA129" s="236">
        <f t="shared" si="314"/>
        <v>0</v>
      </c>
      <c r="FB129" s="236">
        <f t="shared" si="315"/>
        <v>0</v>
      </c>
      <c r="FC129" s="236">
        <f t="shared" si="316"/>
        <v>0</v>
      </c>
      <c r="FD129" s="236">
        <f t="shared" si="317"/>
        <v>0</v>
      </c>
      <c r="FE129" s="236">
        <f t="shared" si="318"/>
        <v>0</v>
      </c>
      <c r="FF129" s="236">
        <f t="shared" si="319"/>
        <v>0</v>
      </c>
      <c r="FG129" s="237">
        <f t="shared" si="320"/>
        <v>0</v>
      </c>
      <c r="FH129" s="238">
        <f t="shared" si="321"/>
        <v>0</v>
      </c>
      <c r="FI129" s="238">
        <f t="shared" si="322"/>
        <v>0</v>
      </c>
      <c r="FJ129" s="238">
        <f t="shared" si="323"/>
        <v>0</v>
      </c>
      <c r="FK129" s="238">
        <f t="shared" si="324"/>
        <v>0</v>
      </c>
      <c r="FL129" s="238">
        <f t="shared" si="325"/>
        <v>0</v>
      </c>
      <c r="FM129" s="238">
        <f t="shared" si="326"/>
        <v>0</v>
      </c>
      <c r="FN129" s="238">
        <f t="shared" si="327"/>
        <v>0</v>
      </c>
      <c r="FO129" s="239">
        <f t="shared" si="328"/>
        <v>6</v>
      </c>
      <c r="FP129" s="240">
        <f t="shared" si="329"/>
        <v>6</v>
      </c>
      <c r="FQ129" s="240">
        <f t="shared" si="330"/>
        <v>0</v>
      </c>
      <c r="FR129" s="240">
        <f t="shared" si="331"/>
        <v>0</v>
      </c>
      <c r="FS129" s="240">
        <f t="shared" si="332"/>
        <v>0</v>
      </c>
      <c r="FT129" s="240">
        <f t="shared" si="333"/>
        <v>6</v>
      </c>
      <c r="FU129" s="240">
        <f t="shared" si="334"/>
        <v>0</v>
      </c>
      <c r="FV129" s="240">
        <f t="shared" si="335"/>
        <v>0</v>
      </c>
      <c r="FW129" s="240">
        <f t="shared" si="336"/>
        <v>0</v>
      </c>
      <c r="FX129" s="240">
        <f t="shared" si="337"/>
        <v>0</v>
      </c>
      <c r="FY129" s="240">
        <f t="shared" si="338"/>
        <v>0</v>
      </c>
      <c r="FZ129" s="240">
        <f t="shared" si="339"/>
        <v>0</v>
      </c>
      <c r="GA129" s="241">
        <f t="shared" si="340"/>
        <v>20</v>
      </c>
      <c r="GB129" s="242">
        <f t="shared" si="341"/>
        <v>0</v>
      </c>
      <c r="GC129" s="234">
        <f t="shared" si="342"/>
        <v>0</v>
      </c>
      <c r="GD129" s="234">
        <f t="shared" si="343"/>
        <v>0</v>
      </c>
      <c r="GE129" s="234">
        <f t="shared" si="344"/>
        <v>0</v>
      </c>
      <c r="GF129" s="234">
        <f t="shared" si="345"/>
        <v>0</v>
      </c>
      <c r="GG129" s="235">
        <f t="shared" si="346"/>
        <v>0</v>
      </c>
      <c r="GH129" s="236">
        <f t="shared" si="347"/>
        <v>0</v>
      </c>
      <c r="GI129" s="236">
        <f t="shared" si="348"/>
        <v>0</v>
      </c>
      <c r="GJ129" s="236">
        <f t="shared" si="349"/>
        <v>0</v>
      </c>
      <c r="GK129" s="236">
        <f t="shared" si="350"/>
        <v>0</v>
      </c>
      <c r="GL129" s="236">
        <f t="shared" si="351"/>
        <v>0</v>
      </c>
      <c r="GM129" s="236">
        <f t="shared" si="352"/>
        <v>0</v>
      </c>
      <c r="GN129" s="237">
        <f t="shared" si="353"/>
        <v>0</v>
      </c>
      <c r="GO129" s="238">
        <f t="shared" si="354"/>
        <v>0</v>
      </c>
      <c r="GP129" s="238">
        <f t="shared" si="355"/>
        <v>0</v>
      </c>
      <c r="GQ129" s="238">
        <f t="shared" si="356"/>
        <v>0</v>
      </c>
      <c r="GR129" s="238">
        <f t="shared" si="357"/>
        <v>0</v>
      </c>
      <c r="GS129" s="238">
        <f t="shared" si="358"/>
        <v>0</v>
      </c>
      <c r="GT129" s="238">
        <f t="shared" si="359"/>
        <v>0</v>
      </c>
      <c r="GU129" s="238">
        <f t="shared" si="360"/>
        <v>6</v>
      </c>
      <c r="GV129" s="239">
        <f t="shared" si="361"/>
        <v>0</v>
      </c>
      <c r="GW129" s="240">
        <f t="shared" si="362"/>
        <v>0</v>
      </c>
      <c r="GX129" s="240">
        <f t="shared" si="363"/>
        <v>0</v>
      </c>
      <c r="GY129" s="240">
        <f t="shared" si="364"/>
        <v>0</v>
      </c>
      <c r="GZ129" s="240">
        <f t="shared" si="365"/>
        <v>0</v>
      </c>
      <c r="HA129" s="240">
        <f t="shared" si="366"/>
        <v>0</v>
      </c>
      <c r="HB129" s="240">
        <f t="shared" si="367"/>
        <v>0</v>
      </c>
      <c r="HC129" s="240">
        <f t="shared" si="368"/>
        <v>0</v>
      </c>
      <c r="HD129" s="240">
        <f t="shared" si="369"/>
        <v>0</v>
      </c>
      <c r="HE129" s="240">
        <f t="shared" si="370"/>
        <v>0</v>
      </c>
      <c r="HF129" s="240">
        <f t="shared" si="371"/>
        <v>0</v>
      </c>
      <c r="HG129" s="240">
        <f t="shared" si="372"/>
        <v>0</v>
      </c>
      <c r="HH129" s="241">
        <f t="shared" si="373"/>
        <v>6</v>
      </c>
      <c r="HI129" s="243"/>
      <c r="HJ129" s="242">
        <f t="shared" si="374"/>
        <v>3</v>
      </c>
      <c r="HK129" s="234">
        <f t="shared" si="375"/>
        <v>3</v>
      </c>
      <c r="HL129" s="234">
        <f t="shared" si="376"/>
        <v>3</v>
      </c>
      <c r="HM129" s="234">
        <f t="shared" si="377"/>
        <v>3</v>
      </c>
      <c r="HN129" s="234">
        <f t="shared" si="378"/>
        <v>0</v>
      </c>
      <c r="HO129" s="235">
        <f t="shared" si="379"/>
        <v>20</v>
      </c>
      <c r="HP129" s="236">
        <f t="shared" si="380"/>
        <v>20</v>
      </c>
      <c r="HQ129" s="236">
        <f t="shared" si="381"/>
        <v>20</v>
      </c>
      <c r="HR129" s="236">
        <f t="shared" si="382"/>
        <v>20</v>
      </c>
      <c r="HS129" s="236">
        <f t="shared" si="383"/>
        <v>10</v>
      </c>
      <c r="HT129" s="236">
        <f t="shared" si="384"/>
        <v>20</v>
      </c>
      <c r="HU129" s="236">
        <f t="shared" si="385"/>
        <v>10</v>
      </c>
      <c r="HV129" s="237">
        <f t="shared" si="386"/>
        <v>20</v>
      </c>
      <c r="HW129" s="238">
        <f t="shared" si="387"/>
        <v>20</v>
      </c>
      <c r="HX129" s="238">
        <f t="shared" si="388"/>
        <v>20</v>
      </c>
      <c r="HY129" s="238">
        <f t="shared" si="389"/>
        <v>20</v>
      </c>
      <c r="HZ129" s="238">
        <f t="shared" si="390"/>
        <v>10</v>
      </c>
      <c r="IA129" s="238">
        <f t="shared" si="391"/>
        <v>20</v>
      </c>
      <c r="IB129" s="238">
        <f t="shared" si="392"/>
        <v>10</v>
      </c>
      <c r="IC129" s="238">
        <f t="shared" si="393"/>
        <v>0</v>
      </c>
      <c r="ID129" s="239">
        <f t="shared" si="394"/>
        <v>0</v>
      </c>
      <c r="IE129" s="240">
        <f t="shared" si="395"/>
        <v>0</v>
      </c>
      <c r="IF129" s="240">
        <f t="shared" si="396"/>
        <v>0</v>
      </c>
      <c r="IG129" s="240">
        <f t="shared" si="397"/>
        <v>10</v>
      </c>
      <c r="IH129" s="240">
        <f t="shared" si="398"/>
        <v>0</v>
      </c>
      <c r="II129" s="240">
        <f t="shared" si="399"/>
        <v>0</v>
      </c>
      <c r="IJ129" s="240">
        <f t="shared" si="400"/>
        <v>0</v>
      </c>
      <c r="IK129" s="240">
        <f t="shared" si="401"/>
        <v>0</v>
      </c>
      <c r="IL129" s="240">
        <f t="shared" si="402"/>
        <v>20</v>
      </c>
      <c r="IM129" s="240">
        <f t="shared" si="403"/>
        <v>0</v>
      </c>
      <c r="IN129" s="240">
        <f t="shared" si="404"/>
        <v>20</v>
      </c>
      <c r="IO129" s="240">
        <f t="shared" si="405"/>
        <v>0</v>
      </c>
      <c r="IP129" s="416">
        <f t="shared" si="406"/>
        <v>290</v>
      </c>
      <c r="IQ129" s="416">
        <f t="shared" si="407"/>
        <v>12</v>
      </c>
    </row>
    <row r="130" spans="1:251" ht="15" customHeight="1" x14ac:dyDescent="0.25">
      <c r="A130" s="14" t="s">
        <v>1791</v>
      </c>
      <c r="B130" s="392">
        <v>85</v>
      </c>
      <c r="C130" s="13" t="s">
        <v>818</v>
      </c>
      <c r="D130" s="423">
        <v>43922</v>
      </c>
      <c r="E130" s="20">
        <v>7</v>
      </c>
      <c r="F130" s="6">
        <v>10674451</v>
      </c>
      <c r="G130" s="20">
        <v>1</v>
      </c>
      <c r="H130" s="20"/>
      <c r="I130" s="23"/>
      <c r="J130" s="6" t="s">
        <v>18</v>
      </c>
      <c r="K130" s="6" t="s">
        <v>18</v>
      </c>
      <c r="L130" s="424"/>
      <c r="M130" s="651" t="s">
        <v>819</v>
      </c>
      <c r="N130" s="690">
        <v>72.5</v>
      </c>
      <c r="O130" s="107"/>
      <c r="P130" s="105"/>
      <c r="Q130" s="106"/>
      <c r="R130" s="24">
        <v>63.139999389648438</v>
      </c>
      <c r="S130" s="107"/>
      <c r="T130" s="105"/>
      <c r="U130" s="106"/>
      <c r="V130" s="690">
        <v>76.470001220703125</v>
      </c>
      <c r="W130" s="107"/>
      <c r="X130" s="105"/>
      <c r="Y130" s="106"/>
      <c r="Z130" s="24">
        <v>72.339996337890625</v>
      </c>
      <c r="AA130" s="273"/>
      <c r="AB130" s="24" t="s">
        <v>1390</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648">
        <v>60.75</v>
      </c>
      <c r="AZ130" s="107"/>
      <c r="BA130" s="273"/>
      <c r="BB130" s="24">
        <v>68</v>
      </c>
      <c r="BC130" s="107"/>
      <c r="BD130" s="273"/>
      <c r="BE130" s="24"/>
      <c r="BF130" s="681">
        <v>33</v>
      </c>
      <c r="BG130" s="694">
        <v>40</v>
      </c>
      <c r="BH130" s="24">
        <v>72</v>
      </c>
      <c r="BI130" s="107"/>
      <c r="BJ130" s="273"/>
      <c r="BK130" s="24">
        <v>51.599998474121094</v>
      </c>
      <c r="BL130" s="107"/>
      <c r="BM130" s="273"/>
      <c r="BN130" s="24">
        <v>66.300003051757813</v>
      </c>
      <c r="BO130" s="107"/>
      <c r="BP130" s="273"/>
      <c r="BQ130" s="24">
        <v>42</v>
      </c>
      <c r="BR130" s="107"/>
      <c r="BS130" s="273"/>
      <c r="BT130" s="24" t="s">
        <v>1387</v>
      </c>
      <c r="BU130" s="291"/>
      <c r="BV130" s="273"/>
      <c r="BW130" s="24" t="s">
        <v>1390</v>
      </c>
      <c r="BX130" s="107"/>
      <c r="BY130" s="273"/>
      <c r="BZ130" s="24" t="s">
        <v>1390</v>
      </c>
      <c r="CA130" s="107"/>
      <c r="CB130" s="273"/>
      <c r="CC130" s="24"/>
      <c r="CD130" s="107"/>
      <c r="CE130" s="107"/>
      <c r="CF130" s="693">
        <v>65</v>
      </c>
      <c r="CG130" s="107"/>
      <c r="CH130" s="273"/>
      <c r="CI130" s="692" t="s">
        <v>1117</v>
      </c>
      <c r="CJ130" s="107"/>
      <c r="CK130" s="273"/>
      <c r="CL130" s="24" t="s">
        <v>1390</v>
      </c>
      <c r="CM130" s="107"/>
      <c r="CN130" s="273"/>
      <c r="CO130" s="24"/>
      <c r="CP130" s="107"/>
      <c r="CQ130" s="273"/>
      <c r="CR130" s="24"/>
      <c r="CS130" s="107"/>
      <c r="CT130" s="273"/>
      <c r="CU130" s="24"/>
      <c r="CV130" s="107"/>
      <c r="CW130" s="273"/>
      <c r="CX130" s="24"/>
      <c r="CY130" s="107"/>
      <c r="CZ130" s="273"/>
      <c r="DA130" s="24"/>
      <c r="DB130" s="107"/>
      <c r="DC130" s="273"/>
      <c r="DD130" s="24"/>
      <c r="DE130" s="107"/>
      <c r="DF130" s="273"/>
      <c r="DG130" s="218"/>
      <c r="DH130" s="217"/>
      <c r="DI130" s="217"/>
      <c r="DJ130" s="286">
        <f t="shared" si="272"/>
        <v>55.405555725097656</v>
      </c>
      <c r="DK130" s="219"/>
      <c r="DL130" s="220">
        <f t="shared" si="273"/>
        <v>2.7702777862548826</v>
      </c>
      <c r="DM130" s="650">
        <f t="shared" si="274"/>
        <v>0</v>
      </c>
      <c r="DN130" s="233">
        <f t="shared" si="275"/>
        <v>0</v>
      </c>
      <c r="DO130" s="234">
        <f t="shared" si="276"/>
        <v>0</v>
      </c>
      <c r="DP130" s="234">
        <f t="shared" si="277"/>
        <v>0</v>
      </c>
      <c r="DQ130" s="234">
        <f t="shared" si="278"/>
        <v>0</v>
      </c>
      <c r="DR130" s="234">
        <f t="shared" si="279"/>
        <v>0</v>
      </c>
      <c r="DS130" s="235">
        <f t="shared" si="280"/>
        <v>0</v>
      </c>
      <c r="DT130" s="236">
        <f t="shared" si="281"/>
        <v>0</v>
      </c>
      <c r="DU130" s="236">
        <f t="shared" si="282"/>
        <v>0</v>
      </c>
      <c r="DV130" s="236">
        <f t="shared" si="283"/>
        <v>0</v>
      </c>
      <c r="DW130" s="236">
        <f t="shared" si="284"/>
        <v>0</v>
      </c>
      <c r="DX130" s="236">
        <f t="shared" si="285"/>
        <v>0</v>
      </c>
      <c r="DY130" s="236">
        <f t="shared" si="286"/>
        <v>0</v>
      </c>
      <c r="DZ130" s="237">
        <f t="shared" si="287"/>
        <v>0</v>
      </c>
      <c r="EA130" s="238">
        <f t="shared" si="288"/>
        <v>0</v>
      </c>
      <c r="EB130" s="238">
        <f t="shared" si="289"/>
        <v>0</v>
      </c>
      <c r="EC130" s="238">
        <f t="shared" si="290"/>
        <v>0</v>
      </c>
      <c r="ED130" s="238">
        <f t="shared" si="291"/>
        <v>0</v>
      </c>
      <c r="EE130" s="238">
        <f t="shared" si="292"/>
        <v>0</v>
      </c>
      <c r="EF130" s="238">
        <f t="shared" si="293"/>
        <v>0</v>
      </c>
      <c r="EG130" s="238">
        <f t="shared" si="294"/>
        <v>0</v>
      </c>
      <c r="EH130" s="239">
        <f t="shared" si="295"/>
        <v>0</v>
      </c>
      <c r="EI130" s="240">
        <f t="shared" si="296"/>
        <v>0</v>
      </c>
      <c r="EJ130" s="240">
        <f t="shared" si="297"/>
        <v>0</v>
      </c>
      <c r="EK130" s="240">
        <f t="shared" si="298"/>
        <v>0</v>
      </c>
      <c r="EL130" s="240">
        <f t="shared" si="299"/>
        <v>3</v>
      </c>
      <c r="EM130" s="240">
        <f t="shared" si="300"/>
        <v>0</v>
      </c>
      <c r="EN130" s="240">
        <f t="shared" si="301"/>
        <v>0</v>
      </c>
      <c r="EO130" s="240">
        <f t="shared" si="302"/>
        <v>0</v>
      </c>
      <c r="EP130" s="240">
        <f t="shared" si="303"/>
        <v>0</v>
      </c>
      <c r="EQ130" s="240">
        <f t="shared" si="304"/>
        <v>0</v>
      </c>
      <c r="ER130" s="240">
        <f t="shared" si="305"/>
        <v>0</v>
      </c>
      <c r="ES130" s="240">
        <f t="shared" si="306"/>
        <v>0</v>
      </c>
      <c r="ET130" s="241">
        <f t="shared" si="307"/>
        <v>3</v>
      </c>
      <c r="EU130" s="242">
        <f t="shared" si="308"/>
        <v>0</v>
      </c>
      <c r="EV130" s="234">
        <f t="shared" si="309"/>
        <v>0</v>
      </c>
      <c r="EW130" s="234">
        <f t="shared" si="310"/>
        <v>0</v>
      </c>
      <c r="EX130" s="234">
        <f t="shared" si="311"/>
        <v>0</v>
      </c>
      <c r="EY130" s="234">
        <f t="shared" si="312"/>
        <v>2</v>
      </c>
      <c r="EZ130" s="235">
        <f t="shared" si="313"/>
        <v>0</v>
      </c>
      <c r="FA130" s="236">
        <f t="shared" si="314"/>
        <v>0</v>
      </c>
      <c r="FB130" s="236">
        <f t="shared" si="315"/>
        <v>0</v>
      </c>
      <c r="FC130" s="236">
        <f t="shared" si="316"/>
        <v>0</v>
      </c>
      <c r="FD130" s="236">
        <f t="shared" si="317"/>
        <v>0</v>
      </c>
      <c r="FE130" s="236">
        <f t="shared" si="318"/>
        <v>0</v>
      </c>
      <c r="FF130" s="236">
        <f t="shared" si="319"/>
        <v>0</v>
      </c>
      <c r="FG130" s="237">
        <f t="shared" si="320"/>
        <v>0</v>
      </c>
      <c r="FH130" s="238">
        <f t="shared" si="321"/>
        <v>0</v>
      </c>
      <c r="FI130" s="238">
        <f t="shared" si="322"/>
        <v>0</v>
      </c>
      <c r="FJ130" s="238">
        <f t="shared" si="323"/>
        <v>0</v>
      </c>
      <c r="FK130" s="238">
        <f t="shared" si="324"/>
        <v>0</v>
      </c>
      <c r="FL130" s="238">
        <f t="shared" si="325"/>
        <v>0</v>
      </c>
      <c r="FM130" s="238">
        <f t="shared" si="326"/>
        <v>0</v>
      </c>
      <c r="FN130" s="238">
        <f t="shared" si="327"/>
        <v>0</v>
      </c>
      <c r="FO130" s="239">
        <f t="shared" si="328"/>
        <v>6</v>
      </c>
      <c r="FP130" s="240">
        <f t="shared" si="329"/>
        <v>6</v>
      </c>
      <c r="FQ130" s="240">
        <f t="shared" si="330"/>
        <v>0</v>
      </c>
      <c r="FR130" s="240">
        <f t="shared" si="331"/>
        <v>0</v>
      </c>
      <c r="FS130" s="240">
        <f t="shared" si="332"/>
        <v>0</v>
      </c>
      <c r="FT130" s="240">
        <f t="shared" si="333"/>
        <v>6</v>
      </c>
      <c r="FU130" s="240">
        <f t="shared" si="334"/>
        <v>0</v>
      </c>
      <c r="FV130" s="240">
        <f t="shared" si="335"/>
        <v>0</v>
      </c>
      <c r="FW130" s="240">
        <f t="shared" si="336"/>
        <v>0</v>
      </c>
      <c r="FX130" s="240">
        <f t="shared" si="337"/>
        <v>0</v>
      </c>
      <c r="FY130" s="240">
        <f t="shared" si="338"/>
        <v>0</v>
      </c>
      <c r="FZ130" s="240">
        <f t="shared" si="339"/>
        <v>0</v>
      </c>
      <c r="GA130" s="241">
        <f t="shared" si="340"/>
        <v>20</v>
      </c>
      <c r="GB130" s="242">
        <f t="shared" si="341"/>
        <v>0</v>
      </c>
      <c r="GC130" s="234">
        <f t="shared" si="342"/>
        <v>0</v>
      </c>
      <c r="GD130" s="234">
        <f t="shared" si="343"/>
        <v>0</v>
      </c>
      <c r="GE130" s="234">
        <f t="shared" si="344"/>
        <v>0</v>
      </c>
      <c r="GF130" s="234">
        <f t="shared" si="345"/>
        <v>0</v>
      </c>
      <c r="GG130" s="235">
        <f t="shared" si="346"/>
        <v>0</v>
      </c>
      <c r="GH130" s="236">
        <f t="shared" si="347"/>
        <v>0</v>
      </c>
      <c r="GI130" s="236">
        <f t="shared" si="348"/>
        <v>0</v>
      </c>
      <c r="GJ130" s="236">
        <f t="shared" si="349"/>
        <v>0</v>
      </c>
      <c r="GK130" s="236">
        <f t="shared" si="350"/>
        <v>0</v>
      </c>
      <c r="GL130" s="236">
        <f t="shared" si="351"/>
        <v>0</v>
      </c>
      <c r="GM130" s="236">
        <f t="shared" si="352"/>
        <v>0</v>
      </c>
      <c r="GN130" s="237">
        <f t="shared" si="353"/>
        <v>0</v>
      </c>
      <c r="GO130" s="238">
        <f t="shared" si="354"/>
        <v>0</v>
      </c>
      <c r="GP130" s="238">
        <f t="shared" si="355"/>
        <v>0</v>
      </c>
      <c r="GQ130" s="238">
        <f t="shared" si="356"/>
        <v>0</v>
      </c>
      <c r="GR130" s="238">
        <f t="shared" si="357"/>
        <v>0</v>
      </c>
      <c r="GS130" s="238">
        <f t="shared" si="358"/>
        <v>0</v>
      </c>
      <c r="GT130" s="238">
        <f t="shared" si="359"/>
        <v>0</v>
      </c>
      <c r="GU130" s="238">
        <f t="shared" si="360"/>
        <v>6</v>
      </c>
      <c r="GV130" s="239">
        <f t="shared" si="361"/>
        <v>0</v>
      </c>
      <c r="GW130" s="240">
        <f t="shared" si="362"/>
        <v>0</v>
      </c>
      <c r="GX130" s="240">
        <f t="shared" si="363"/>
        <v>0</v>
      </c>
      <c r="GY130" s="240">
        <f t="shared" si="364"/>
        <v>0</v>
      </c>
      <c r="GZ130" s="240">
        <f t="shared" si="365"/>
        <v>0</v>
      </c>
      <c r="HA130" s="240">
        <f t="shared" si="366"/>
        <v>0</v>
      </c>
      <c r="HB130" s="240">
        <f t="shared" si="367"/>
        <v>0</v>
      </c>
      <c r="HC130" s="240">
        <f t="shared" si="368"/>
        <v>0</v>
      </c>
      <c r="HD130" s="240">
        <f t="shared" si="369"/>
        <v>0</v>
      </c>
      <c r="HE130" s="240">
        <f t="shared" si="370"/>
        <v>0</v>
      </c>
      <c r="HF130" s="240">
        <f t="shared" si="371"/>
        <v>0</v>
      </c>
      <c r="HG130" s="240">
        <f t="shared" si="372"/>
        <v>0</v>
      </c>
      <c r="HH130" s="241">
        <f t="shared" si="373"/>
        <v>6</v>
      </c>
      <c r="HI130" s="243"/>
      <c r="HJ130" s="242">
        <f t="shared" si="374"/>
        <v>3</v>
      </c>
      <c r="HK130" s="234">
        <f t="shared" si="375"/>
        <v>3</v>
      </c>
      <c r="HL130" s="234">
        <f t="shared" si="376"/>
        <v>3</v>
      </c>
      <c r="HM130" s="234">
        <f t="shared" si="377"/>
        <v>3</v>
      </c>
      <c r="HN130" s="234">
        <f t="shared" si="378"/>
        <v>0</v>
      </c>
      <c r="HO130" s="235">
        <f t="shared" si="379"/>
        <v>20</v>
      </c>
      <c r="HP130" s="236">
        <f t="shared" si="380"/>
        <v>20</v>
      </c>
      <c r="HQ130" s="236">
        <f t="shared" si="381"/>
        <v>20</v>
      </c>
      <c r="HR130" s="236">
        <f t="shared" si="382"/>
        <v>20</v>
      </c>
      <c r="HS130" s="236">
        <f t="shared" si="383"/>
        <v>10</v>
      </c>
      <c r="HT130" s="236">
        <f t="shared" si="384"/>
        <v>20</v>
      </c>
      <c r="HU130" s="236">
        <f t="shared" si="385"/>
        <v>10</v>
      </c>
      <c r="HV130" s="237">
        <f t="shared" si="386"/>
        <v>20</v>
      </c>
      <c r="HW130" s="238">
        <f t="shared" si="387"/>
        <v>20</v>
      </c>
      <c r="HX130" s="238">
        <f t="shared" si="388"/>
        <v>20</v>
      </c>
      <c r="HY130" s="238">
        <f t="shared" si="389"/>
        <v>20</v>
      </c>
      <c r="HZ130" s="238">
        <f t="shared" si="390"/>
        <v>10</v>
      </c>
      <c r="IA130" s="238">
        <f t="shared" si="391"/>
        <v>20</v>
      </c>
      <c r="IB130" s="238">
        <f t="shared" si="392"/>
        <v>10</v>
      </c>
      <c r="IC130" s="238">
        <f t="shared" si="393"/>
        <v>0</v>
      </c>
      <c r="ID130" s="239">
        <f t="shared" si="394"/>
        <v>0</v>
      </c>
      <c r="IE130" s="240">
        <f t="shared" si="395"/>
        <v>0</v>
      </c>
      <c r="IF130" s="240">
        <f t="shared" si="396"/>
        <v>0</v>
      </c>
      <c r="IG130" s="240">
        <f t="shared" si="397"/>
        <v>10</v>
      </c>
      <c r="IH130" s="240">
        <f t="shared" si="398"/>
        <v>0</v>
      </c>
      <c r="II130" s="240">
        <f t="shared" si="399"/>
        <v>0</v>
      </c>
      <c r="IJ130" s="240">
        <f t="shared" si="400"/>
        <v>0</v>
      </c>
      <c r="IK130" s="240">
        <f t="shared" si="401"/>
        <v>0</v>
      </c>
      <c r="IL130" s="240">
        <f t="shared" si="402"/>
        <v>0</v>
      </c>
      <c r="IM130" s="240">
        <f t="shared" si="403"/>
        <v>0</v>
      </c>
      <c r="IN130" s="240">
        <f t="shared" si="404"/>
        <v>0</v>
      </c>
      <c r="IO130" s="240">
        <f t="shared" si="405"/>
        <v>0</v>
      </c>
      <c r="IP130" s="416">
        <f t="shared" si="406"/>
        <v>250</v>
      </c>
      <c r="IQ130" s="416">
        <f t="shared" si="407"/>
        <v>12</v>
      </c>
    </row>
    <row r="131" spans="1:251" ht="15" customHeight="1" x14ac:dyDescent="0.25">
      <c r="A131" s="14" t="s">
        <v>1789</v>
      </c>
      <c r="B131" s="392">
        <v>86</v>
      </c>
      <c r="C131" s="13" t="s">
        <v>820</v>
      </c>
      <c r="D131" s="423">
        <v>43922</v>
      </c>
      <c r="E131" s="20">
        <v>7</v>
      </c>
      <c r="F131" s="6">
        <v>10674439</v>
      </c>
      <c r="G131" s="20">
        <v>1</v>
      </c>
      <c r="H131" s="20"/>
      <c r="I131" s="23"/>
      <c r="J131" s="6" t="s">
        <v>18</v>
      </c>
      <c r="K131" s="6" t="s">
        <v>18</v>
      </c>
      <c r="L131" s="424"/>
      <c r="M131" s="651" t="s">
        <v>821</v>
      </c>
      <c r="N131" s="690">
        <v>74</v>
      </c>
      <c r="O131" s="107"/>
      <c r="P131" s="105"/>
      <c r="Q131" s="106"/>
      <c r="R131" s="24">
        <v>64.639999389648438</v>
      </c>
      <c r="S131" s="107"/>
      <c r="T131" s="105"/>
      <c r="U131" s="106"/>
      <c r="V131" s="690">
        <v>65.470001220703125</v>
      </c>
      <c r="W131" s="107"/>
      <c r="X131" s="105"/>
      <c r="Y131" s="106"/>
      <c r="Z131" s="24">
        <v>66.430000305175781</v>
      </c>
      <c r="AA131" s="273"/>
      <c r="AB131" s="24" t="s">
        <v>1390</v>
      </c>
      <c r="AC131" s="273"/>
      <c r="AD131" s="272">
        <v>100</v>
      </c>
      <c r="AE131" s="108"/>
      <c r="AF131" s="444"/>
      <c r="AG131" s="272">
        <v>100</v>
      </c>
      <c r="AH131" s="108"/>
      <c r="AI131" s="444"/>
      <c r="AJ131" s="272">
        <v>100</v>
      </c>
      <c r="AK131" s="108"/>
      <c r="AL131" s="444"/>
      <c r="AM131" s="272">
        <v>100</v>
      </c>
      <c r="AN131" s="108"/>
      <c r="AO131" s="444"/>
      <c r="AP131" s="272">
        <v>100</v>
      </c>
      <c r="AQ131" s="108"/>
      <c r="AR131" s="444"/>
      <c r="AS131" s="272">
        <v>100</v>
      </c>
      <c r="AT131" s="108"/>
      <c r="AU131" s="444"/>
      <c r="AV131" s="272">
        <v>100</v>
      </c>
      <c r="AW131" s="108"/>
      <c r="AX131" s="444"/>
      <c r="AY131" s="648">
        <v>-49.049999237060547</v>
      </c>
      <c r="AZ131" s="107"/>
      <c r="BA131" s="273"/>
      <c r="BB131" s="24">
        <v>47</v>
      </c>
      <c r="BC131" s="107"/>
      <c r="BD131" s="273"/>
      <c r="BE131" s="24"/>
      <c r="BF131" s="680">
        <v>40</v>
      </c>
      <c r="BG131" s="273"/>
      <c r="BH131" s="24">
        <v>50</v>
      </c>
      <c r="BI131" s="107"/>
      <c r="BJ131" s="273"/>
      <c r="BK131" s="24">
        <v>51.400001525878906</v>
      </c>
      <c r="BL131" s="107"/>
      <c r="BM131" s="273"/>
      <c r="BN131" s="24">
        <v>62.509998321533203</v>
      </c>
      <c r="BO131" s="107"/>
      <c r="BP131" s="273"/>
      <c r="BQ131" s="24">
        <v>60</v>
      </c>
      <c r="BR131" s="107"/>
      <c r="BS131" s="273"/>
      <c r="BT131" s="24" t="s">
        <v>1387</v>
      </c>
      <c r="BU131" s="291"/>
      <c r="BV131" s="273"/>
      <c r="BW131" s="24" t="s">
        <v>1390</v>
      </c>
      <c r="BX131" s="107"/>
      <c r="BY131" s="273"/>
      <c r="BZ131" s="24" t="s">
        <v>1390</v>
      </c>
      <c r="CA131" s="107"/>
      <c r="CB131" s="273"/>
      <c r="CC131" s="692">
        <v>0</v>
      </c>
      <c r="CD131" s="107"/>
      <c r="CE131" s="107"/>
      <c r="CF131" s="107"/>
      <c r="CG131" s="107"/>
      <c r="CH131" s="273"/>
      <c r="CI131" s="692" t="s">
        <v>1117</v>
      </c>
      <c r="CJ131" s="107"/>
      <c r="CK131" s="273"/>
      <c r="CL131" s="24" t="s">
        <v>1390</v>
      </c>
      <c r="CM131" s="107"/>
      <c r="CN131" s="273"/>
      <c r="CO131" s="24"/>
      <c r="CP131" s="107"/>
      <c r="CQ131" s="273"/>
      <c r="CR131" s="24"/>
      <c r="CS131" s="107"/>
      <c r="CT131" s="273"/>
      <c r="CU131" s="24"/>
      <c r="CV131" s="107"/>
      <c r="CW131" s="273"/>
      <c r="CX131" s="24"/>
      <c r="CY131" s="107"/>
      <c r="CZ131" s="273"/>
      <c r="DA131" s="692">
        <v>55.700000762939453</v>
      </c>
      <c r="DB131" s="107"/>
      <c r="DC131" s="273"/>
      <c r="DD131" s="692">
        <v>54.700000762939453</v>
      </c>
      <c r="DE131" s="107"/>
      <c r="DF131" s="273"/>
      <c r="DG131" s="218"/>
      <c r="DH131" s="217"/>
      <c r="DI131" s="217"/>
      <c r="DJ131" s="286">
        <f t="shared" si="272"/>
        <v>37.226000213623045</v>
      </c>
      <c r="DK131" s="219"/>
      <c r="DL131" s="220">
        <f t="shared" si="273"/>
        <v>1.8613000106811524</v>
      </c>
      <c r="DM131" s="650">
        <f t="shared" si="274"/>
        <v>0</v>
      </c>
      <c r="DN131" s="233">
        <f t="shared" si="275"/>
        <v>0</v>
      </c>
      <c r="DO131" s="234">
        <f t="shared" si="276"/>
        <v>0</v>
      </c>
      <c r="DP131" s="234">
        <f t="shared" si="277"/>
        <v>0</v>
      </c>
      <c r="DQ131" s="234">
        <f t="shared" si="278"/>
        <v>0</v>
      </c>
      <c r="DR131" s="234">
        <f t="shared" si="279"/>
        <v>0</v>
      </c>
      <c r="DS131" s="235">
        <f t="shared" si="280"/>
        <v>0</v>
      </c>
      <c r="DT131" s="236">
        <f t="shared" si="281"/>
        <v>0</v>
      </c>
      <c r="DU131" s="236">
        <f t="shared" si="282"/>
        <v>0</v>
      </c>
      <c r="DV131" s="236">
        <f t="shared" si="283"/>
        <v>0</v>
      </c>
      <c r="DW131" s="236">
        <f t="shared" si="284"/>
        <v>0</v>
      </c>
      <c r="DX131" s="236">
        <f t="shared" si="285"/>
        <v>0</v>
      </c>
      <c r="DY131" s="236">
        <f t="shared" si="286"/>
        <v>0</v>
      </c>
      <c r="DZ131" s="237">
        <f t="shared" si="287"/>
        <v>0</v>
      </c>
      <c r="EA131" s="238">
        <f t="shared" si="288"/>
        <v>0</v>
      </c>
      <c r="EB131" s="238">
        <f t="shared" si="289"/>
        <v>0</v>
      </c>
      <c r="EC131" s="238">
        <f t="shared" si="290"/>
        <v>0</v>
      </c>
      <c r="ED131" s="238">
        <f t="shared" si="291"/>
        <v>0</v>
      </c>
      <c r="EE131" s="238">
        <f t="shared" si="292"/>
        <v>0</v>
      </c>
      <c r="EF131" s="238">
        <f t="shared" si="293"/>
        <v>0</v>
      </c>
      <c r="EG131" s="238">
        <f t="shared" si="294"/>
        <v>0</v>
      </c>
      <c r="EH131" s="239">
        <f t="shared" si="295"/>
        <v>0</v>
      </c>
      <c r="EI131" s="240">
        <f t="shared" si="296"/>
        <v>0</v>
      </c>
      <c r="EJ131" s="240">
        <f t="shared" si="297"/>
        <v>0</v>
      </c>
      <c r="EK131" s="240">
        <f t="shared" si="298"/>
        <v>0</v>
      </c>
      <c r="EL131" s="240">
        <f t="shared" si="299"/>
        <v>3</v>
      </c>
      <c r="EM131" s="240">
        <f t="shared" si="300"/>
        <v>0</v>
      </c>
      <c r="EN131" s="240">
        <f t="shared" si="301"/>
        <v>0</v>
      </c>
      <c r="EO131" s="240">
        <f t="shared" si="302"/>
        <v>0</v>
      </c>
      <c r="EP131" s="240">
        <f t="shared" si="303"/>
        <v>0</v>
      </c>
      <c r="EQ131" s="240">
        <f t="shared" si="304"/>
        <v>0</v>
      </c>
      <c r="ER131" s="240">
        <f t="shared" si="305"/>
        <v>0</v>
      </c>
      <c r="ES131" s="240">
        <f t="shared" si="306"/>
        <v>0</v>
      </c>
      <c r="ET131" s="241">
        <f t="shared" si="307"/>
        <v>3</v>
      </c>
      <c r="EU131" s="242">
        <f t="shared" si="308"/>
        <v>0</v>
      </c>
      <c r="EV131" s="234">
        <f t="shared" si="309"/>
        <v>0</v>
      </c>
      <c r="EW131" s="234">
        <f t="shared" si="310"/>
        <v>0</v>
      </c>
      <c r="EX131" s="234">
        <f t="shared" si="311"/>
        <v>0</v>
      </c>
      <c r="EY131" s="234">
        <f t="shared" si="312"/>
        <v>2</v>
      </c>
      <c r="EZ131" s="235">
        <f t="shared" si="313"/>
        <v>0</v>
      </c>
      <c r="FA131" s="236">
        <f t="shared" si="314"/>
        <v>0</v>
      </c>
      <c r="FB131" s="236">
        <f t="shared" si="315"/>
        <v>0</v>
      </c>
      <c r="FC131" s="236">
        <f t="shared" si="316"/>
        <v>0</v>
      </c>
      <c r="FD131" s="236">
        <f t="shared" si="317"/>
        <v>0</v>
      </c>
      <c r="FE131" s="236">
        <f t="shared" si="318"/>
        <v>0</v>
      </c>
      <c r="FF131" s="236">
        <f t="shared" si="319"/>
        <v>0</v>
      </c>
      <c r="FG131" s="237">
        <f t="shared" si="320"/>
        <v>0</v>
      </c>
      <c r="FH131" s="238">
        <f t="shared" si="321"/>
        <v>0</v>
      </c>
      <c r="FI131" s="238">
        <f t="shared" si="322"/>
        <v>0</v>
      </c>
      <c r="FJ131" s="238">
        <f t="shared" si="323"/>
        <v>0</v>
      </c>
      <c r="FK131" s="238">
        <f t="shared" si="324"/>
        <v>0</v>
      </c>
      <c r="FL131" s="238">
        <f t="shared" si="325"/>
        <v>0</v>
      </c>
      <c r="FM131" s="238">
        <f t="shared" si="326"/>
        <v>0</v>
      </c>
      <c r="FN131" s="238">
        <f t="shared" si="327"/>
        <v>0</v>
      </c>
      <c r="FO131" s="239">
        <f t="shared" si="328"/>
        <v>6</v>
      </c>
      <c r="FP131" s="240">
        <f t="shared" si="329"/>
        <v>6</v>
      </c>
      <c r="FQ131" s="240">
        <f t="shared" si="330"/>
        <v>0</v>
      </c>
      <c r="FR131" s="240">
        <f t="shared" si="331"/>
        <v>0</v>
      </c>
      <c r="FS131" s="240">
        <f t="shared" si="332"/>
        <v>0</v>
      </c>
      <c r="FT131" s="240">
        <f t="shared" si="333"/>
        <v>6</v>
      </c>
      <c r="FU131" s="240">
        <f t="shared" si="334"/>
        <v>0</v>
      </c>
      <c r="FV131" s="240">
        <f t="shared" si="335"/>
        <v>0</v>
      </c>
      <c r="FW131" s="240">
        <f t="shared" si="336"/>
        <v>0</v>
      </c>
      <c r="FX131" s="240">
        <f t="shared" si="337"/>
        <v>0</v>
      </c>
      <c r="FY131" s="240">
        <f t="shared" si="338"/>
        <v>0</v>
      </c>
      <c r="FZ131" s="240">
        <f t="shared" si="339"/>
        <v>0</v>
      </c>
      <c r="GA131" s="241">
        <f t="shared" si="340"/>
        <v>20</v>
      </c>
      <c r="GB131" s="242">
        <f t="shared" si="341"/>
        <v>0</v>
      </c>
      <c r="GC131" s="234">
        <f t="shared" si="342"/>
        <v>0</v>
      </c>
      <c r="GD131" s="234">
        <f t="shared" si="343"/>
        <v>0</v>
      </c>
      <c r="GE131" s="234">
        <f t="shared" si="344"/>
        <v>0</v>
      </c>
      <c r="GF131" s="234">
        <f t="shared" si="345"/>
        <v>0</v>
      </c>
      <c r="GG131" s="235">
        <f t="shared" si="346"/>
        <v>0</v>
      </c>
      <c r="GH131" s="236">
        <f t="shared" si="347"/>
        <v>0</v>
      </c>
      <c r="GI131" s="236">
        <f t="shared" si="348"/>
        <v>0</v>
      </c>
      <c r="GJ131" s="236">
        <f t="shared" si="349"/>
        <v>0</v>
      </c>
      <c r="GK131" s="236">
        <f t="shared" si="350"/>
        <v>0</v>
      </c>
      <c r="GL131" s="236">
        <f t="shared" si="351"/>
        <v>0</v>
      </c>
      <c r="GM131" s="236">
        <f t="shared" si="352"/>
        <v>0</v>
      </c>
      <c r="GN131" s="237">
        <f t="shared" si="353"/>
        <v>0</v>
      </c>
      <c r="GO131" s="238">
        <f t="shared" si="354"/>
        <v>0</v>
      </c>
      <c r="GP131" s="238">
        <f t="shared" si="355"/>
        <v>0</v>
      </c>
      <c r="GQ131" s="238">
        <f t="shared" si="356"/>
        <v>0</v>
      </c>
      <c r="GR131" s="238">
        <f t="shared" si="357"/>
        <v>0</v>
      </c>
      <c r="GS131" s="238">
        <f t="shared" si="358"/>
        <v>0</v>
      </c>
      <c r="GT131" s="238">
        <f t="shared" si="359"/>
        <v>0</v>
      </c>
      <c r="GU131" s="238">
        <f t="shared" si="360"/>
        <v>6</v>
      </c>
      <c r="GV131" s="239">
        <f t="shared" si="361"/>
        <v>0</v>
      </c>
      <c r="GW131" s="240">
        <f t="shared" si="362"/>
        <v>0</v>
      </c>
      <c r="GX131" s="240">
        <f t="shared" si="363"/>
        <v>0</v>
      </c>
      <c r="GY131" s="240">
        <f t="shared" si="364"/>
        <v>0</v>
      </c>
      <c r="GZ131" s="240">
        <f t="shared" si="365"/>
        <v>0</v>
      </c>
      <c r="HA131" s="240">
        <f t="shared" si="366"/>
        <v>0</v>
      </c>
      <c r="HB131" s="240">
        <f t="shared" si="367"/>
        <v>0</v>
      </c>
      <c r="HC131" s="240">
        <f t="shared" si="368"/>
        <v>0</v>
      </c>
      <c r="HD131" s="240">
        <f t="shared" si="369"/>
        <v>0</v>
      </c>
      <c r="HE131" s="240">
        <f t="shared" si="370"/>
        <v>0</v>
      </c>
      <c r="HF131" s="240">
        <f t="shared" si="371"/>
        <v>0</v>
      </c>
      <c r="HG131" s="240">
        <f t="shared" si="372"/>
        <v>0</v>
      </c>
      <c r="HH131" s="241">
        <f t="shared" si="373"/>
        <v>6</v>
      </c>
      <c r="HI131" s="243"/>
      <c r="HJ131" s="242">
        <f t="shared" si="374"/>
        <v>3</v>
      </c>
      <c r="HK131" s="234">
        <f t="shared" si="375"/>
        <v>3</v>
      </c>
      <c r="HL131" s="234">
        <f t="shared" si="376"/>
        <v>3</v>
      </c>
      <c r="HM131" s="234">
        <f t="shared" si="377"/>
        <v>3</v>
      </c>
      <c r="HN131" s="234">
        <f t="shared" si="378"/>
        <v>0</v>
      </c>
      <c r="HO131" s="235">
        <f t="shared" si="379"/>
        <v>20</v>
      </c>
      <c r="HP131" s="236">
        <f t="shared" si="380"/>
        <v>20</v>
      </c>
      <c r="HQ131" s="236">
        <f t="shared" si="381"/>
        <v>20</v>
      </c>
      <c r="HR131" s="236">
        <f t="shared" si="382"/>
        <v>20</v>
      </c>
      <c r="HS131" s="236">
        <f t="shared" si="383"/>
        <v>10</v>
      </c>
      <c r="HT131" s="236">
        <f t="shared" si="384"/>
        <v>20</v>
      </c>
      <c r="HU131" s="236">
        <f t="shared" si="385"/>
        <v>10</v>
      </c>
      <c r="HV131" s="237">
        <f t="shared" si="386"/>
        <v>0</v>
      </c>
      <c r="HW131" s="238">
        <f t="shared" si="387"/>
        <v>20</v>
      </c>
      <c r="HX131" s="238">
        <f t="shared" si="388"/>
        <v>20</v>
      </c>
      <c r="HY131" s="238">
        <f t="shared" si="389"/>
        <v>20</v>
      </c>
      <c r="HZ131" s="238">
        <f t="shared" si="390"/>
        <v>10</v>
      </c>
      <c r="IA131" s="238">
        <f t="shared" si="391"/>
        <v>20</v>
      </c>
      <c r="IB131" s="238">
        <f t="shared" si="392"/>
        <v>10</v>
      </c>
      <c r="IC131" s="238">
        <f t="shared" si="393"/>
        <v>0</v>
      </c>
      <c r="ID131" s="239">
        <f t="shared" si="394"/>
        <v>0</v>
      </c>
      <c r="IE131" s="240">
        <f t="shared" si="395"/>
        <v>0</v>
      </c>
      <c r="IF131" s="240">
        <f t="shared" si="396"/>
        <v>0</v>
      </c>
      <c r="IG131" s="240">
        <f t="shared" si="397"/>
        <v>0</v>
      </c>
      <c r="IH131" s="240">
        <f t="shared" si="398"/>
        <v>0</v>
      </c>
      <c r="II131" s="240">
        <f t="shared" si="399"/>
        <v>0</v>
      </c>
      <c r="IJ131" s="240">
        <f t="shared" si="400"/>
        <v>0</v>
      </c>
      <c r="IK131" s="240">
        <f t="shared" si="401"/>
        <v>0</v>
      </c>
      <c r="IL131" s="240">
        <f t="shared" si="402"/>
        <v>0</v>
      </c>
      <c r="IM131" s="240">
        <f t="shared" si="403"/>
        <v>0</v>
      </c>
      <c r="IN131" s="240">
        <f t="shared" si="404"/>
        <v>20</v>
      </c>
      <c r="IO131" s="240">
        <f t="shared" si="405"/>
        <v>20</v>
      </c>
      <c r="IP131" s="416">
        <f t="shared" si="406"/>
        <v>260</v>
      </c>
      <c r="IQ131" s="416">
        <f t="shared" si="407"/>
        <v>12</v>
      </c>
    </row>
    <row r="132" spans="1:251" ht="15" customHeight="1" x14ac:dyDescent="0.25">
      <c r="A132" s="14" t="s">
        <v>1789</v>
      </c>
      <c r="B132" s="392">
        <v>87</v>
      </c>
      <c r="C132" s="13" t="s">
        <v>822</v>
      </c>
      <c r="D132" s="423">
        <v>43922</v>
      </c>
      <c r="E132" s="20">
        <v>7</v>
      </c>
      <c r="F132" s="6">
        <v>10674093</v>
      </c>
      <c r="G132" s="20">
        <v>1</v>
      </c>
      <c r="H132" s="20"/>
      <c r="I132" s="23"/>
      <c r="J132" s="6" t="s">
        <v>18</v>
      </c>
      <c r="K132" s="6" t="s">
        <v>18</v>
      </c>
      <c r="L132" s="424"/>
      <c r="M132" s="651" t="s">
        <v>823</v>
      </c>
      <c r="N132" s="690">
        <v>65.900001525878906</v>
      </c>
      <c r="O132" s="107"/>
      <c r="P132" s="105"/>
      <c r="Q132" s="106"/>
      <c r="R132" s="24">
        <v>72.830001831054688</v>
      </c>
      <c r="S132" s="107"/>
      <c r="T132" s="105"/>
      <c r="U132" s="106"/>
      <c r="V132" s="690">
        <v>74.150001525878906</v>
      </c>
      <c r="W132" s="107"/>
      <c r="X132" s="105"/>
      <c r="Y132" s="106"/>
      <c r="Z132" s="24">
        <v>63.680000305175781</v>
      </c>
      <c r="AA132" s="273"/>
      <c r="AB132" s="24" t="s">
        <v>1390</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648">
        <v>72.300003051757813</v>
      </c>
      <c r="AZ132" s="107"/>
      <c r="BA132" s="273"/>
      <c r="BB132" s="24">
        <v>73</v>
      </c>
      <c r="BC132" s="107"/>
      <c r="BD132" s="273"/>
      <c r="BE132" s="24">
        <v>76</v>
      </c>
      <c r="BF132" s="107"/>
      <c r="BG132" s="273"/>
      <c r="BH132" s="24">
        <v>75</v>
      </c>
      <c r="BI132" s="107"/>
      <c r="BJ132" s="273"/>
      <c r="BK132" s="24">
        <v>73.199996948242188</v>
      </c>
      <c r="BL132" s="107"/>
      <c r="BM132" s="273"/>
      <c r="BN132" s="24">
        <v>74.290000915527344</v>
      </c>
      <c r="BO132" s="107"/>
      <c r="BP132" s="273"/>
      <c r="BQ132" s="24">
        <v>80</v>
      </c>
      <c r="BR132" s="107"/>
      <c r="BS132" s="273"/>
      <c r="BT132" s="24" t="s">
        <v>1387</v>
      </c>
      <c r="BU132" s="291"/>
      <c r="BV132" s="273"/>
      <c r="BW132" s="24" t="s">
        <v>1390</v>
      </c>
      <c r="BX132" s="107"/>
      <c r="BY132" s="273"/>
      <c r="BZ132" s="24" t="s">
        <v>1390</v>
      </c>
      <c r="CA132" s="107"/>
      <c r="CB132" s="273"/>
      <c r="CC132" s="24"/>
      <c r="CD132" s="107"/>
      <c r="CE132" s="107"/>
      <c r="CF132" s="693">
        <v>84</v>
      </c>
      <c r="CG132" s="107"/>
      <c r="CH132" s="273"/>
      <c r="CI132" s="692" t="s">
        <v>1117</v>
      </c>
      <c r="CJ132" s="107"/>
      <c r="CK132" s="273"/>
      <c r="CL132" s="24" t="s">
        <v>1390</v>
      </c>
      <c r="CM132" s="107"/>
      <c r="CN132" s="273"/>
      <c r="CO132" s="24"/>
      <c r="CP132" s="107"/>
      <c r="CQ132" s="273"/>
      <c r="CR132" s="24"/>
      <c r="CS132" s="107"/>
      <c r="CT132" s="273"/>
      <c r="CU132" s="692">
        <v>66.5</v>
      </c>
      <c r="CV132" s="107"/>
      <c r="CW132" s="273"/>
      <c r="CX132" s="24"/>
      <c r="CY132" s="107"/>
      <c r="CZ132" s="273"/>
      <c r="DA132" s="692">
        <v>70.800003051757813</v>
      </c>
      <c r="DB132" s="107"/>
      <c r="DC132" s="273"/>
      <c r="DD132" s="24"/>
      <c r="DE132" s="107"/>
      <c r="DF132" s="273"/>
      <c r="DG132" s="218"/>
      <c r="DH132" s="217"/>
      <c r="DI132" s="217"/>
      <c r="DJ132" s="286">
        <f t="shared" si="272"/>
        <v>74.50900039672851</v>
      </c>
      <c r="DK132" s="219"/>
      <c r="DL132" s="220">
        <f t="shared" si="273"/>
        <v>3.7254500198364253</v>
      </c>
      <c r="DM132" s="650">
        <f t="shared" si="274"/>
        <v>0</v>
      </c>
      <c r="DN132" s="233">
        <f t="shared" si="275"/>
        <v>0</v>
      </c>
      <c r="DO132" s="234">
        <f t="shared" si="276"/>
        <v>0</v>
      </c>
      <c r="DP132" s="234">
        <f t="shared" si="277"/>
        <v>0</v>
      </c>
      <c r="DQ132" s="234">
        <f t="shared" si="278"/>
        <v>0</v>
      </c>
      <c r="DR132" s="234">
        <f t="shared" si="279"/>
        <v>0</v>
      </c>
      <c r="DS132" s="235">
        <f t="shared" si="280"/>
        <v>0</v>
      </c>
      <c r="DT132" s="236">
        <f t="shared" si="281"/>
        <v>0</v>
      </c>
      <c r="DU132" s="236">
        <f t="shared" si="282"/>
        <v>0</v>
      </c>
      <c r="DV132" s="236">
        <f t="shared" si="283"/>
        <v>0</v>
      </c>
      <c r="DW132" s="236">
        <f t="shared" si="284"/>
        <v>0</v>
      </c>
      <c r="DX132" s="236">
        <f t="shared" si="285"/>
        <v>0</v>
      </c>
      <c r="DY132" s="236">
        <f t="shared" si="286"/>
        <v>0</v>
      </c>
      <c r="DZ132" s="237">
        <f t="shared" si="287"/>
        <v>0</v>
      </c>
      <c r="EA132" s="238">
        <f t="shared" si="288"/>
        <v>0</v>
      </c>
      <c r="EB132" s="238">
        <f t="shared" si="289"/>
        <v>0</v>
      </c>
      <c r="EC132" s="238">
        <f t="shared" si="290"/>
        <v>0</v>
      </c>
      <c r="ED132" s="238">
        <f t="shared" si="291"/>
        <v>0</v>
      </c>
      <c r="EE132" s="238">
        <f t="shared" si="292"/>
        <v>0</v>
      </c>
      <c r="EF132" s="238">
        <f t="shared" si="293"/>
        <v>0</v>
      </c>
      <c r="EG132" s="238">
        <f t="shared" si="294"/>
        <v>0</v>
      </c>
      <c r="EH132" s="239">
        <f t="shared" si="295"/>
        <v>0</v>
      </c>
      <c r="EI132" s="240">
        <f t="shared" si="296"/>
        <v>0</v>
      </c>
      <c r="EJ132" s="240">
        <f t="shared" si="297"/>
        <v>0</v>
      </c>
      <c r="EK132" s="240">
        <f t="shared" si="298"/>
        <v>0</v>
      </c>
      <c r="EL132" s="240">
        <f t="shared" si="299"/>
        <v>3</v>
      </c>
      <c r="EM132" s="240">
        <f t="shared" si="300"/>
        <v>0</v>
      </c>
      <c r="EN132" s="240">
        <f t="shared" si="301"/>
        <v>0</v>
      </c>
      <c r="EO132" s="240">
        <f t="shared" si="302"/>
        <v>0</v>
      </c>
      <c r="EP132" s="240">
        <f t="shared" si="303"/>
        <v>0</v>
      </c>
      <c r="EQ132" s="240">
        <f t="shared" si="304"/>
        <v>0</v>
      </c>
      <c r="ER132" s="240">
        <f t="shared" si="305"/>
        <v>0</v>
      </c>
      <c r="ES132" s="240">
        <f t="shared" si="306"/>
        <v>0</v>
      </c>
      <c r="ET132" s="241">
        <f t="shared" si="307"/>
        <v>3</v>
      </c>
      <c r="EU132" s="242">
        <f t="shared" si="308"/>
        <v>0</v>
      </c>
      <c r="EV132" s="234">
        <f t="shared" si="309"/>
        <v>0</v>
      </c>
      <c r="EW132" s="234">
        <f t="shared" si="310"/>
        <v>0</v>
      </c>
      <c r="EX132" s="234">
        <f t="shared" si="311"/>
        <v>0</v>
      </c>
      <c r="EY132" s="234">
        <f t="shared" si="312"/>
        <v>2</v>
      </c>
      <c r="EZ132" s="235">
        <f t="shared" si="313"/>
        <v>0</v>
      </c>
      <c r="FA132" s="236">
        <f t="shared" si="314"/>
        <v>0</v>
      </c>
      <c r="FB132" s="236">
        <f t="shared" si="315"/>
        <v>0</v>
      </c>
      <c r="FC132" s="236">
        <f t="shared" si="316"/>
        <v>0</v>
      </c>
      <c r="FD132" s="236">
        <f t="shared" si="317"/>
        <v>0</v>
      </c>
      <c r="FE132" s="236">
        <f t="shared" si="318"/>
        <v>0</v>
      </c>
      <c r="FF132" s="236">
        <f t="shared" si="319"/>
        <v>0</v>
      </c>
      <c r="FG132" s="237">
        <f t="shared" si="320"/>
        <v>0</v>
      </c>
      <c r="FH132" s="238">
        <f t="shared" si="321"/>
        <v>0</v>
      </c>
      <c r="FI132" s="238">
        <f t="shared" si="322"/>
        <v>0</v>
      </c>
      <c r="FJ132" s="238">
        <f t="shared" si="323"/>
        <v>0</v>
      </c>
      <c r="FK132" s="238">
        <f t="shared" si="324"/>
        <v>0</v>
      </c>
      <c r="FL132" s="238">
        <f t="shared" si="325"/>
        <v>0</v>
      </c>
      <c r="FM132" s="238">
        <f t="shared" si="326"/>
        <v>0</v>
      </c>
      <c r="FN132" s="238">
        <f t="shared" si="327"/>
        <v>0</v>
      </c>
      <c r="FO132" s="239">
        <f t="shared" si="328"/>
        <v>6</v>
      </c>
      <c r="FP132" s="240">
        <f t="shared" si="329"/>
        <v>6</v>
      </c>
      <c r="FQ132" s="240">
        <f t="shared" si="330"/>
        <v>0</v>
      </c>
      <c r="FR132" s="240">
        <f t="shared" si="331"/>
        <v>0</v>
      </c>
      <c r="FS132" s="240">
        <f t="shared" si="332"/>
        <v>0</v>
      </c>
      <c r="FT132" s="240">
        <f t="shared" si="333"/>
        <v>6</v>
      </c>
      <c r="FU132" s="240">
        <f t="shared" si="334"/>
        <v>0</v>
      </c>
      <c r="FV132" s="240">
        <f t="shared" si="335"/>
        <v>0</v>
      </c>
      <c r="FW132" s="240">
        <f t="shared" si="336"/>
        <v>0</v>
      </c>
      <c r="FX132" s="240">
        <f t="shared" si="337"/>
        <v>0</v>
      </c>
      <c r="FY132" s="240">
        <f t="shared" si="338"/>
        <v>0</v>
      </c>
      <c r="FZ132" s="240">
        <f t="shared" si="339"/>
        <v>0</v>
      </c>
      <c r="GA132" s="241">
        <f t="shared" si="340"/>
        <v>20</v>
      </c>
      <c r="GB132" s="242">
        <f t="shared" si="341"/>
        <v>0</v>
      </c>
      <c r="GC132" s="234">
        <f t="shared" si="342"/>
        <v>0</v>
      </c>
      <c r="GD132" s="234">
        <f t="shared" si="343"/>
        <v>0</v>
      </c>
      <c r="GE132" s="234">
        <f t="shared" si="344"/>
        <v>0</v>
      </c>
      <c r="GF132" s="234">
        <f t="shared" si="345"/>
        <v>0</v>
      </c>
      <c r="GG132" s="235">
        <f t="shared" si="346"/>
        <v>0</v>
      </c>
      <c r="GH132" s="236">
        <f t="shared" si="347"/>
        <v>0</v>
      </c>
      <c r="GI132" s="236">
        <f t="shared" si="348"/>
        <v>0</v>
      </c>
      <c r="GJ132" s="236">
        <f t="shared" si="349"/>
        <v>0</v>
      </c>
      <c r="GK132" s="236">
        <f t="shared" si="350"/>
        <v>0</v>
      </c>
      <c r="GL132" s="236">
        <f t="shared" si="351"/>
        <v>0</v>
      </c>
      <c r="GM132" s="236">
        <f t="shared" si="352"/>
        <v>0</v>
      </c>
      <c r="GN132" s="237">
        <f t="shared" si="353"/>
        <v>0</v>
      </c>
      <c r="GO132" s="238">
        <f t="shared" si="354"/>
        <v>0</v>
      </c>
      <c r="GP132" s="238">
        <f t="shared" si="355"/>
        <v>0</v>
      </c>
      <c r="GQ132" s="238">
        <f t="shared" si="356"/>
        <v>0</v>
      </c>
      <c r="GR132" s="238">
        <f t="shared" si="357"/>
        <v>0</v>
      </c>
      <c r="GS132" s="238">
        <f t="shared" si="358"/>
        <v>0</v>
      </c>
      <c r="GT132" s="238">
        <f t="shared" si="359"/>
        <v>0</v>
      </c>
      <c r="GU132" s="238">
        <f t="shared" si="360"/>
        <v>6</v>
      </c>
      <c r="GV132" s="239">
        <f t="shared" si="361"/>
        <v>0</v>
      </c>
      <c r="GW132" s="240">
        <f t="shared" si="362"/>
        <v>0</v>
      </c>
      <c r="GX132" s="240">
        <f t="shared" si="363"/>
        <v>0</v>
      </c>
      <c r="GY132" s="240">
        <f t="shared" si="364"/>
        <v>0</v>
      </c>
      <c r="GZ132" s="240">
        <f t="shared" si="365"/>
        <v>0</v>
      </c>
      <c r="HA132" s="240">
        <f t="shared" si="366"/>
        <v>0</v>
      </c>
      <c r="HB132" s="240">
        <f t="shared" si="367"/>
        <v>0</v>
      </c>
      <c r="HC132" s="240">
        <f t="shared" si="368"/>
        <v>0</v>
      </c>
      <c r="HD132" s="240">
        <f t="shared" si="369"/>
        <v>0</v>
      </c>
      <c r="HE132" s="240">
        <f t="shared" si="370"/>
        <v>0</v>
      </c>
      <c r="HF132" s="240">
        <f t="shared" si="371"/>
        <v>0</v>
      </c>
      <c r="HG132" s="240">
        <f t="shared" si="372"/>
        <v>0</v>
      </c>
      <c r="HH132" s="241">
        <f t="shared" si="373"/>
        <v>6</v>
      </c>
      <c r="HI132" s="243"/>
      <c r="HJ132" s="242">
        <f t="shared" si="374"/>
        <v>3</v>
      </c>
      <c r="HK132" s="234">
        <f t="shared" si="375"/>
        <v>3</v>
      </c>
      <c r="HL132" s="234">
        <f t="shared" si="376"/>
        <v>3</v>
      </c>
      <c r="HM132" s="234">
        <f t="shared" si="377"/>
        <v>3</v>
      </c>
      <c r="HN132" s="234">
        <f t="shared" si="378"/>
        <v>0</v>
      </c>
      <c r="HO132" s="235">
        <f t="shared" si="379"/>
        <v>20</v>
      </c>
      <c r="HP132" s="236">
        <f t="shared" si="380"/>
        <v>20</v>
      </c>
      <c r="HQ132" s="236">
        <f t="shared" si="381"/>
        <v>20</v>
      </c>
      <c r="HR132" s="236">
        <f t="shared" si="382"/>
        <v>20</v>
      </c>
      <c r="HS132" s="236">
        <f t="shared" si="383"/>
        <v>10</v>
      </c>
      <c r="HT132" s="236">
        <f t="shared" si="384"/>
        <v>20</v>
      </c>
      <c r="HU132" s="236">
        <f t="shared" si="385"/>
        <v>10</v>
      </c>
      <c r="HV132" s="237">
        <f t="shared" si="386"/>
        <v>20</v>
      </c>
      <c r="HW132" s="238">
        <f t="shared" si="387"/>
        <v>20</v>
      </c>
      <c r="HX132" s="238">
        <f t="shared" si="388"/>
        <v>20</v>
      </c>
      <c r="HY132" s="238">
        <f t="shared" si="389"/>
        <v>20</v>
      </c>
      <c r="HZ132" s="238">
        <f t="shared" si="390"/>
        <v>10</v>
      </c>
      <c r="IA132" s="238">
        <f t="shared" si="391"/>
        <v>20</v>
      </c>
      <c r="IB132" s="238">
        <f t="shared" si="392"/>
        <v>10</v>
      </c>
      <c r="IC132" s="238">
        <f t="shared" si="393"/>
        <v>0</v>
      </c>
      <c r="ID132" s="239">
        <f t="shared" si="394"/>
        <v>0</v>
      </c>
      <c r="IE132" s="240">
        <f t="shared" si="395"/>
        <v>0</v>
      </c>
      <c r="IF132" s="240">
        <f t="shared" si="396"/>
        <v>0</v>
      </c>
      <c r="IG132" s="240">
        <f t="shared" si="397"/>
        <v>10</v>
      </c>
      <c r="IH132" s="240">
        <f t="shared" si="398"/>
        <v>0</v>
      </c>
      <c r="II132" s="240">
        <f t="shared" si="399"/>
        <v>0</v>
      </c>
      <c r="IJ132" s="240">
        <f t="shared" si="400"/>
        <v>0</v>
      </c>
      <c r="IK132" s="240">
        <f t="shared" si="401"/>
        <v>0</v>
      </c>
      <c r="IL132" s="240">
        <f t="shared" si="402"/>
        <v>20</v>
      </c>
      <c r="IM132" s="240">
        <f t="shared" si="403"/>
        <v>0</v>
      </c>
      <c r="IN132" s="240">
        <f t="shared" si="404"/>
        <v>20</v>
      </c>
      <c r="IO132" s="240">
        <f t="shared" si="405"/>
        <v>0</v>
      </c>
      <c r="IP132" s="416">
        <f t="shared" si="406"/>
        <v>290</v>
      </c>
      <c r="IQ132" s="416">
        <f t="shared" si="407"/>
        <v>12</v>
      </c>
    </row>
    <row r="133" spans="1:251" ht="15" customHeight="1" x14ac:dyDescent="0.25">
      <c r="A133" s="14" t="s">
        <v>1789</v>
      </c>
      <c r="B133" s="392">
        <v>89</v>
      </c>
      <c r="C133" s="13" t="s">
        <v>826</v>
      </c>
      <c r="D133" s="423">
        <v>43922</v>
      </c>
      <c r="E133" s="20">
        <v>7</v>
      </c>
      <c r="F133" s="6">
        <v>10674118</v>
      </c>
      <c r="G133" s="20">
        <v>1</v>
      </c>
      <c r="H133" s="20"/>
      <c r="I133" s="23"/>
      <c r="J133" s="6" t="s">
        <v>18</v>
      </c>
      <c r="K133" s="6" t="s">
        <v>18</v>
      </c>
      <c r="L133" s="424"/>
      <c r="M133" s="651" t="s">
        <v>827</v>
      </c>
      <c r="N133" s="690">
        <v>72.5</v>
      </c>
      <c r="O133" s="107"/>
      <c r="P133" s="105"/>
      <c r="Q133" s="106"/>
      <c r="R133" s="24">
        <v>75.830001831054688</v>
      </c>
      <c r="S133" s="107"/>
      <c r="T133" s="105"/>
      <c r="U133" s="106"/>
      <c r="V133" s="690">
        <v>73.150001525878906</v>
      </c>
      <c r="W133" s="107"/>
      <c r="X133" s="105"/>
      <c r="Y133" s="106"/>
      <c r="Z133" s="24">
        <v>60.240001678466797</v>
      </c>
      <c r="AA133" s="273"/>
      <c r="AB133" s="24" t="s">
        <v>1390</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648">
        <v>66.529998779296875</v>
      </c>
      <c r="AZ133" s="107"/>
      <c r="BA133" s="273"/>
      <c r="BB133" s="24">
        <v>62</v>
      </c>
      <c r="BC133" s="107"/>
      <c r="BD133" s="273"/>
      <c r="BE133" s="24">
        <v>72</v>
      </c>
      <c r="BF133" s="107"/>
      <c r="BG133" s="273"/>
      <c r="BH133" s="24">
        <v>72</v>
      </c>
      <c r="BI133" s="107"/>
      <c r="BJ133" s="273"/>
      <c r="BK133" s="24">
        <v>65</v>
      </c>
      <c r="BL133" s="107"/>
      <c r="BM133" s="273"/>
      <c r="BN133" s="24">
        <v>70.790000915527344</v>
      </c>
      <c r="BO133" s="107"/>
      <c r="BP133" s="273"/>
      <c r="BQ133" s="24">
        <v>70</v>
      </c>
      <c r="BR133" s="107"/>
      <c r="BS133" s="273"/>
      <c r="BT133" s="24" t="s">
        <v>1387</v>
      </c>
      <c r="BU133" s="291"/>
      <c r="BV133" s="273"/>
      <c r="BW133" s="24" t="s">
        <v>1390</v>
      </c>
      <c r="BX133" s="107"/>
      <c r="BY133" s="273"/>
      <c r="BZ133" s="24" t="s">
        <v>1390</v>
      </c>
      <c r="CA133" s="107"/>
      <c r="CB133" s="273"/>
      <c r="CC133" s="24"/>
      <c r="CD133" s="107"/>
      <c r="CE133" s="107"/>
      <c r="CF133" s="693">
        <v>66</v>
      </c>
      <c r="CG133" s="107"/>
      <c r="CH133" s="273"/>
      <c r="CI133" s="692" t="s">
        <v>1117</v>
      </c>
      <c r="CJ133" s="107"/>
      <c r="CK133" s="273"/>
      <c r="CL133" s="24" t="s">
        <v>1390</v>
      </c>
      <c r="CM133" s="107"/>
      <c r="CN133" s="273"/>
      <c r="CO133" s="24"/>
      <c r="CP133" s="107"/>
      <c r="CQ133" s="273"/>
      <c r="CR133" s="24"/>
      <c r="CS133" s="107"/>
      <c r="CT133" s="273"/>
      <c r="CU133" s="692">
        <v>57.5</v>
      </c>
      <c r="CV133" s="107"/>
      <c r="CW133" s="273"/>
      <c r="CX133" s="24"/>
      <c r="CY133" s="107"/>
      <c r="CZ133" s="273"/>
      <c r="DA133" s="692">
        <v>60.900001525878906</v>
      </c>
      <c r="DB133" s="107"/>
      <c r="DC133" s="273"/>
      <c r="DD133" s="24"/>
      <c r="DE133" s="107"/>
      <c r="DF133" s="273"/>
      <c r="DG133" s="218"/>
      <c r="DH133" s="217"/>
      <c r="DI133" s="217"/>
      <c r="DJ133" s="286">
        <f t="shared" si="272"/>
        <v>66.27200012207031</v>
      </c>
      <c r="DK133" s="219"/>
      <c r="DL133" s="220">
        <f t="shared" si="273"/>
        <v>3.3136000061035156</v>
      </c>
      <c r="DM133" s="650">
        <f t="shared" si="274"/>
        <v>0</v>
      </c>
      <c r="DN133" s="233">
        <f t="shared" si="275"/>
        <v>0</v>
      </c>
      <c r="DO133" s="234">
        <f t="shared" si="276"/>
        <v>0</v>
      </c>
      <c r="DP133" s="234">
        <f t="shared" si="277"/>
        <v>0</v>
      </c>
      <c r="DQ133" s="234">
        <f t="shared" si="278"/>
        <v>0</v>
      </c>
      <c r="DR133" s="234">
        <f t="shared" si="279"/>
        <v>0</v>
      </c>
      <c r="DS133" s="235">
        <f t="shared" si="280"/>
        <v>0</v>
      </c>
      <c r="DT133" s="236">
        <f t="shared" si="281"/>
        <v>0</v>
      </c>
      <c r="DU133" s="236">
        <f t="shared" si="282"/>
        <v>0</v>
      </c>
      <c r="DV133" s="236">
        <f t="shared" si="283"/>
        <v>0</v>
      </c>
      <c r="DW133" s="236">
        <f t="shared" si="284"/>
        <v>0</v>
      </c>
      <c r="DX133" s="236">
        <f t="shared" si="285"/>
        <v>0</v>
      </c>
      <c r="DY133" s="236">
        <f t="shared" si="286"/>
        <v>0</v>
      </c>
      <c r="DZ133" s="237">
        <f t="shared" si="287"/>
        <v>0</v>
      </c>
      <c r="EA133" s="238">
        <f t="shared" si="288"/>
        <v>0</v>
      </c>
      <c r="EB133" s="238">
        <f t="shared" si="289"/>
        <v>0</v>
      </c>
      <c r="EC133" s="238">
        <f t="shared" si="290"/>
        <v>0</v>
      </c>
      <c r="ED133" s="238">
        <f t="shared" si="291"/>
        <v>0</v>
      </c>
      <c r="EE133" s="238">
        <f t="shared" si="292"/>
        <v>0</v>
      </c>
      <c r="EF133" s="238">
        <f t="shared" si="293"/>
        <v>0</v>
      </c>
      <c r="EG133" s="238">
        <f t="shared" si="294"/>
        <v>0</v>
      </c>
      <c r="EH133" s="239">
        <f t="shared" si="295"/>
        <v>0</v>
      </c>
      <c r="EI133" s="240">
        <f t="shared" si="296"/>
        <v>0</v>
      </c>
      <c r="EJ133" s="240">
        <f t="shared" si="297"/>
        <v>0</v>
      </c>
      <c r="EK133" s="240">
        <f t="shared" si="298"/>
        <v>0</v>
      </c>
      <c r="EL133" s="240">
        <f t="shared" si="299"/>
        <v>3</v>
      </c>
      <c r="EM133" s="240">
        <f t="shared" si="300"/>
        <v>0</v>
      </c>
      <c r="EN133" s="240">
        <f t="shared" si="301"/>
        <v>0</v>
      </c>
      <c r="EO133" s="240">
        <f t="shared" si="302"/>
        <v>0</v>
      </c>
      <c r="EP133" s="240">
        <f t="shared" si="303"/>
        <v>0</v>
      </c>
      <c r="EQ133" s="240">
        <f t="shared" si="304"/>
        <v>0</v>
      </c>
      <c r="ER133" s="240">
        <f t="shared" si="305"/>
        <v>0</v>
      </c>
      <c r="ES133" s="240">
        <f t="shared" si="306"/>
        <v>0</v>
      </c>
      <c r="ET133" s="241">
        <f t="shared" si="307"/>
        <v>3</v>
      </c>
      <c r="EU133" s="242">
        <f t="shared" si="308"/>
        <v>0</v>
      </c>
      <c r="EV133" s="234">
        <f t="shared" si="309"/>
        <v>0</v>
      </c>
      <c r="EW133" s="234">
        <f t="shared" si="310"/>
        <v>0</v>
      </c>
      <c r="EX133" s="234">
        <f t="shared" si="311"/>
        <v>0</v>
      </c>
      <c r="EY133" s="234">
        <f t="shared" si="312"/>
        <v>2</v>
      </c>
      <c r="EZ133" s="235">
        <f t="shared" si="313"/>
        <v>0</v>
      </c>
      <c r="FA133" s="236">
        <f t="shared" si="314"/>
        <v>0</v>
      </c>
      <c r="FB133" s="236">
        <f t="shared" si="315"/>
        <v>0</v>
      </c>
      <c r="FC133" s="236">
        <f t="shared" si="316"/>
        <v>0</v>
      </c>
      <c r="FD133" s="236">
        <f t="shared" si="317"/>
        <v>0</v>
      </c>
      <c r="FE133" s="236">
        <f t="shared" si="318"/>
        <v>0</v>
      </c>
      <c r="FF133" s="236">
        <f t="shared" si="319"/>
        <v>0</v>
      </c>
      <c r="FG133" s="237">
        <f t="shared" si="320"/>
        <v>0</v>
      </c>
      <c r="FH133" s="238">
        <f t="shared" si="321"/>
        <v>0</v>
      </c>
      <c r="FI133" s="238">
        <f t="shared" si="322"/>
        <v>0</v>
      </c>
      <c r="FJ133" s="238">
        <f t="shared" si="323"/>
        <v>0</v>
      </c>
      <c r="FK133" s="238">
        <f t="shared" si="324"/>
        <v>0</v>
      </c>
      <c r="FL133" s="238">
        <f t="shared" si="325"/>
        <v>0</v>
      </c>
      <c r="FM133" s="238">
        <f t="shared" si="326"/>
        <v>0</v>
      </c>
      <c r="FN133" s="238">
        <f t="shared" si="327"/>
        <v>0</v>
      </c>
      <c r="FO133" s="239">
        <f t="shared" si="328"/>
        <v>6</v>
      </c>
      <c r="FP133" s="240">
        <f t="shared" si="329"/>
        <v>6</v>
      </c>
      <c r="FQ133" s="240">
        <f t="shared" si="330"/>
        <v>0</v>
      </c>
      <c r="FR133" s="240">
        <f t="shared" si="331"/>
        <v>0</v>
      </c>
      <c r="FS133" s="240">
        <f t="shared" si="332"/>
        <v>0</v>
      </c>
      <c r="FT133" s="240">
        <f t="shared" si="333"/>
        <v>6</v>
      </c>
      <c r="FU133" s="240">
        <f t="shared" si="334"/>
        <v>0</v>
      </c>
      <c r="FV133" s="240">
        <f t="shared" si="335"/>
        <v>0</v>
      </c>
      <c r="FW133" s="240">
        <f t="shared" si="336"/>
        <v>0</v>
      </c>
      <c r="FX133" s="240">
        <f t="shared" si="337"/>
        <v>0</v>
      </c>
      <c r="FY133" s="240">
        <f t="shared" si="338"/>
        <v>0</v>
      </c>
      <c r="FZ133" s="240">
        <f t="shared" si="339"/>
        <v>0</v>
      </c>
      <c r="GA133" s="241">
        <f t="shared" si="340"/>
        <v>20</v>
      </c>
      <c r="GB133" s="242">
        <f t="shared" si="341"/>
        <v>0</v>
      </c>
      <c r="GC133" s="234">
        <f t="shared" si="342"/>
        <v>0</v>
      </c>
      <c r="GD133" s="234">
        <f t="shared" si="343"/>
        <v>0</v>
      </c>
      <c r="GE133" s="234">
        <f t="shared" si="344"/>
        <v>0</v>
      </c>
      <c r="GF133" s="234">
        <f t="shared" si="345"/>
        <v>0</v>
      </c>
      <c r="GG133" s="235">
        <f t="shared" si="346"/>
        <v>0</v>
      </c>
      <c r="GH133" s="236">
        <f t="shared" si="347"/>
        <v>0</v>
      </c>
      <c r="GI133" s="236">
        <f t="shared" si="348"/>
        <v>0</v>
      </c>
      <c r="GJ133" s="236">
        <f t="shared" si="349"/>
        <v>0</v>
      </c>
      <c r="GK133" s="236">
        <f t="shared" si="350"/>
        <v>0</v>
      </c>
      <c r="GL133" s="236">
        <f t="shared" si="351"/>
        <v>0</v>
      </c>
      <c r="GM133" s="236">
        <f t="shared" si="352"/>
        <v>0</v>
      </c>
      <c r="GN133" s="237">
        <f t="shared" si="353"/>
        <v>0</v>
      </c>
      <c r="GO133" s="238">
        <f t="shared" si="354"/>
        <v>0</v>
      </c>
      <c r="GP133" s="238">
        <f t="shared" si="355"/>
        <v>0</v>
      </c>
      <c r="GQ133" s="238">
        <f t="shared" si="356"/>
        <v>0</v>
      </c>
      <c r="GR133" s="238">
        <f t="shared" si="357"/>
        <v>0</v>
      </c>
      <c r="GS133" s="238">
        <f t="shared" si="358"/>
        <v>0</v>
      </c>
      <c r="GT133" s="238">
        <f t="shared" si="359"/>
        <v>0</v>
      </c>
      <c r="GU133" s="238">
        <f t="shared" si="360"/>
        <v>6</v>
      </c>
      <c r="GV133" s="239">
        <f t="shared" si="361"/>
        <v>0</v>
      </c>
      <c r="GW133" s="240">
        <f t="shared" si="362"/>
        <v>0</v>
      </c>
      <c r="GX133" s="240">
        <f t="shared" si="363"/>
        <v>0</v>
      </c>
      <c r="GY133" s="240">
        <f t="shared" si="364"/>
        <v>0</v>
      </c>
      <c r="GZ133" s="240">
        <f t="shared" si="365"/>
        <v>0</v>
      </c>
      <c r="HA133" s="240">
        <f t="shared" si="366"/>
        <v>0</v>
      </c>
      <c r="HB133" s="240">
        <f t="shared" si="367"/>
        <v>0</v>
      </c>
      <c r="HC133" s="240">
        <f t="shared" si="368"/>
        <v>0</v>
      </c>
      <c r="HD133" s="240">
        <f t="shared" si="369"/>
        <v>0</v>
      </c>
      <c r="HE133" s="240">
        <f t="shared" si="370"/>
        <v>0</v>
      </c>
      <c r="HF133" s="240">
        <f t="shared" si="371"/>
        <v>0</v>
      </c>
      <c r="HG133" s="240">
        <f t="shared" si="372"/>
        <v>0</v>
      </c>
      <c r="HH133" s="241">
        <f t="shared" si="373"/>
        <v>6</v>
      </c>
      <c r="HI133" s="243"/>
      <c r="HJ133" s="242">
        <f t="shared" si="374"/>
        <v>3</v>
      </c>
      <c r="HK133" s="234">
        <f t="shared" si="375"/>
        <v>3</v>
      </c>
      <c r="HL133" s="234">
        <f t="shared" si="376"/>
        <v>3</v>
      </c>
      <c r="HM133" s="234">
        <f t="shared" si="377"/>
        <v>3</v>
      </c>
      <c r="HN133" s="234">
        <f t="shared" si="378"/>
        <v>0</v>
      </c>
      <c r="HO133" s="235">
        <f t="shared" si="379"/>
        <v>20</v>
      </c>
      <c r="HP133" s="236">
        <f t="shared" si="380"/>
        <v>20</v>
      </c>
      <c r="HQ133" s="236">
        <f t="shared" si="381"/>
        <v>20</v>
      </c>
      <c r="HR133" s="236">
        <f t="shared" si="382"/>
        <v>20</v>
      </c>
      <c r="HS133" s="236">
        <f t="shared" si="383"/>
        <v>10</v>
      </c>
      <c r="HT133" s="236">
        <f t="shared" si="384"/>
        <v>20</v>
      </c>
      <c r="HU133" s="236">
        <f t="shared" si="385"/>
        <v>10</v>
      </c>
      <c r="HV133" s="237">
        <f t="shared" si="386"/>
        <v>20</v>
      </c>
      <c r="HW133" s="238">
        <f t="shared" si="387"/>
        <v>20</v>
      </c>
      <c r="HX133" s="238">
        <f t="shared" si="388"/>
        <v>20</v>
      </c>
      <c r="HY133" s="238">
        <f t="shared" si="389"/>
        <v>20</v>
      </c>
      <c r="HZ133" s="238">
        <f t="shared" si="390"/>
        <v>10</v>
      </c>
      <c r="IA133" s="238">
        <f t="shared" si="391"/>
        <v>20</v>
      </c>
      <c r="IB133" s="238">
        <f t="shared" si="392"/>
        <v>10</v>
      </c>
      <c r="IC133" s="238">
        <f t="shared" si="393"/>
        <v>0</v>
      </c>
      <c r="ID133" s="239">
        <f t="shared" si="394"/>
        <v>0</v>
      </c>
      <c r="IE133" s="240">
        <f t="shared" si="395"/>
        <v>0</v>
      </c>
      <c r="IF133" s="240">
        <f t="shared" si="396"/>
        <v>0</v>
      </c>
      <c r="IG133" s="240">
        <f t="shared" si="397"/>
        <v>10</v>
      </c>
      <c r="IH133" s="240">
        <f t="shared" si="398"/>
        <v>0</v>
      </c>
      <c r="II133" s="240">
        <f t="shared" si="399"/>
        <v>0</v>
      </c>
      <c r="IJ133" s="240">
        <f t="shared" si="400"/>
        <v>0</v>
      </c>
      <c r="IK133" s="240">
        <f t="shared" si="401"/>
        <v>0</v>
      </c>
      <c r="IL133" s="240">
        <f t="shared" si="402"/>
        <v>20</v>
      </c>
      <c r="IM133" s="240">
        <f t="shared" si="403"/>
        <v>0</v>
      </c>
      <c r="IN133" s="240">
        <f t="shared" si="404"/>
        <v>20</v>
      </c>
      <c r="IO133" s="240">
        <f t="shared" si="405"/>
        <v>0</v>
      </c>
      <c r="IP133" s="416">
        <f t="shared" si="406"/>
        <v>290</v>
      </c>
      <c r="IQ133" s="416">
        <f t="shared" si="407"/>
        <v>12</v>
      </c>
    </row>
    <row r="134" spans="1:251" ht="15" customHeight="1" x14ac:dyDescent="0.25">
      <c r="A134" s="14" t="s">
        <v>1797</v>
      </c>
      <c r="B134" s="392">
        <v>90</v>
      </c>
      <c r="C134" s="13" t="s">
        <v>828</v>
      </c>
      <c r="D134" s="423">
        <v>43922</v>
      </c>
      <c r="E134" s="20">
        <v>7</v>
      </c>
      <c r="F134" s="6">
        <v>10674141</v>
      </c>
      <c r="G134" s="20">
        <v>1</v>
      </c>
      <c r="H134" s="20"/>
      <c r="I134" s="23"/>
      <c r="J134" s="6" t="s">
        <v>18</v>
      </c>
      <c r="K134" s="6" t="s">
        <v>18</v>
      </c>
      <c r="L134" s="424"/>
      <c r="M134" s="651" t="s">
        <v>829</v>
      </c>
      <c r="N134" s="690">
        <v>67.5</v>
      </c>
      <c r="O134" s="107"/>
      <c r="P134" s="105"/>
      <c r="Q134" s="106"/>
      <c r="R134" s="24">
        <v>68.080001831054688</v>
      </c>
      <c r="S134" s="107"/>
      <c r="T134" s="105"/>
      <c r="U134" s="106"/>
      <c r="V134" s="690">
        <v>48.020000457763672</v>
      </c>
      <c r="W134" s="693">
        <v>70.900001525878906</v>
      </c>
      <c r="X134" s="105"/>
      <c r="Y134" s="106"/>
      <c r="Z134" s="24">
        <v>61.619998931884766</v>
      </c>
      <c r="AA134" s="273"/>
      <c r="AB134" s="24" t="s">
        <v>1390</v>
      </c>
      <c r="AC134" s="273"/>
      <c r="AD134" s="272">
        <v>100</v>
      </c>
      <c r="AE134" s="108"/>
      <c r="AF134" s="444"/>
      <c r="AG134" s="272">
        <v>100</v>
      </c>
      <c r="AH134" s="108"/>
      <c r="AI134" s="444"/>
      <c r="AJ134" s="272">
        <v>100</v>
      </c>
      <c r="AK134" s="108"/>
      <c r="AL134" s="444"/>
      <c r="AM134" s="272">
        <v>100</v>
      </c>
      <c r="AN134" s="108"/>
      <c r="AO134" s="444"/>
      <c r="AP134" s="272">
        <v>100</v>
      </c>
      <c r="AQ134" s="108"/>
      <c r="AR134" s="444"/>
      <c r="AS134" s="272">
        <v>100</v>
      </c>
      <c r="AT134" s="108"/>
      <c r="AU134" s="444"/>
      <c r="AV134" s="272">
        <v>100</v>
      </c>
      <c r="AW134" s="108"/>
      <c r="AX134" s="444"/>
      <c r="AY134" s="648">
        <v>64.230003356933594</v>
      </c>
      <c r="AZ134" s="107"/>
      <c r="BA134" s="273"/>
      <c r="BB134" s="24">
        <v>66</v>
      </c>
      <c r="BC134" s="107"/>
      <c r="BD134" s="273"/>
      <c r="BE134" s="24">
        <v>45</v>
      </c>
      <c r="BF134" s="107"/>
      <c r="BG134" s="273"/>
      <c r="BH134" s="24">
        <v>65</v>
      </c>
      <c r="BI134" s="107"/>
      <c r="BJ134" s="273"/>
      <c r="BK134" s="24">
        <v>66.199996948242188</v>
      </c>
      <c r="BL134" s="107"/>
      <c r="BM134" s="273"/>
      <c r="BN134" s="24">
        <v>70.089996337890625</v>
      </c>
      <c r="BO134" s="107"/>
      <c r="BP134" s="273"/>
      <c r="BQ134" s="24">
        <v>74</v>
      </c>
      <c r="BR134" s="107"/>
      <c r="BS134" s="273"/>
      <c r="BT134" s="24" t="s">
        <v>1387</v>
      </c>
      <c r="BU134" s="291"/>
      <c r="BV134" s="273"/>
      <c r="BW134" s="24" t="s">
        <v>1390</v>
      </c>
      <c r="BX134" s="107"/>
      <c r="BY134" s="273"/>
      <c r="BZ134" s="24" t="s">
        <v>1390</v>
      </c>
      <c r="CA134" s="107"/>
      <c r="CB134" s="273"/>
      <c r="CC134" s="24"/>
      <c r="CD134" s="107"/>
      <c r="CE134" s="107"/>
      <c r="CF134" s="693">
        <v>40</v>
      </c>
      <c r="CG134" s="107"/>
      <c r="CH134" s="273"/>
      <c r="CI134" s="692" t="s">
        <v>1117</v>
      </c>
      <c r="CJ134" s="107"/>
      <c r="CK134" s="273"/>
      <c r="CL134" s="24" t="s">
        <v>1390</v>
      </c>
      <c r="CM134" s="107"/>
      <c r="CN134" s="273"/>
      <c r="CO134" s="24"/>
      <c r="CP134" s="107"/>
      <c r="CQ134" s="273"/>
      <c r="CR134" s="24"/>
      <c r="CS134" s="107"/>
      <c r="CT134" s="273"/>
      <c r="CU134" s="692">
        <v>50.5</v>
      </c>
      <c r="CV134" s="107"/>
      <c r="CW134" s="273"/>
      <c r="CX134" s="24"/>
      <c r="CY134" s="107"/>
      <c r="CZ134" s="273"/>
      <c r="DA134" s="692">
        <v>60.900001525878906</v>
      </c>
      <c r="DB134" s="107"/>
      <c r="DC134" s="273"/>
      <c r="DD134" s="24"/>
      <c r="DE134" s="107"/>
      <c r="DF134" s="273"/>
      <c r="DG134" s="218"/>
      <c r="DH134" s="217"/>
      <c r="DI134" s="217"/>
      <c r="DJ134" s="286">
        <f t="shared" si="272"/>
        <v>60.19199981689453</v>
      </c>
      <c r="DK134" s="219"/>
      <c r="DL134" s="220">
        <f t="shared" si="273"/>
        <v>3.0095999908447264</v>
      </c>
      <c r="DM134" s="650">
        <f t="shared" si="274"/>
        <v>0</v>
      </c>
      <c r="DN134" s="233">
        <f t="shared" si="275"/>
        <v>0</v>
      </c>
      <c r="DO134" s="234">
        <f t="shared" si="276"/>
        <v>0</v>
      </c>
      <c r="DP134" s="234">
        <f t="shared" si="277"/>
        <v>0</v>
      </c>
      <c r="DQ134" s="234">
        <f t="shared" si="278"/>
        <v>0</v>
      </c>
      <c r="DR134" s="234">
        <f t="shared" si="279"/>
        <v>0</v>
      </c>
      <c r="DS134" s="235">
        <f t="shared" si="280"/>
        <v>0</v>
      </c>
      <c r="DT134" s="236">
        <f t="shared" si="281"/>
        <v>0</v>
      </c>
      <c r="DU134" s="236">
        <f t="shared" si="282"/>
        <v>0</v>
      </c>
      <c r="DV134" s="236">
        <f t="shared" si="283"/>
        <v>0</v>
      </c>
      <c r="DW134" s="236">
        <f t="shared" si="284"/>
        <v>0</v>
      </c>
      <c r="DX134" s="236">
        <f t="shared" si="285"/>
        <v>0</v>
      </c>
      <c r="DY134" s="236">
        <f t="shared" si="286"/>
        <v>0</v>
      </c>
      <c r="DZ134" s="237">
        <f t="shared" si="287"/>
        <v>0</v>
      </c>
      <c r="EA134" s="238">
        <f t="shared" si="288"/>
        <v>0</v>
      </c>
      <c r="EB134" s="238">
        <f t="shared" si="289"/>
        <v>0</v>
      </c>
      <c r="EC134" s="238">
        <f t="shared" si="290"/>
        <v>0</v>
      </c>
      <c r="ED134" s="238">
        <f t="shared" si="291"/>
        <v>0</v>
      </c>
      <c r="EE134" s="238">
        <f t="shared" si="292"/>
        <v>0</v>
      </c>
      <c r="EF134" s="238">
        <f t="shared" si="293"/>
        <v>0</v>
      </c>
      <c r="EG134" s="238">
        <f t="shared" si="294"/>
        <v>0</v>
      </c>
      <c r="EH134" s="239">
        <f t="shared" si="295"/>
        <v>0</v>
      </c>
      <c r="EI134" s="240">
        <f t="shared" si="296"/>
        <v>0</v>
      </c>
      <c r="EJ134" s="240">
        <f t="shared" si="297"/>
        <v>0</v>
      </c>
      <c r="EK134" s="240">
        <f t="shared" si="298"/>
        <v>0</v>
      </c>
      <c r="EL134" s="240">
        <f t="shared" si="299"/>
        <v>3</v>
      </c>
      <c r="EM134" s="240">
        <f t="shared" si="300"/>
        <v>0</v>
      </c>
      <c r="EN134" s="240">
        <f t="shared" si="301"/>
        <v>0</v>
      </c>
      <c r="EO134" s="240">
        <f t="shared" si="302"/>
        <v>0</v>
      </c>
      <c r="EP134" s="240">
        <f t="shared" si="303"/>
        <v>0</v>
      </c>
      <c r="EQ134" s="240">
        <f t="shared" si="304"/>
        <v>0</v>
      </c>
      <c r="ER134" s="240">
        <f t="shared" si="305"/>
        <v>0</v>
      </c>
      <c r="ES134" s="240">
        <f t="shared" si="306"/>
        <v>0</v>
      </c>
      <c r="ET134" s="241">
        <f t="shared" si="307"/>
        <v>3</v>
      </c>
      <c r="EU134" s="242">
        <f t="shared" si="308"/>
        <v>0</v>
      </c>
      <c r="EV134" s="234">
        <f t="shared" si="309"/>
        <v>0</v>
      </c>
      <c r="EW134" s="234">
        <f t="shared" si="310"/>
        <v>0</v>
      </c>
      <c r="EX134" s="234">
        <f t="shared" si="311"/>
        <v>0</v>
      </c>
      <c r="EY134" s="234">
        <f t="shared" si="312"/>
        <v>2</v>
      </c>
      <c r="EZ134" s="235">
        <f t="shared" si="313"/>
        <v>0</v>
      </c>
      <c r="FA134" s="236">
        <f t="shared" si="314"/>
        <v>0</v>
      </c>
      <c r="FB134" s="236">
        <f t="shared" si="315"/>
        <v>0</v>
      </c>
      <c r="FC134" s="236">
        <f t="shared" si="316"/>
        <v>0</v>
      </c>
      <c r="FD134" s="236">
        <f t="shared" si="317"/>
        <v>0</v>
      </c>
      <c r="FE134" s="236">
        <f t="shared" si="318"/>
        <v>0</v>
      </c>
      <c r="FF134" s="236">
        <f t="shared" si="319"/>
        <v>0</v>
      </c>
      <c r="FG134" s="237">
        <f t="shared" si="320"/>
        <v>0</v>
      </c>
      <c r="FH134" s="238">
        <f t="shared" si="321"/>
        <v>0</v>
      </c>
      <c r="FI134" s="238">
        <f t="shared" si="322"/>
        <v>0</v>
      </c>
      <c r="FJ134" s="238">
        <f t="shared" si="323"/>
        <v>0</v>
      </c>
      <c r="FK134" s="238">
        <f t="shared" si="324"/>
        <v>0</v>
      </c>
      <c r="FL134" s="238">
        <f t="shared" si="325"/>
        <v>0</v>
      </c>
      <c r="FM134" s="238">
        <f t="shared" si="326"/>
        <v>0</v>
      </c>
      <c r="FN134" s="238">
        <f t="shared" si="327"/>
        <v>0</v>
      </c>
      <c r="FO134" s="239">
        <f t="shared" si="328"/>
        <v>6</v>
      </c>
      <c r="FP134" s="240">
        <f t="shared" si="329"/>
        <v>6</v>
      </c>
      <c r="FQ134" s="240">
        <f t="shared" si="330"/>
        <v>0</v>
      </c>
      <c r="FR134" s="240">
        <f t="shared" si="331"/>
        <v>0</v>
      </c>
      <c r="FS134" s="240">
        <f t="shared" si="332"/>
        <v>0</v>
      </c>
      <c r="FT134" s="240">
        <f t="shared" si="333"/>
        <v>6</v>
      </c>
      <c r="FU134" s="240">
        <f t="shared" si="334"/>
        <v>0</v>
      </c>
      <c r="FV134" s="240">
        <f t="shared" si="335"/>
        <v>0</v>
      </c>
      <c r="FW134" s="240">
        <f t="shared" si="336"/>
        <v>0</v>
      </c>
      <c r="FX134" s="240">
        <f t="shared" si="337"/>
        <v>0</v>
      </c>
      <c r="FY134" s="240">
        <f t="shared" si="338"/>
        <v>0</v>
      </c>
      <c r="FZ134" s="240">
        <f t="shared" si="339"/>
        <v>0</v>
      </c>
      <c r="GA134" s="241">
        <f t="shared" si="340"/>
        <v>20</v>
      </c>
      <c r="GB134" s="242">
        <f t="shared" si="341"/>
        <v>0</v>
      </c>
      <c r="GC134" s="234">
        <f t="shared" si="342"/>
        <v>0</v>
      </c>
      <c r="GD134" s="234">
        <f t="shared" si="343"/>
        <v>0</v>
      </c>
      <c r="GE134" s="234">
        <f t="shared" si="344"/>
        <v>0</v>
      </c>
      <c r="GF134" s="234">
        <f t="shared" si="345"/>
        <v>0</v>
      </c>
      <c r="GG134" s="235">
        <f t="shared" si="346"/>
        <v>0</v>
      </c>
      <c r="GH134" s="236">
        <f t="shared" si="347"/>
        <v>0</v>
      </c>
      <c r="GI134" s="236">
        <f t="shared" si="348"/>
        <v>0</v>
      </c>
      <c r="GJ134" s="236">
        <f t="shared" si="349"/>
        <v>0</v>
      </c>
      <c r="GK134" s="236">
        <f t="shared" si="350"/>
        <v>0</v>
      </c>
      <c r="GL134" s="236">
        <f t="shared" si="351"/>
        <v>0</v>
      </c>
      <c r="GM134" s="236">
        <f t="shared" si="352"/>
        <v>0</v>
      </c>
      <c r="GN134" s="237">
        <f t="shared" si="353"/>
        <v>0</v>
      </c>
      <c r="GO134" s="238">
        <f t="shared" si="354"/>
        <v>0</v>
      </c>
      <c r="GP134" s="238">
        <f t="shared" si="355"/>
        <v>0</v>
      </c>
      <c r="GQ134" s="238">
        <f t="shared" si="356"/>
        <v>0</v>
      </c>
      <c r="GR134" s="238">
        <f t="shared" si="357"/>
        <v>0</v>
      </c>
      <c r="GS134" s="238">
        <f t="shared" si="358"/>
        <v>0</v>
      </c>
      <c r="GT134" s="238">
        <f t="shared" si="359"/>
        <v>0</v>
      </c>
      <c r="GU134" s="238">
        <f t="shared" si="360"/>
        <v>6</v>
      </c>
      <c r="GV134" s="239">
        <f t="shared" si="361"/>
        <v>0</v>
      </c>
      <c r="GW134" s="240">
        <f t="shared" si="362"/>
        <v>0</v>
      </c>
      <c r="GX134" s="240">
        <f t="shared" si="363"/>
        <v>0</v>
      </c>
      <c r="GY134" s="240">
        <f t="shared" si="364"/>
        <v>0</v>
      </c>
      <c r="GZ134" s="240">
        <f t="shared" si="365"/>
        <v>0</v>
      </c>
      <c r="HA134" s="240">
        <f t="shared" si="366"/>
        <v>0</v>
      </c>
      <c r="HB134" s="240">
        <f t="shared" si="367"/>
        <v>0</v>
      </c>
      <c r="HC134" s="240">
        <f t="shared" si="368"/>
        <v>0</v>
      </c>
      <c r="HD134" s="240">
        <f t="shared" si="369"/>
        <v>0</v>
      </c>
      <c r="HE134" s="240">
        <f t="shared" si="370"/>
        <v>0</v>
      </c>
      <c r="HF134" s="240">
        <f t="shared" si="371"/>
        <v>0</v>
      </c>
      <c r="HG134" s="240">
        <f t="shared" si="372"/>
        <v>0</v>
      </c>
      <c r="HH134" s="241">
        <f t="shared" si="373"/>
        <v>6</v>
      </c>
      <c r="HI134" s="243"/>
      <c r="HJ134" s="242">
        <f t="shared" si="374"/>
        <v>3</v>
      </c>
      <c r="HK134" s="234">
        <f t="shared" si="375"/>
        <v>3</v>
      </c>
      <c r="HL134" s="234">
        <f t="shared" si="376"/>
        <v>3</v>
      </c>
      <c r="HM134" s="234">
        <f t="shared" si="377"/>
        <v>3</v>
      </c>
      <c r="HN134" s="234">
        <f t="shared" si="378"/>
        <v>0</v>
      </c>
      <c r="HO134" s="235">
        <f t="shared" si="379"/>
        <v>20</v>
      </c>
      <c r="HP134" s="236">
        <f t="shared" si="380"/>
        <v>20</v>
      </c>
      <c r="HQ134" s="236">
        <f t="shared" si="381"/>
        <v>20</v>
      </c>
      <c r="HR134" s="236">
        <f t="shared" si="382"/>
        <v>20</v>
      </c>
      <c r="HS134" s="236">
        <f t="shared" si="383"/>
        <v>10</v>
      </c>
      <c r="HT134" s="236">
        <f t="shared" si="384"/>
        <v>20</v>
      </c>
      <c r="HU134" s="236">
        <f t="shared" si="385"/>
        <v>10</v>
      </c>
      <c r="HV134" s="237">
        <f t="shared" si="386"/>
        <v>20</v>
      </c>
      <c r="HW134" s="238">
        <f t="shared" si="387"/>
        <v>20</v>
      </c>
      <c r="HX134" s="238">
        <f t="shared" si="388"/>
        <v>20</v>
      </c>
      <c r="HY134" s="238">
        <f t="shared" si="389"/>
        <v>20</v>
      </c>
      <c r="HZ134" s="238">
        <f t="shared" si="390"/>
        <v>10</v>
      </c>
      <c r="IA134" s="238">
        <f t="shared" si="391"/>
        <v>20</v>
      </c>
      <c r="IB134" s="238">
        <f t="shared" si="392"/>
        <v>10</v>
      </c>
      <c r="IC134" s="238">
        <f t="shared" si="393"/>
        <v>0</v>
      </c>
      <c r="ID134" s="239">
        <f t="shared" si="394"/>
        <v>0</v>
      </c>
      <c r="IE134" s="240">
        <f t="shared" si="395"/>
        <v>0</v>
      </c>
      <c r="IF134" s="240">
        <f t="shared" si="396"/>
        <v>0</v>
      </c>
      <c r="IG134" s="240">
        <f t="shared" si="397"/>
        <v>10</v>
      </c>
      <c r="IH134" s="240">
        <f t="shared" si="398"/>
        <v>0</v>
      </c>
      <c r="II134" s="240">
        <f t="shared" si="399"/>
        <v>0</v>
      </c>
      <c r="IJ134" s="240">
        <f t="shared" si="400"/>
        <v>0</v>
      </c>
      <c r="IK134" s="240">
        <f t="shared" si="401"/>
        <v>0</v>
      </c>
      <c r="IL134" s="240">
        <f t="shared" si="402"/>
        <v>20</v>
      </c>
      <c r="IM134" s="240">
        <f t="shared" si="403"/>
        <v>0</v>
      </c>
      <c r="IN134" s="240">
        <f t="shared" si="404"/>
        <v>20</v>
      </c>
      <c r="IO134" s="240">
        <f t="shared" si="405"/>
        <v>0</v>
      </c>
      <c r="IP134" s="416">
        <f t="shared" si="406"/>
        <v>290</v>
      </c>
      <c r="IQ134" s="416">
        <f t="shared" si="407"/>
        <v>12</v>
      </c>
    </row>
    <row r="135" spans="1:251" ht="15" customHeight="1" x14ac:dyDescent="0.25">
      <c r="A135" s="14" t="s">
        <v>1789</v>
      </c>
      <c r="B135" s="392">
        <v>91</v>
      </c>
      <c r="C135" s="13" t="s">
        <v>830</v>
      </c>
      <c r="D135" s="423">
        <v>43922</v>
      </c>
      <c r="E135" s="20">
        <v>7</v>
      </c>
      <c r="F135" s="6">
        <v>10674163</v>
      </c>
      <c r="G135" s="20">
        <v>1</v>
      </c>
      <c r="H135" s="20"/>
      <c r="I135" s="23"/>
      <c r="J135" s="6" t="s">
        <v>18</v>
      </c>
      <c r="K135" s="6" t="s">
        <v>18</v>
      </c>
      <c r="L135" s="424"/>
      <c r="M135" s="651" t="s">
        <v>831</v>
      </c>
      <c r="N135" s="690">
        <v>75</v>
      </c>
      <c r="O135" s="107"/>
      <c r="P135" s="105"/>
      <c r="Q135" s="106"/>
      <c r="R135" s="24">
        <v>71.650001525878906</v>
      </c>
      <c r="S135" s="107"/>
      <c r="T135" s="105"/>
      <c r="U135" s="106"/>
      <c r="V135" s="690">
        <v>71.55999755859375</v>
      </c>
      <c r="W135" s="107"/>
      <c r="X135" s="105"/>
      <c r="Y135" s="106"/>
      <c r="Z135" s="24">
        <v>72.080001831054688</v>
      </c>
      <c r="AA135" s="273"/>
      <c r="AB135" s="24" t="s">
        <v>1390</v>
      </c>
      <c r="AC135" s="273"/>
      <c r="AD135" s="272">
        <v>100</v>
      </c>
      <c r="AE135" s="108"/>
      <c r="AF135" s="444"/>
      <c r="AG135" s="272">
        <v>100</v>
      </c>
      <c r="AH135" s="108"/>
      <c r="AI135" s="444"/>
      <c r="AJ135" s="272">
        <v>100</v>
      </c>
      <c r="AK135" s="108"/>
      <c r="AL135" s="444"/>
      <c r="AM135" s="272">
        <v>100</v>
      </c>
      <c r="AN135" s="108"/>
      <c r="AO135" s="444"/>
      <c r="AP135" s="272">
        <v>100</v>
      </c>
      <c r="AQ135" s="108"/>
      <c r="AR135" s="444"/>
      <c r="AS135" s="272">
        <v>100</v>
      </c>
      <c r="AT135" s="108"/>
      <c r="AU135" s="444"/>
      <c r="AV135" s="272">
        <v>100</v>
      </c>
      <c r="AW135" s="108"/>
      <c r="AX135" s="444"/>
      <c r="AY135" s="648">
        <v>69.94000244140625</v>
      </c>
      <c r="AZ135" s="107"/>
      <c r="BA135" s="273"/>
      <c r="BB135" s="24">
        <v>74</v>
      </c>
      <c r="BC135" s="107"/>
      <c r="BD135" s="273"/>
      <c r="BE135" s="24">
        <v>80</v>
      </c>
      <c r="BF135" s="107"/>
      <c r="BG135" s="273"/>
      <c r="BH135" s="24">
        <v>81</v>
      </c>
      <c r="BI135" s="107"/>
      <c r="BJ135" s="273"/>
      <c r="BK135" s="24">
        <v>67</v>
      </c>
      <c r="BL135" s="107"/>
      <c r="BM135" s="273"/>
      <c r="BN135" s="24">
        <v>71.80999755859375</v>
      </c>
      <c r="BO135" s="107"/>
      <c r="BP135" s="273"/>
      <c r="BQ135" s="24">
        <v>67</v>
      </c>
      <c r="BR135" s="107"/>
      <c r="BS135" s="273"/>
      <c r="BT135" s="24" t="s">
        <v>1387</v>
      </c>
      <c r="BU135" s="291"/>
      <c r="BV135" s="273"/>
      <c r="BW135" s="24" t="s">
        <v>1390</v>
      </c>
      <c r="BX135" s="107"/>
      <c r="BY135" s="273"/>
      <c r="BZ135" s="24" t="s">
        <v>1390</v>
      </c>
      <c r="CA135" s="107"/>
      <c r="CB135" s="273"/>
      <c r="CC135" s="692">
        <v>85</v>
      </c>
      <c r="CD135" s="107"/>
      <c r="CE135" s="107"/>
      <c r="CF135" s="107"/>
      <c r="CG135" s="107"/>
      <c r="CH135" s="273"/>
      <c r="CI135" s="692" t="s">
        <v>1117</v>
      </c>
      <c r="CJ135" s="107"/>
      <c r="CK135" s="273"/>
      <c r="CL135" s="24" t="s">
        <v>1390</v>
      </c>
      <c r="CM135" s="107"/>
      <c r="CN135" s="273"/>
      <c r="CO135" s="24"/>
      <c r="CP135" s="107"/>
      <c r="CQ135" s="273"/>
      <c r="CR135" s="24"/>
      <c r="CS135" s="107"/>
      <c r="CT135" s="273"/>
      <c r="CU135" s="692">
        <v>72.5</v>
      </c>
      <c r="CV135" s="107"/>
      <c r="CW135" s="273"/>
      <c r="CX135" s="24"/>
      <c r="CY135" s="107"/>
      <c r="CZ135" s="273"/>
      <c r="DA135" s="24"/>
      <c r="DB135" s="107"/>
      <c r="DC135" s="273"/>
      <c r="DD135" s="692">
        <v>79.099998474121094</v>
      </c>
      <c r="DE135" s="107"/>
      <c r="DF135" s="273"/>
      <c r="DG135" s="218"/>
      <c r="DH135" s="217"/>
      <c r="DI135" s="217"/>
      <c r="DJ135" s="286">
        <f t="shared" si="272"/>
        <v>74.734999847412112</v>
      </c>
      <c r="DK135" s="219"/>
      <c r="DL135" s="220">
        <f t="shared" si="273"/>
        <v>3.7367499923706058</v>
      </c>
      <c r="DM135" s="650">
        <f t="shared" si="274"/>
        <v>0</v>
      </c>
      <c r="DN135" s="233">
        <f t="shared" si="275"/>
        <v>0</v>
      </c>
      <c r="DO135" s="234">
        <f t="shared" si="276"/>
        <v>0</v>
      </c>
      <c r="DP135" s="234">
        <f t="shared" si="277"/>
        <v>0</v>
      </c>
      <c r="DQ135" s="234">
        <f t="shared" si="278"/>
        <v>0</v>
      </c>
      <c r="DR135" s="234">
        <f t="shared" si="279"/>
        <v>0</v>
      </c>
      <c r="DS135" s="235">
        <f t="shared" si="280"/>
        <v>0</v>
      </c>
      <c r="DT135" s="236">
        <f t="shared" si="281"/>
        <v>0</v>
      </c>
      <c r="DU135" s="236">
        <f t="shared" si="282"/>
        <v>0</v>
      </c>
      <c r="DV135" s="236">
        <f t="shared" si="283"/>
        <v>0</v>
      </c>
      <c r="DW135" s="236">
        <f t="shared" si="284"/>
        <v>0</v>
      </c>
      <c r="DX135" s="236">
        <f t="shared" si="285"/>
        <v>0</v>
      </c>
      <c r="DY135" s="236">
        <f t="shared" si="286"/>
        <v>0</v>
      </c>
      <c r="DZ135" s="237">
        <f t="shared" si="287"/>
        <v>0</v>
      </c>
      <c r="EA135" s="238">
        <f t="shared" si="288"/>
        <v>0</v>
      </c>
      <c r="EB135" s="238">
        <f t="shared" si="289"/>
        <v>0</v>
      </c>
      <c r="EC135" s="238">
        <f t="shared" si="290"/>
        <v>0</v>
      </c>
      <c r="ED135" s="238">
        <f t="shared" si="291"/>
        <v>0</v>
      </c>
      <c r="EE135" s="238">
        <f t="shared" si="292"/>
        <v>0</v>
      </c>
      <c r="EF135" s="238">
        <f t="shared" si="293"/>
        <v>0</v>
      </c>
      <c r="EG135" s="238">
        <f t="shared" si="294"/>
        <v>0</v>
      </c>
      <c r="EH135" s="239">
        <f t="shared" si="295"/>
        <v>0</v>
      </c>
      <c r="EI135" s="240">
        <f t="shared" si="296"/>
        <v>0</v>
      </c>
      <c r="EJ135" s="240">
        <f t="shared" si="297"/>
        <v>0</v>
      </c>
      <c r="EK135" s="240">
        <f t="shared" si="298"/>
        <v>0</v>
      </c>
      <c r="EL135" s="240">
        <f t="shared" si="299"/>
        <v>3</v>
      </c>
      <c r="EM135" s="240">
        <f t="shared" si="300"/>
        <v>0</v>
      </c>
      <c r="EN135" s="240">
        <f t="shared" si="301"/>
        <v>0</v>
      </c>
      <c r="EO135" s="240">
        <f t="shared" si="302"/>
        <v>0</v>
      </c>
      <c r="EP135" s="240">
        <f t="shared" si="303"/>
        <v>0</v>
      </c>
      <c r="EQ135" s="240">
        <f t="shared" si="304"/>
        <v>0</v>
      </c>
      <c r="ER135" s="240">
        <f t="shared" si="305"/>
        <v>0</v>
      </c>
      <c r="ES135" s="240">
        <f t="shared" si="306"/>
        <v>0</v>
      </c>
      <c r="ET135" s="241">
        <f t="shared" si="307"/>
        <v>3</v>
      </c>
      <c r="EU135" s="242">
        <f t="shared" si="308"/>
        <v>0</v>
      </c>
      <c r="EV135" s="234">
        <f t="shared" si="309"/>
        <v>0</v>
      </c>
      <c r="EW135" s="234">
        <f t="shared" si="310"/>
        <v>0</v>
      </c>
      <c r="EX135" s="234">
        <f t="shared" si="311"/>
        <v>0</v>
      </c>
      <c r="EY135" s="234">
        <f t="shared" si="312"/>
        <v>2</v>
      </c>
      <c r="EZ135" s="235">
        <f t="shared" si="313"/>
        <v>0</v>
      </c>
      <c r="FA135" s="236">
        <f t="shared" si="314"/>
        <v>0</v>
      </c>
      <c r="FB135" s="236">
        <f t="shared" si="315"/>
        <v>0</v>
      </c>
      <c r="FC135" s="236">
        <f t="shared" si="316"/>
        <v>0</v>
      </c>
      <c r="FD135" s="236">
        <f t="shared" si="317"/>
        <v>0</v>
      </c>
      <c r="FE135" s="236">
        <f t="shared" si="318"/>
        <v>0</v>
      </c>
      <c r="FF135" s="236">
        <f t="shared" si="319"/>
        <v>0</v>
      </c>
      <c r="FG135" s="237">
        <f t="shared" si="320"/>
        <v>0</v>
      </c>
      <c r="FH135" s="238">
        <f t="shared" si="321"/>
        <v>0</v>
      </c>
      <c r="FI135" s="238">
        <f t="shared" si="322"/>
        <v>0</v>
      </c>
      <c r="FJ135" s="238">
        <f t="shared" si="323"/>
        <v>0</v>
      </c>
      <c r="FK135" s="238">
        <f t="shared" si="324"/>
        <v>0</v>
      </c>
      <c r="FL135" s="238">
        <f t="shared" si="325"/>
        <v>0</v>
      </c>
      <c r="FM135" s="238">
        <f t="shared" si="326"/>
        <v>0</v>
      </c>
      <c r="FN135" s="238">
        <f t="shared" si="327"/>
        <v>0</v>
      </c>
      <c r="FO135" s="239">
        <f t="shared" si="328"/>
        <v>6</v>
      </c>
      <c r="FP135" s="240">
        <f t="shared" si="329"/>
        <v>6</v>
      </c>
      <c r="FQ135" s="240">
        <f t="shared" si="330"/>
        <v>0</v>
      </c>
      <c r="FR135" s="240">
        <f t="shared" si="331"/>
        <v>0</v>
      </c>
      <c r="FS135" s="240">
        <f t="shared" si="332"/>
        <v>0</v>
      </c>
      <c r="FT135" s="240">
        <f t="shared" si="333"/>
        <v>6</v>
      </c>
      <c r="FU135" s="240">
        <f t="shared" si="334"/>
        <v>0</v>
      </c>
      <c r="FV135" s="240">
        <f t="shared" si="335"/>
        <v>0</v>
      </c>
      <c r="FW135" s="240">
        <f t="shared" si="336"/>
        <v>0</v>
      </c>
      <c r="FX135" s="240">
        <f t="shared" si="337"/>
        <v>0</v>
      </c>
      <c r="FY135" s="240">
        <f t="shared" si="338"/>
        <v>0</v>
      </c>
      <c r="FZ135" s="240">
        <f t="shared" si="339"/>
        <v>0</v>
      </c>
      <c r="GA135" s="241">
        <f t="shared" si="340"/>
        <v>20</v>
      </c>
      <c r="GB135" s="242">
        <f t="shared" si="341"/>
        <v>0</v>
      </c>
      <c r="GC135" s="234">
        <f t="shared" si="342"/>
        <v>0</v>
      </c>
      <c r="GD135" s="234">
        <f t="shared" si="343"/>
        <v>0</v>
      </c>
      <c r="GE135" s="234">
        <f t="shared" si="344"/>
        <v>0</v>
      </c>
      <c r="GF135" s="234">
        <f t="shared" si="345"/>
        <v>0</v>
      </c>
      <c r="GG135" s="235">
        <f t="shared" si="346"/>
        <v>0</v>
      </c>
      <c r="GH135" s="236">
        <f t="shared" si="347"/>
        <v>0</v>
      </c>
      <c r="GI135" s="236">
        <f t="shared" si="348"/>
        <v>0</v>
      </c>
      <c r="GJ135" s="236">
        <f t="shared" si="349"/>
        <v>0</v>
      </c>
      <c r="GK135" s="236">
        <f t="shared" si="350"/>
        <v>0</v>
      </c>
      <c r="GL135" s="236">
        <f t="shared" si="351"/>
        <v>0</v>
      </c>
      <c r="GM135" s="236">
        <f t="shared" si="352"/>
        <v>0</v>
      </c>
      <c r="GN135" s="237">
        <f t="shared" si="353"/>
        <v>0</v>
      </c>
      <c r="GO135" s="238">
        <f t="shared" si="354"/>
        <v>0</v>
      </c>
      <c r="GP135" s="238">
        <f t="shared" si="355"/>
        <v>0</v>
      </c>
      <c r="GQ135" s="238">
        <f t="shared" si="356"/>
        <v>0</v>
      </c>
      <c r="GR135" s="238">
        <f t="shared" si="357"/>
        <v>0</v>
      </c>
      <c r="GS135" s="238">
        <f t="shared" si="358"/>
        <v>0</v>
      </c>
      <c r="GT135" s="238">
        <f t="shared" si="359"/>
        <v>0</v>
      </c>
      <c r="GU135" s="238">
        <f t="shared" si="360"/>
        <v>6</v>
      </c>
      <c r="GV135" s="239">
        <f t="shared" si="361"/>
        <v>0</v>
      </c>
      <c r="GW135" s="240">
        <f t="shared" si="362"/>
        <v>0</v>
      </c>
      <c r="GX135" s="240">
        <f t="shared" si="363"/>
        <v>0</v>
      </c>
      <c r="GY135" s="240">
        <f t="shared" si="364"/>
        <v>0</v>
      </c>
      <c r="GZ135" s="240">
        <f t="shared" si="365"/>
        <v>0</v>
      </c>
      <c r="HA135" s="240">
        <f t="shared" si="366"/>
        <v>0</v>
      </c>
      <c r="HB135" s="240">
        <f t="shared" si="367"/>
        <v>0</v>
      </c>
      <c r="HC135" s="240">
        <f t="shared" si="368"/>
        <v>0</v>
      </c>
      <c r="HD135" s="240">
        <f t="shared" si="369"/>
        <v>0</v>
      </c>
      <c r="HE135" s="240">
        <f t="shared" si="370"/>
        <v>0</v>
      </c>
      <c r="HF135" s="240">
        <f t="shared" si="371"/>
        <v>0</v>
      </c>
      <c r="HG135" s="240">
        <f t="shared" si="372"/>
        <v>0</v>
      </c>
      <c r="HH135" s="241">
        <f t="shared" si="373"/>
        <v>6</v>
      </c>
      <c r="HI135" s="243"/>
      <c r="HJ135" s="242">
        <f t="shared" si="374"/>
        <v>3</v>
      </c>
      <c r="HK135" s="234">
        <f t="shared" si="375"/>
        <v>3</v>
      </c>
      <c r="HL135" s="234">
        <f t="shared" si="376"/>
        <v>3</v>
      </c>
      <c r="HM135" s="234">
        <f t="shared" si="377"/>
        <v>3</v>
      </c>
      <c r="HN135" s="234">
        <f t="shared" si="378"/>
        <v>0</v>
      </c>
      <c r="HO135" s="235">
        <f t="shared" si="379"/>
        <v>20</v>
      </c>
      <c r="HP135" s="236">
        <f t="shared" si="380"/>
        <v>20</v>
      </c>
      <c r="HQ135" s="236">
        <f t="shared" si="381"/>
        <v>20</v>
      </c>
      <c r="HR135" s="236">
        <f t="shared" si="382"/>
        <v>20</v>
      </c>
      <c r="HS135" s="236">
        <f t="shared" si="383"/>
        <v>10</v>
      </c>
      <c r="HT135" s="236">
        <f t="shared" si="384"/>
        <v>20</v>
      </c>
      <c r="HU135" s="236">
        <f t="shared" si="385"/>
        <v>10</v>
      </c>
      <c r="HV135" s="237">
        <f t="shared" si="386"/>
        <v>20</v>
      </c>
      <c r="HW135" s="238">
        <f t="shared" si="387"/>
        <v>20</v>
      </c>
      <c r="HX135" s="238">
        <f t="shared" si="388"/>
        <v>20</v>
      </c>
      <c r="HY135" s="238">
        <f t="shared" si="389"/>
        <v>20</v>
      </c>
      <c r="HZ135" s="238">
        <f t="shared" si="390"/>
        <v>10</v>
      </c>
      <c r="IA135" s="238">
        <f t="shared" si="391"/>
        <v>20</v>
      </c>
      <c r="IB135" s="238">
        <f t="shared" si="392"/>
        <v>10</v>
      </c>
      <c r="IC135" s="238">
        <f t="shared" si="393"/>
        <v>0</v>
      </c>
      <c r="ID135" s="239">
        <f t="shared" si="394"/>
        <v>0</v>
      </c>
      <c r="IE135" s="240">
        <f t="shared" si="395"/>
        <v>0</v>
      </c>
      <c r="IF135" s="240">
        <f t="shared" si="396"/>
        <v>10</v>
      </c>
      <c r="IG135" s="240">
        <f t="shared" si="397"/>
        <v>0</v>
      </c>
      <c r="IH135" s="240">
        <f t="shared" si="398"/>
        <v>0</v>
      </c>
      <c r="II135" s="240">
        <f t="shared" si="399"/>
        <v>0</v>
      </c>
      <c r="IJ135" s="240">
        <f t="shared" si="400"/>
        <v>0</v>
      </c>
      <c r="IK135" s="240">
        <f t="shared" si="401"/>
        <v>0</v>
      </c>
      <c r="IL135" s="240">
        <f t="shared" si="402"/>
        <v>20</v>
      </c>
      <c r="IM135" s="240">
        <f t="shared" si="403"/>
        <v>0</v>
      </c>
      <c r="IN135" s="240">
        <f t="shared" si="404"/>
        <v>0</v>
      </c>
      <c r="IO135" s="240">
        <f t="shared" si="405"/>
        <v>20</v>
      </c>
      <c r="IP135" s="416">
        <f t="shared" si="406"/>
        <v>290</v>
      </c>
      <c r="IQ135" s="416">
        <f t="shared" si="407"/>
        <v>12</v>
      </c>
    </row>
    <row r="136" spans="1:251" ht="15" customHeight="1" x14ac:dyDescent="0.25">
      <c r="A136" s="14" t="s">
        <v>1789</v>
      </c>
      <c r="B136" s="392">
        <v>92</v>
      </c>
      <c r="C136" s="13" t="s">
        <v>832</v>
      </c>
      <c r="D136" s="423">
        <v>43922</v>
      </c>
      <c r="E136" s="20">
        <v>7</v>
      </c>
      <c r="F136" s="6">
        <v>10674174</v>
      </c>
      <c r="G136" s="20">
        <v>1</v>
      </c>
      <c r="H136" s="20"/>
      <c r="I136" s="23"/>
      <c r="J136" s="6" t="s">
        <v>18</v>
      </c>
      <c r="K136" s="6" t="s">
        <v>18</v>
      </c>
      <c r="L136" s="424"/>
      <c r="M136" s="651" t="s">
        <v>833</v>
      </c>
      <c r="N136" s="690">
        <v>73.699996948242188</v>
      </c>
      <c r="O136" s="107"/>
      <c r="P136" s="105"/>
      <c r="Q136" s="106"/>
      <c r="R136" s="24">
        <v>71.650001525878906</v>
      </c>
      <c r="S136" s="107"/>
      <c r="T136" s="105"/>
      <c r="U136" s="106"/>
      <c r="V136" s="690">
        <v>73.05999755859375</v>
      </c>
      <c r="W136" s="107"/>
      <c r="X136" s="105"/>
      <c r="Y136" s="106"/>
      <c r="Z136" s="24">
        <v>72.05999755859375</v>
      </c>
      <c r="AA136" s="273"/>
      <c r="AB136" s="24" t="s">
        <v>1390</v>
      </c>
      <c r="AC136" s="273"/>
      <c r="AD136" s="272">
        <v>100</v>
      </c>
      <c r="AE136" s="108"/>
      <c r="AF136" s="444"/>
      <c r="AG136" s="272">
        <v>100</v>
      </c>
      <c r="AH136" s="108"/>
      <c r="AI136" s="444"/>
      <c r="AJ136" s="272">
        <v>100</v>
      </c>
      <c r="AK136" s="108"/>
      <c r="AL136" s="444"/>
      <c r="AM136" s="272">
        <v>100</v>
      </c>
      <c r="AN136" s="108"/>
      <c r="AO136" s="444"/>
      <c r="AP136" s="272">
        <v>100</v>
      </c>
      <c r="AQ136" s="108"/>
      <c r="AR136" s="444"/>
      <c r="AS136" s="272">
        <v>100</v>
      </c>
      <c r="AT136" s="108"/>
      <c r="AU136" s="444"/>
      <c r="AV136" s="272">
        <v>100</v>
      </c>
      <c r="AW136" s="108"/>
      <c r="AX136" s="444"/>
      <c r="AY136" s="648">
        <v>74.050003051757813</v>
      </c>
      <c r="AZ136" s="107"/>
      <c r="BA136" s="273"/>
      <c r="BB136" s="24">
        <v>75</v>
      </c>
      <c r="BC136" s="107"/>
      <c r="BD136" s="273"/>
      <c r="BE136" s="24">
        <v>75</v>
      </c>
      <c r="BF136" s="107"/>
      <c r="BG136" s="273"/>
      <c r="BH136" s="24">
        <v>72</v>
      </c>
      <c r="BI136" s="107"/>
      <c r="BJ136" s="273"/>
      <c r="BK136" s="24">
        <v>67</v>
      </c>
      <c r="BL136" s="107"/>
      <c r="BM136" s="273"/>
      <c r="BN136" s="24">
        <v>71.110000610351563</v>
      </c>
      <c r="BO136" s="107"/>
      <c r="BP136" s="273"/>
      <c r="BQ136" s="24">
        <v>71</v>
      </c>
      <c r="BR136" s="107"/>
      <c r="BS136" s="273"/>
      <c r="BT136" s="24" t="s">
        <v>1387</v>
      </c>
      <c r="BU136" s="291"/>
      <c r="BV136" s="273"/>
      <c r="BW136" s="24" t="s">
        <v>1390</v>
      </c>
      <c r="BX136" s="107"/>
      <c r="BY136" s="273"/>
      <c r="BZ136" s="24" t="s">
        <v>1390</v>
      </c>
      <c r="CA136" s="107"/>
      <c r="CB136" s="273"/>
      <c r="CC136" s="692">
        <v>85</v>
      </c>
      <c r="CD136" s="107"/>
      <c r="CE136" s="107"/>
      <c r="CF136" s="107"/>
      <c r="CG136" s="107"/>
      <c r="CH136" s="273"/>
      <c r="CI136" s="692" t="s">
        <v>1117</v>
      </c>
      <c r="CJ136" s="107"/>
      <c r="CK136" s="273"/>
      <c r="CL136" s="24" t="s">
        <v>1390</v>
      </c>
      <c r="CM136" s="107"/>
      <c r="CN136" s="273"/>
      <c r="CO136" s="24"/>
      <c r="CP136" s="107"/>
      <c r="CQ136" s="273"/>
      <c r="CR136" s="24"/>
      <c r="CS136" s="107"/>
      <c r="CT136" s="273"/>
      <c r="CU136" s="692">
        <v>74</v>
      </c>
      <c r="CV136" s="107"/>
      <c r="CW136" s="273"/>
      <c r="CX136" s="24"/>
      <c r="CY136" s="107"/>
      <c r="CZ136" s="273"/>
      <c r="DA136" s="24"/>
      <c r="DB136" s="107"/>
      <c r="DC136" s="273"/>
      <c r="DD136" s="692">
        <v>79.699996948242188</v>
      </c>
      <c r="DE136" s="107"/>
      <c r="DF136" s="273"/>
      <c r="DG136" s="218"/>
      <c r="DH136" s="217"/>
      <c r="DI136" s="217"/>
      <c r="DJ136" s="286">
        <f t="shared" si="272"/>
        <v>74.386000061035162</v>
      </c>
      <c r="DK136" s="219"/>
      <c r="DL136" s="220">
        <f t="shared" si="273"/>
        <v>3.719300003051758</v>
      </c>
      <c r="DM136" s="650">
        <f t="shared" si="274"/>
        <v>0</v>
      </c>
      <c r="DN136" s="233">
        <f t="shared" si="275"/>
        <v>0</v>
      </c>
      <c r="DO136" s="234">
        <f t="shared" si="276"/>
        <v>0</v>
      </c>
      <c r="DP136" s="234">
        <f t="shared" si="277"/>
        <v>0</v>
      </c>
      <c r="DQ136" s="234">
        <f t="shared" si="278"/>
        <v>0</v>
      </c>
      <c r="DR136" s="234">
        <f t="shared" si="279"/>
        <v>0</v>
      </c>
      <c r="DS136" s="235">
        <f t="shared" si="280"/>
        <v>0</v>
      </c>
      <c r="DT136" s="236">
        <f t="shared" si="281"/>
        <v>0</v>
      </c>
      <c r="DU136" s="236">
        <f t="shared" si="282"/>
        <v>0</v>
      </c>
      <c r="DV136" s="236">
        <f t="shared" si="283"/>
        <v>0</v>
      </c>
      <c r="DW136" s="236">
        <f t="shared" si="284"/>
        <v>0</v>
      </c>
      <c r="DX136" s="236">
        <f t="shared" si="285"/>
        <v>0</v>
      </c>
      <c r="DY136" s="236">
        <f t="shared" si="286"/>
        <v>0</v>
      </c>
      <c r="DZ136" s="237">
        <f t="shared" si="287"/>
        <v>0</v>
      </c>
      <c r="EA136" s="238">
        <f t="shared" si="288"/>
        <v>0</v>
      </c>
      <c r="EB136" s="238">
        <f t="shared" si="289"/>
        <v>0</v>
      </c>
      <c r="EC136" s="238">
        <f t="shared" si="290"/>
        <v>0</v>
      </c>
      <c r="ED136" s="238">
        <f t="shared" si="291"/>
        <v>0</v>
      </c>
      <c r="EE136" s="238">
        <f t="shared" si="292"/>
        <v>0</v>
      </c>
      <c r="EF136" s="238">
        <f t="shared" si="293"/>
        <v>0</v>
      </c>
      <c r="EG136" s="238">
        <f t="shared" si="294"/>
        <v>0</v>
      </c>
      <c r="EH136" s="239">
        <f t="shared" si="295"/>
        <v>0</v>
      </c>
      <c r="EI136" s="240">
        <f t="shared" si="296"/>
        <v>0</v>
      </c>
      <c r="EJ136" s="240">
        <f t="shared" si="297"/>
        <v>0</v>
      </c>
      <c r="EK136" s="240">
        <f t="shared" si="298"/>
        <v>0</v>
      </c>
      <c r="EL136" s="240">
        <f t="shared" si="299"/>
        <v>3</v>
      </c>
      <c r="EM136" s="240">
        <f t="shared" si="300"/>
        <v>0</v>
      </c>
      <c r="EN136" s="240">
        <f t="shared" si="301"/>
        <v>0</v>
      </c>
      <c r="EO136" s="240">
        <f t="shared" si="302"/>
        <v>0</v>
      </c>
      <c r="EP136" s="240">
        <f t="shared" si="303"/>
        <v>0</v>
      </c>
      <c r="EQ136" s="240">
        <f t="shared" si="304"/>
        <v>0</v>
      </c>
      <c r="ER136" s="240">
        <f t="shared" si="305"/>
        <v>0</v>
      </c>
      <c r="ES136" s="240">
        <f t="shared" si="306"/>
        <v>0</v>
      </c>
      <c r="ET136" s="241">
        <f t="shared" si="307"/>
        <v>3</v>
      </c>
      <c r="EU136" s="242">
        <f t="shared" si="308"/>
        <v>0</v>
      </c>
      <c r="EV136" s="234">
        <f t="shared" si="309"/>
        <v>0</v>
      </c>
      <c r="EW136" s="234">
        <f t="shared" si="310"/>
        <v>0</v>
      </c>
      <c r="EX136" s="234">
        <f t="shared" si="311"/>
        <v>0</v>
      </c>
      <c r="EY136" s="234">
        <f t="shared" si="312"/>
        <v>2</v>
      </c>
      <c r="EZ136" s="235">
        <f t="shared" si="313"/>
        <v>0</v>
      </c>
      <c r="FA136" s="236">
        <f t="shared" si="314"/>
        <v>0</v>
      </c>
      <c r="FB136" s="236">
        <f t="shared" si="315"/>
        <v>0</v>
      </c>
      <c r="FC136" s="236">
        <f t="shared" si="316"/>
        <v>0</v>
      </c>
      <c r="FD136" s="236">
        <f t="shared" si="317"/>
        <v>0</v>
      </c>
      <c r="FE136" s="236">
        <f t="shared" si="318"/>
        <v>0</v>
      </c>
      <c r="FF136" s="236">
        <f t="shared" si="319"/>
        <v>0</v>
      </c>
      <c r="FG136" s="237">
        <f t="shared" si="320"/>
        <v>0</v>
      </c>
      <c r="FH136" s="238">
        <f t="shared" si="321"/>
        <v>0</v>
      </c>
      <c r="FI136" s="238">
        <f t="shared" si="322"/>
        <v>0</v>
      </c>
      <c r="FJ136" s="238">
        <f t="shared" si="323"/>
        <v>0</v>
      </c>
      <c r="FK136" s="238">
        <f t="shared" si="324"/>
        <v>0</v>
      </c>
      <c r="FL136" s="238">
        <f t="shared" si="325"/>
        <v>0</v>
      </c>
      <c r="FM136" s="238">
        <f t="shared" si="326"/>
        <v>0</v>
      </c>
      <c r="FN136" s="238">
        <f t="shared" si="327"/>
        <v>0</v>
      </c>
      <c r="FO136" s="239">
        <f t="shared" si="328"/>
        <v>6</v>
      </c>
      <c r="FP136" s="240">
        <f t="shared" si="329"/>
        <v>6</v>
      </c>
      <c r="FQ136" s="240">
        <f t="shared" si="330"/>
        <v>0</v>
      </c>
      <c r="FR136" s="240">
        <f t="shared" si="331"/>
        <v>0</v>
      </c>
      <c r="FS136" s="240">
        <f t="shared" si="332"/>
        <v>0</v>
      </c>
      <c r="FT136" s="240">
        <f t="shared" si="333"/>
        <v>6</v>
      </c>
      <c r="FU136" s="240">
        <f t="shared" si="334"/>
        <v>0</v>
      </c>
      <c r="FV136" s="240">
        <f t="shared" si="335"/>
        <v>0</v>
      </c>
      <c r="FW136" s="240">
        <f t="shared" si="336"/>
        <v>0</v>
      </c>
      <c r="FX136" s="240">
        <f t="shared" si="337"/>
        <v>0</v>
      </c>
      <c r="FY136" s="240">
        <f t="shared" si="338"/>
        <v>0</v>
      </c>
      <c r="FZ136" s="240">
        <f t="shared" si="339"/>
        <v>0</v>
      </c>
      <c r="GA136" s="241">
        <f t="shared" si="340"/>
        <v>20</v>
      </c>
      <c r="GB136" s="242">
        <f t="shared" si="341"/>
        <v>0</v>
      </c>
      <c r="GC136" s="234">
        <f t="shared" si="342"/>
        <v>0</v>
      </c>
      <c r="GD136" s="234">
        <f t="shared" si="343"/>
        <v>0</v>
      </c>
      <c r="GE136" s="234">
        <f t="shared" si="344"/>
        <v>0</v>
      </c>
      <c r="GF136" s="234">
        <f t="shared" si="345"/>
        <v>0</v>
      </c>
      <c r="GG136" s="235">
        <f t="shared" si="346"/>
        <v>0</v>
      </c>
      <c r="GH136" s="236">
        <f t="shared" si="347"/>
        <v>0</v>
      </c>
      <c r="GI136" s="236">
        <f t="shared" si="348"/>
        <v>0</v>
      </c>
      <c r="GJ136" s="236">
        <f t="shared" si="349"/>
        <v>0</v>
      </c>
      <c r="GK136" s="236">
        <f t="shared" si="350"/>
        <v>0</v>
      </c>
      <c r="GL136" s="236">
        <f t="shared" si="351"/>
        <v>0</v>
      </c>
      <c r="GM136" s="236">
        <f t="shared" si="352"/>
        <v>0</v>
      </c>
      <c r="GN136" s="237">
        <f t="shared" si="353"/>
        <v>0</v>
      </c>
      <c r="GO136" s="238">
        <f t="shared" si="354"/>
        <v>0</v>
      </c>
      <c r="GP136" s="238">
        <f t="shared" si="355"/>
        <v>0</v>
      </c>
      <c r="GQ136" s="238">
        <f t="shared" si="356"/>
        <v>0</v>
      </c>
      <c r="GR136" s="238">
        <f t="shared" si="357"/>
        <v>0</v>
      </c>
      <c r="GS136" s="238">
        <f t="shared" si="358"/>
        <v>0</v>
      </c>
      <c r="GT136" s="238">
        <f t="shared" si="359"/>
        <v>0</v>
      </c>
      <c r="GU136" s="238">
        <f t="shared" si="360"/>
        <v>6</v>
      </c>
      <c r="GV136" s="239">
        <f t="shared" si="361"/>
        <v>0</v>
      </c>
      <c r="GW136" s="240">
        <f t="shared" si="362"/>
        <v>0</v>
      </c>
      <c r="GX136" s="240">
        <f t="shared" si="363"/>
        <v>0</v>
      </c>
      <c r="GY136" s="240">
        <f t="shared" si="364"/>
        <v>0</v>
      </c>
      <c r="GZ136" s="240">
        <f t="shared" si="365"/>
        <v>0</v>
      </c>
      <c r="HA136" s="240">
        <f t="shared" si="366"/>
        <v>0</v>
      </c>
      <c r="HB136" s="240">
        <f t="shared" si="367"/>
        <v>0</v>
      </c>
      <c r="HC136" s="240">
        <f t="shared" si="368"/>
        <v>0</v>
      </c>
      <c r="HD136" s="240">
        <f t="shared" si="369"/>
        <v>0</v>
      </c>
      <c r="HE136" s="240">
        <f t="shared" si="370"/>
        <v>0</v>
      </c>
      <c r="HF136" s="240">
        <f t="shared" si="371"/>
        <v>0</v>
      </c>
      <c r="HG136" s="240">
        <f t="shared" si="372"/>
        <v>0</v>
      </c>
      <c r="HH136" s="241">
        <f t="shared" si="373"/>
        <v>6</v>
      </c>
      <c r="HI136" s="243"/>
      <c r="HJ136" s="242">
        <f t="shared" si="374"/>
        <v>3</v>
      </c>
      <c r="HK136" s="234">
        <f t="shared" si="375"/>
        <v>3</v>
      </c>
      <c r="HL136" s="234">
        <f t="shared" si="376"/>
        <v>3</v>
      </c>
      <c r="HM136" s="234">
        <f t="shared" si="377"/>
        <v>3</v>
      </c>
      <c r="HN136" s="234">
        <f t="shared" si="378"/>
        <v>0</v>
      </c>
      <c r="HO136" s="235">
        <f t="shared" si="379"/>
        <v>20</v>
      </c>
      <c r="HP136" s="236">
        <f t="shared" si="380"/>
        <v>20</v>
      </c>
      <c r="HQ136" s="236">
        <f t="shared" si="381"/>
        <v>20</v>
      </c>
      <c r="HR136" s="236">
        <f t="shared" si="382"/>
        <v>20</v>
      </c>
      <c r="HS136" s="236">
        <f t="shared" si="383"/>
        <v>10</v>
      </c>
      <c r="HT136" s="236">
        <f t="shared" si="384"/>
        <v>20</v>
      </c>
      <c r="HU136" s="236">
        <f t="shared" si="385"/>
        <v>10</v>
      </c>
      <c r="HV136" s="237">
        <f t="shared" si="386"/>
        <v>20</v>
      </c>
      <c r="HW136" s="238">
        <f t="shared" si="387"/>
        <v>20</v>
      </c>
      <c r="HX136" s="238">
        <f t="shared" si="388"/>
        <v>20</v>
      </c>
      <c r="HY136" s="238">
        <f t="shared" si="389"/>
        <v>20</v>
      </c>
      <c r="HZ136" s="238">
        <f t="shared" si="390"/>
        <v>10</v>
      </c>
      <c r="IA136" s="238">
        <f t="shared" si="391"/>
        <v>20</v>
      </c>
      <c r="IB136" s="238">
        <f t="shared" si="392"/>
        <v>10</v>
      </c>
      <c r="IC136" s="238">
        <f t="shared" si="393"/>
        <v>0</v>
      </c>
      <c r="ID136" s="239">
        <f t="shared" si="394"/>
        <v>0</v>
      </c>
      <c r="IE136" s="240">
        <f t="shared" si="395"/>
        <v>0</v>
      </c>
      <c r="IF136" s="240">
        <f t="shared" si="396"/>
        <v>10</v>
      </c>
      <c r="IG136" s="240">
        <f t="shared" si="397"/>
        <v>0</v>
      </c>
      <c r="IH136" s="240">
        <f t="shared" si="398"/>
        <v>0</v>
      </c>
      <c r="II136" s="240">
        <f t="shared" si="399"/>
        <v>0</v>
      </c>
      <c r="IJ136" s="240">
        <f t="shared" si="400"/>
        <v>0</v>
      </c>
      <c r="IK136" s="240">
        <f t="shared" si="401"/>
        <v>0</v>
      </c>
      <c r="IL136" s="240">
        <f t="shared" si="402"/>
        <v>20</v>
      </c>
      <c r="IM136" s="240">
        <f t="shared" si="403"/>
        <v>0</v>
      </c>
      <c r="IN136" s="240">
        <f t="shared" si="404"/>
        <v>0</v>
      </c>
      <c r="IO136" s="240">
        <f t="shared" si="405"/>
        <v>20</v>
      </c>
      <c r="IP136" s="416">
        <f t="shared" si="406"/>
        <v>290</v>
      </c>
      <c r="IQ136" s="416">
        <f t="shared" si="407"/>
        <v>12</v>
      </c>
    </row>
    <row r="137" spans="1:251" ht="15" customHeight="1" x14ac:dyDescent="0.25">
      <c r="A137" s="14" t="s">
        <v>1789</v>
      </c>
      <c r="B137" s="392">
        <v>93</v>
      </c>
      <c r="C137" s="13" t="s">
        <v>834</v>
      </c>
      <c r="D137" s="423">
        <v>43922</v>
      </c>
      <c r="E137" s="20">
        <v>7</v>
      </c>
      <c r="F137" s="6">
        <v>10674185</v>
      </c>
      <c r="G137" s="20">
        <v>1</v>
      </c>
      <c r="H137" s="20"/>
      <c r="I137" s="23"/>
      <c r="J137" s="6" t="s">
        <v>18</v>
      </c>
      <c r="K137" s="6" t="s">
        <v>18</v>
      </c>
      <c r="L137" s="424"/>
      <c r="M137" s="651" t="s">
        <v>835</v>
      </c>
      <c r="N137" s="690">
        <v>71.599998474121094</v>
      </c>
      <c r="O137" s="107"/>
      <c r="P137" s="105"/>
      <c r="Q137" s="106"/>
      <c r="R137" s="24">
        <v>67.139999389648438</v>
      </c>
      <c r="S137" s="107"/>
      <c r="T137" s="105"/>
      <c r="U137" s="106"/>
      <c r="V137" s="690">
        <v>76.470001220703125</v>
      </c>
      <c r="W137" s="107"/>
      <c r="X137" s="105"/>
      <c r="Y137" s="106"/>
      <c r="Z137" s="24">
        <v>73.760002136230469</v>
      </c>
      <c r="AA137" s="273"/>
      <c r="AB137" s="24" t="s">
        <v>1390</v>
      </c>
      <c r="AC137" s="273"/>
      <c r="AD137" s="272">
        <v>100</v>
      </c>
      <c r="AE137" s="108"/>
      <c r="AF137" s="444"/>
      <c r="AG137" s="272">
        <v>100</v>
      </c>
      <c r="AH137" s="108"/>
      <c r="AI137" s="444"/>
      <c r="AJ137" s="272">
        <v>100</v>
      </c>
      <c r="AK137" s="108"/>
      <c r="AL137" s="444"/>
      <c r="AM137" s="272">
        <v>100</v>
      </c>
      <c r="AN137" s="108"/>
      <c r="AO137" s="444"/>
      <c r="AP137" s="272">
        <v>100</v>
      </c>
      <c r="AQ137" s="108"/>
      <c r="AR137" s="444"/>
      <c r="AS137" s="272">
        <v>100</v>
      </c>
      <c r="AT137" s="108"/>
      <c r="AU137" s="444"/>
      <c r="AV137" s="272">
        <v>100</v>
      </c>
      <c r="AW137" s="108"/>
      <c r="AX137" s="444"/>
      <c r="AY137" s="648">
        <v>73.44000244140625</v>
      </c>
      <c r="AZ137" s="107"/>
      <c r="BA137" s="273"/>
      <c r="BB137" s="24">
        <v>69</v>
      </c>
      <c r="BC137" s="107"/>
      <c r="BD137" s="273"/>
      <c r="BE137" s="24">
        <v>64</v>
      </c>
      <c r="BF137" s="107"/>
      <c r="BG137" s="273"/>
      <c r="BH137" s="24">
        <v>69</v>
      </c>
      <c r="BI137" s="107"/>
      <c r="BJ137" s="273"/>
      <c r="BK137" s="24">
        <v>72</v>
      </c>
      <c r="BL137" s="107"/>
      <c r="BM137" s="273"/>
      <c r="BN137" s="24">
        <v>70.089996337890625</v>
      </c>
      <c r="BO137" s="107"/>
      <c r="BP137" s="273"/>
      <c r="BQ137" s="24">
        <v>70</v>
      </c>
      <c r="BR137" s="107"/>
      <c r="BS137" s="273"/>
      <c r="BT137" s="24" t="s">
        <v>1387</v>
      </c>
      <c r="BU137" s="291"/>
      <c r="BV137" s="273"/>
      <c r="BW137" s="24" t="s">
        <v>1390</v>
      </c>
      <c r="BX137" s="107"/>
      <c r="BY137" s="273"/>
      <c r="BZ137" s="24" t="s">
        <v>1390</v>
      </c>
      <c r="CA137" s="107"/>
      <c r="CB137" s="273"/>
      <c r="CC137" s="24"/>
      <c r="CD137" s="107"/>
      <c r="CE137" s="107"/>
      <c r="CF137" s="693">
        <v>76</v>
      </c>
      <c r="CG137" s="107"/>
      <c r="CH137" s="273"/>
      <c r="CI137" s="692" t="s">
        <v>1117</v>
      </c>
      <c r="CJ137" s="107"/>
      <c r="CK137" s="273"/>
      <c r="CL137" s="24" t="s">
        <v>1390</v>
      </c>
      <c r="CM137" s="107"/>
      <c r="CN137" s="273"/>
      <c r="CO137" s="692">
        <v>77</v>
      </c>
      <c r="CP137" s="107"/>
      <c r="CQ137" s="273"/>
      <c r="CR137" s="24"/>
      <c r="CS137" s="107"/>
      <c r="CT137" s="273"/>
      <c r="CU137" s="24"/>
      <c r="CV137" s="107"/>
      <c r="CW137" s="273"/>
      <c r="CX137" s="24"/>
      <c r="CY137" s="107"/>
      <c r="CZ137" s="273"/>
      <c r="DA137" s="24"/>
      <c r="DB137" s="107"/>
      <c r="DC137" s="273"/>
      <c r="DD137" s="692">
        <v>64.599998474121094</v>
      </c>
      <c r="DE137" s="107"/>
      <c r="DF137" s="273"/>
      <c r="DG137" s="218"/>
      <c r="DH137" s="217"/>
      <c r="DI137" s="217"/>
      <c r="DJ137" s="286">
        <f t="shared" si="272"/>
        <v>70.5129997253418</v>
      </c>
      <c r="DK137" s="219"/>
      <c r="DL137" s="220">
        <f t="shared" si="273"/>
        <v>3.5256499862670898</v>
      </c>
      <c r="DM137" s="650">
        <f t="shared" si="274"/>
        <v>0</v>
      </c>
      <c r="DN137" s="233">
        <f t="shared" si="275"/>
        <v>0</v>
      </c>
      <c r="DO137" s="234">
        <f t="shared" si="276"/>
        <v>0</v>
      </c>
      <c r="DP137" s="234">
        <f t="shared" si="277"/>
        <v>0</v>
      </c>
      <c r="DQ137" s="234">
        <f t="shared" si="278"/>
        <v>0</v>
      </c>
      <c r="DR137" s="234">
        <f t="shared" si="279"/>
        <v>0</v>
      </c>
      <c r="DS137" s="235">
        <f t="shared" si="280"/>
        <v>0</v>
      </c>
      <c r="DT137" s="236">
        <f t="shared" si="281"/>
        <v>0</v>
      </c>
      <c r="DU137" s="236">
        <f t="shared" si="282"/>
        <v>0</v>
      </c>
      <c r="DV137" s="236">
        <f t="shared" si="283"/>
        <v>0</v>
      </c>
      <c r="DW137" s="236">
        <f t="shared" si="284"/>
        <v>0</v>
      </c>
      <c r="DX137" s="236">
        <f t="shared" si="285"/>
        <v>0</v>
      </c>
      <c r="DY137" s="236">
        <f t="shared" si="286"/>
        <v>0</v>
      </c>
      <c r="DZ137" s="237">
        <f t="shared" si="287"/>
        <v>0</v>
      </c>
      <c r="EA137" s="238">
        <f t="shared" si="288"/>
        <v>0</v>
      </c>
      <c r="EB137" s="238">
        <f t="shared" si="289"/>
        <v>0</v>
      </c>
      <c r="EC137" s="238">
        <f t="shared" si="290"/>
        <v>0</v>
      </c>
      <c r="ED137" s="238">
        <f t="shared" si="291"/>
        <v>0</v>
      </c>
      <c r="EE137" s="238">
        <f t="shared" si="292"/>
        <v>0</v>
      </c>
      <c r="EF137" s="238">
        <f t="shared" si="293"/>
        <v>0</v>
      </c>
      <c r="EG137" s="238">
        <f t="shared" si="294"/>
        <v>0</v>
      </c>
      <c r="EH137" s="239">
        <f t="shared" si="295"/>
        <v>0</v>
      </c>
      <c r="EI137" s="240">
        <f t="shared" si="296"/>
        <v>0</v>
      </c>
      <c r="EJ137" s="240">
        <f t="shared" si="297"/>
        <v>0</v>
      </c>
      <c r="EK137" s="240">
        <f t="shared" si="298"/>
        <v>0</v>
      </c>
      <c r="EL137" s="240">
        <f t="shared" si="299"/>
        <v>3</v>
      </c>
      <c r="EM137" s="240">
        <f t="shared" si="300"/>
        <v>0</v>
      </c>
      <c r="EN137" s="240">
        <f t="shared" si="301"/>
        <v>0</v>
      </c>
      <c r="EO137" s="240">
        <f t="shared" si="302"/>
        <v>0</v>
      </c>
      <c r="EP137" s="240">
        <f t="shared" si="303"/>
        <v>0</v>
      </c>
      <c r="EQ137" s="240">
        <f t="shared" si="304"/>
        <v>0</v>
      </c>
      <c r="ER137" s="240">
        <f t="shared" si="305"/>
        <v>0</v>
      </c>
      <c r="ES137" s="240">
        <f t="shared" si="306"/>
        <v>0</v>
      </c>
      <c r="ET137" s="241">
        <f t="shared" si="307"/>
        <v>3</v>
      </c>
      <c r="EU137" s="242">
        <f t="shared" si="308"/>
        <v>0</v>
      </c>
      <c r="EV137" s="234">
        <f t="shared" si="309"/>
        <v>0</v>
      </c>
      <c r="EW137" s="234">
        <f t="shared" si="310"/>
        <v>0</v>
      </c>
      <c r="EX137" s="234">
        <f t="shared" si="311"/>
        <v>0</v>
      </c>
      <c r="EY137" s="234">
        <f t="shared" si="312"/>
        <v>2</v>
      </c>
      <c r="EZ137" s="235">
        <f t="shared" si="313"/>
        <v>0</v>
      </c>
      <c r="FA137" s="236">
        <f t="shared" si="314"/>
        <v>0</v>
      </c>
      <c r="FB137" s="236">
        <f t="shared" si="315"/>
        <v>0</v>
      </c>
      <c r="FC137" s="236">
        <f t="shared" si="316"/>
        <v>0</v>
      </c>
      <c r="FD137" s="236">
        <f t="shared" si="317"/>
        <v>0</v>
      </c>
      <c r="FE137" s="236">
        <f t="shared" si="318"/>
        <v>0</v>
      </c>
      <c r="FF137" s="236">
        <f t="shared" si="319"/>
        <v>0</v>
      </c>
      <c r="FG137" s="237">
        <f t="shared" si="320"/>
        <v>0</v>
      </c>
      <c r="FH137" s="238">
        <f t="shared" si="321"/>
        <v>0</v>
      </c>
      <c r="FI137" s="238">
        <f t="shared" si="322"/>
        <v>0</v>
      </c>
      <c r="FJ137" s="238">
        <f t="shared" si="323"/>
        <v>0</v>
      </c>
      <c r="FK137" s="238">
        <f t="shared" si="324"/>
        <v>0</v>
      </c>
      <c r="FL137" s="238">
        <f t="shared" si="325"/>
        <v>0</v>
      </c>
      <c r="FM137" s="238">
        <f t="shared" si="326"/>
        <v>0</v>
      </c>
      <c r="FN137" s="238">
        <f t="shared" si="327"/>
        <v>0</v>
      </c>
      <c r="FO137" s="239">
        <f t="shared" si="328"/>
        <v>6</v>
      </c>
      <c r="FP137" s="240">
        <f t="shared" si="329"/>
        <v>6</v>
      </c>
      <c r="FQ137" s="240">
        <f t="shared" si="330"/>
        <v>0</v>
      </c>
      <c r="FR137" s="240">
        <f t="shared" si="331"/>
        <v>0</v>
      </c>
      <c r="FS137" s="240">
        <f t="shared" si="332"/>
        <v>0</v>
      </c>
      <c r="FT137" s="240">
        <f t="shared" si="333"/>
        <v>6</v>
      </c>
      <c r="FU137" s="240">
        <f t="shared" si="334"/>
        <v>0</v>
      </c>
      <c r="FV137" s="240">
        <f t="shared" si="335"/>
        <v>0</v>
      </c>
      <c r="FW137" s="240">
        <f t="shared" si="336"/>
        <v>0</v>
      </c>
      <c r="FX137" s="240">
        <f t="shared" si="337"/>
        <v>0</v>
      </c>
      <c r="FY137" s="240">
        <f t="shared" si="338"/>
        <v>0</v>
      </c>
      <c r="FZ137" s="240">
        <f t="shared" si="339"/>
        <v>0</v>
      </c>
      <c r="GA137" s="241">
        <f t="shared" si="340"/>
        <v>20</v>
      </c>
      <c r="GB137" s="242">
        <f t="shared" si="341"/>
        <v>0</v>
      </c>
      <c r="GC137" s="234">
        <f t="shared" si="342"/>
        <v>0</v>
      </c>
      <c r="GD137" s="234">
        <f t="shared" si="343"/>
        <v>0</v>
      </c>
      <c r="GE137" s="234">
        <f t="shared" si="344"/>
        <v>0</v>
      </c>
      <c r="GF137" s="234">
        <f t="shared" si="345"/>
        <v>0</v>
      </c>
      <c r="GG137" s="235">
        <f t="shared" si="346"/>
        <v>0</v>
      </c>
      <c r="GH137" s="236">
        <f t="shared" si="347"/>
        <v>0</v>
      </c>
      <c r="GI137" s="236">
        <f t="shared" si="348"/>
        <v>0</v>
      </c>
      <c r="GJ137" s="236">
        <f t="shared" si="349"/>
        <v>0</v>
      </c>
      <c r="GK137" s="236">
        <f t="shared" si="350"/>
        <v>0</v>
      </c>
      <c r="GL137" s="236">
        <f t="shared" si="351"/>
        <v>0</v>
      </c>
      <c r="GM137" s="236">
        <f t="shared" si="352"/>
        <v>0</v>
      </c>
      <c r="GN137" s="237">
        <f t="shared" si="353"/>
        <v>0</v>
      </c>
      <c r="GO137" s="238">
        <f t="shared" si="354"/>
        <v>0</v>
      </c>
      <c r="GP137" s="238">
        <f t="shared" si="355"/>
        <v>0</v>
      </c>
      <c r="GQ137" s="238">
        <f t="shared" si="356"/>
        <v>0</v>
      </c>
      <c r="GR137" s="238">
        <f t="shared" si="357"/>
        <v>0</v>
      </c>
      <c r="GS137" s="238">
        <f t="shared" si="358"/>
        <v>0</v>
      </c>
      <c r="GT137" s="238">
        <f t="shared" si="359"/>
        <v>0</v>
      </c>
      <c r="GU137" s="238">
        <f t="shared" si="360"/>
        <v>6</v>
      </c>
      <c r="GV137" s="239">
        <f t="shared" si="361"/>
        <v>0</v>
      </c>
      <c r="GW137" s="240">
        <f t="shared" si="362"/>
        <v>0</v>
      </c>
      <c r="GX137" s="240">
        <f t="shared" si="363"/>
        <v>0</v>
      </c>
      <c r="GY137" s="240">
        <f t="shared" si="364"/>
        <v>0</v>
      </c>
      <c r="GZ137" s="240">
        <f t="shared" si="365"/>
        <v>0</v>
      </c>
      <c r="HA137" s="240">
        <f t="shared" si="366"/>
        <v>0</v>
      </c>
      <c r="HB137" s="240">
        <f t="shared" si="367"/>
        <v>0</v>
      </c>
      <c r="HC137" s="240">
        <f t="shared" si="368"/>
        <v>0</v>
      </c>
      <c r="HD137" s="240">
        <f t="shared" si="369"/>
        <v>0</v>
      </c>
      <c r="HE137" s="240">
        <f t="shared" si="370"/>
        <v>0</v>
      </c>
      <c r="HF137" s="240">
        <f t="shared" si="371"/>
        <v>0</v>
      </c>
      <c r="HG137" s="240">
        <f t="shared" si="372"/>
        <v>0</v>
      </c>
      <c r="HH137" s="241">
        <f t="shared" si="373"/>
        <v>6</v>
      </c>
      <c r="HI137" s="243"/>
      <c r="HJ137" s="242">
        <f t="shared" si="374"/>
        <v>3</v>
      </c>
      <c r="HK137" s="234">
        <f t="shared" si="375"/>
        <v>3</v>
      </c>
      <c r="HL137" s="234">
        <f t="shared" si="376"/>
        <v>3</v>
      </c>
      <c r="HM137" s="234">
        <f t="shared" si="377"/>
        <v>3</v>
      </c>
      <c r="HN137" s="234">
        <f t="shared" si="378"/>
        <v>0</v>
      </c>
      <c r="HO137" s="235">
        <f t="shared" si="379"/>
        <v>20</v>
      </c>
      <c r="HP137" s="236">
        <f t="shared" si="380"/>
        <v>20</v>
      </c>
      <c r="HQ137" s="236">
        <f t="shared" si="381"/>
        <v>20</v>
      </c>
      <c r="HR137" s="236">
        <f t="shared" si="382"/>
        <v>20</v>
      </c>
      <c r="HS137" s="236">
        <f t="shared" si="383"/>
        <v>10</v>
      </c>
      <c r="HT137" s="236">
        <f t="shared" si="384"/>
        <v>20</v>
      </c>
      <c r="HU137" s="236">
        <f t="shared" si="385"/>
        <v>10</v>
      </c>
      <c r="HV137" s="237">
        <f t="shared" si="386"/>
        <v>20</v>
      </c>
      <c r="HW137" s="238">
        <f t="shared" si="387"/>
        <v>20</v>
      </c>
      <c r="HX137" s="238">
        <f t="shared" si="388"/>
        <v>20</v>
      </c>
      <c r="HY137" s="238">
        <f t="shared" si="389"/>
        <v>20</v>
      </c>
      <c r="HZ137" s="238">
        <f t="shared" si="390"/>
        <v>10</v>
      </c>
      <c r="IA137" s="238">
        <f t="shared" si="391"/>
        <v>20</v>
      </c>
      <c r="IB137" s="238">
        <f t="shared" si="392"/>
        <v>10</v>
      </c>
      <c r="IC137" s="238">
        <f t="shared" si="393"/>
        <v>0</v>
      </c>
      <c r="ID137" s="239">
        <f t="shared" si="394"/>
        <v>0</v>
      </c>
      <c r="IE137" s="240">
        <f t="shared" si="395"/>
        <v>0</v>
      </c>
      <c r="IF137" s="240">
        <f t="shared" si="396"/>
        <v>0</v>
      </c>
      <c r="IG137" s="240">
        <f t="shared" si="397"/>
        <v>10</v>
      </c>
      <c r="IH137" s="240">
        <f t="shared" si="398"/>
        <v>0</v>
      </c>
      <c r="II137" s="240">
        <f t="shared" si="399"/>
        <v>0</v>
      </c>
      <c r="IJ137" s="240">
        <f t="shared" si="400"/>
        <v>20</v>
      </c>
      <c r="IK137" s="240">
        <f t="shared" si="401"/>
        <v>0</v>
      </c>
      <c r="IL137" s="240">
        <f t="shared" si="402"/>
        <v>0</v>
      </c>
      <c r="IM137" s="240">
        <f t="shared" si="403"/>
        <v>0</v>
      </c>
      <c r="IN137" s="240">
        <f t="shared" si="404"/>
        <v>0</v>
      </c>
      <c r="IO137" s="240">
        <f t="shared" si="405"/>
        <v>20</v>
      </c>
      <c r="IP137" s="416">
        <f t="shared" si="406"/>
        <v>290</v>
      </c>
      <c r="IQ137" s="416">
        <f t="shared" si="407"/>
        <v>12</v>
      </c>
    </row>
    <row r="138" spans="1:251" ht="15" customHeight="1" x14ac:dyDescent="0.25">
      <c r="A138" s="14" t="s">
        <v>1789</v>
      </c>
      <c r="B138" s="392">
        <v>94</v>
      </c>
      <c r="C138" s="13" t="s">
        <v>836</v>
      </c>
      <c r="D138" s="423">
        <v>43922</v>
      </c>
      <c r="E138" s="20">
        <v>7</v>
      </c>
      <c r="F138" s="6">
        <v>10674211</v>
      </c>
      <c r="G138" s="20">
        <v>1</v>
      </c>
      <c r="H138" s="20"/>
      <c r="I138" s="23"/>
      <c r="J138" s="6" t="s">
        <v>18</v>
      </c>
      <c r="K138" s="6" t="s">
        <v>18</v>
      </c>
      <c r="L138" s="424"/>
      <c r="M138" s="651" t="s">
        <v>837</v>
      </c>
      <c r="N138" s="690">
        <v>69.900001525878906</v>
      </c>
      <c r="O138" s="107"/>
      <c r="P138" s="105"/>
      <c r="Q138" s="106"/>
      <c r="R138" s="24">
        <v>71.830001831054688</v>
      </c>
      <c r="S138" s="107"/>
      <c r="T138" s="105"/>
      <c r="U138" s="106"/>
      <c r="V138" s="690">
        <v>68.019996643066406</v>
      </c>
      <c r="W138" s="107"/>
      <c r="X138" s="105"/>
      <c r="Y138" s="106"/>
      <c r="Z138" s="24">
        <v>58.779998779296875</v>
      </c>
      <c r="AA138" s="273"/>
      <c r="AB138" s="24" t="s">
        <v>1390</v>
      </c>
      <c r="AC138" s="273"/>
      <c r="AD138" s="272">
        <v>100</v>
      </c>
      <c r="AE138" s="108"/>
      <c r="AF138" s="444"/>
      <c r="AG138" s="272">
        <v>100</v>
      </c>
      <c r="AH138" s="108"/>
      <c r="AI138" s="444"/>
      <c r="AJ138" s="272">
        <v>100</v>
      </c>
      <c r="AK138" s="108"/>
      <c r="AL138" s="444"/>
      <c r="AM138" s="272">
        <v>100</v>
      </c>
      <c r="AN138" s="108"/>
      <c r="AO138" s="444"/>
      <c r="AP138" s="272">
        <v>100</v>
      </c>
      <c r="AQ138" s="108"/>
      <c r="AR138" s="444"/>
      <c r="AS138" s="272">
        <v>100</v>
      </c>
      <c r="AT138" s="108"/>
      <c r="AU138" s="444"/>
      <c r="AV138" s="272">
        <v>100</v>
      </c>
      <c r="AW138" s="108"/>
      <c r="AX138" s="444"/>
      <c r="AY138" s="648">
        <v>68.839996337890625</v>
      </c>
      <c r="AZ138" s="107"/>
      <c r="BA138" s="273"/>
      <c r="BB138" s="24">
        <v>68</v>
      </c>
      <c r="BC138" s="107"/>
      <c r="BD138" s="273"/>
      <c r="BE138" s="24">
        <v>53</v>
      </c>
      <c r="BF138" s="107"/>
      <c r="BG138" s="273"/>
      <c r="BH138" s="24">
        <v>71</v>
      </c>
      <c r="BI138" s="107"/>
      <c r="BJ138" s="273"/>
      <c r="BK138" s="24">
        <v>60.599998474121094</v>
      </c>
      <c r="BL138" s="107"/>
      <c r="BM138" s="273"/>
      <c r="BN138" s="24">
        <v>74.199996948242188</v>
      </c>
      <c r="BO138" s="107"/>
      <c r="BP138" s="273"/>
      <c r="BQ138" s="24">
        <v>76</v>
      </c>
      <c r="BR138" s="107"/>
      <c r="BS138" s="273"/>
      <c r="BT138" s="24" t="s">
        <v>1387</v>
      </c>
      <c r="BU138" s="291"/>
      <c r="BV138" s="273"/>
      <c r="BW138" s="24" t="s">
        <v>1390</v>
      </c>
      <c r="BX138" s="107"/>
      <c r="BY138" s="273"/>
      <c r="BZ138" s="24" t="s">
        <v>1390</v>
      </c>
      <c r="CA138" s="107"/>
      <c r="CB138" s="273"/>
      <c r="CC138" s="24"/>
      <c r="CD138" s="107"/>
      <c r="CE138" s="107"/>
      <c r="CF138" s="693">
        <v>72</v>
      </c>
      <c r="CG138" s="107"/>
      <c r="CH138" s="273"/>
      <c r="CI138" s="692" t="s">
        <v>1117</v>
      </c>
      <c r="CJ138" s="107"/>
      <c r="CK138" s="273"/>
      <c r="CL138" s="24" t="s">
        <v>1390</v>
      </c>
      <c r="CM138" s="107"/>
      <c r="CN138" s="273"/>
      <c r="CO138" s="24"/>
      <c r="CP138" s="107"/>
      <c r="CQ138" s="273"/>
      <c r="CR138" s="24"/>
      <c r="CS138" s="107"/>
      <c r="CT138" s="273"/>
      <c r="CU138" s="692">
        <v>70</v>
      </c>
      <c r="CV138" s="107"/>
      <c r="CW138" s="273"/>
      <c r="CX138" s="24"/>
      <c r="CY138" s="107"/>
      <c r="CZ138" s="273"/>
      <c r="DA138" s="692">
        <v>62.599998474121094</v>
      </c>
      <c r="DB138" s="107"/>
      <c r="DC138" s="273"/>
      <c r="DD138" s="24"/>
      <c r="DE138" s="107"/>
      <c r="DF138" s="273"/>
      <c r="DG138" s="218"/>
      <c r="DH138" s="217"/>
      <c r="DI138" s="217"/>
      <c r="DJ138" s="286">
        <f t="shared" si="272"/>
        <v>67.623999023437506</v>
      </c>
      <c r="DK138" s="219"/>
      <c r="DL138" s="220">
        <f t="shared" si="273"/>
        <v>3.3811999511718751</v>
      </c>
      <c r="DM138" s="650">
        <f t="shared" si="274"/>
        <v>0</v>
      </c>
      <c r="DN138" s="233">
        <f t="shared" si="275"/>
        <v>0</v>
      </c>
      <c r="DO138" s="234">
        <f t="shared" si="276"/>
        <v>0</v>
      </c>
      <c r="DP138" s="234">
        <f t="shared" si="277"/>
        <v>0</v>
      </c>
      <c r="DQ138" s="234">
        <f t="shared" si="278"/>
        <v>0</v>
      </c>
      <c r="DR138" s="234">
        <f t="shared" si="279"/>
        <v>0</v>
      </c>
      <c r="DS138" s="235">
        <f t="shared" si="280"/>
        <v>0</v>
      </c>
      <c r="DT138" s="236">
        <f t="shared" si="281"/>
        <v>0</v>
      </c>
      <c r="DU138" s="236">
        <f t="shared" si="282"/>
        <v>0</v>
      </c>
      <c r="DV138" s="236">
        <f t="shared" si="283"/>
        <v>0</v>
      </c>
      <c r="DW138" s="236">
        <f t="shared" si="284"/>
        <v>0</v>
      </c>
      <c r="DX138" s="236">
        <f t="shared" si="285"/>
        <v>0</v>
      </c>
      <c r="DY138" s="236">
        <f t="shared" si="286"/>
        <v>0</v>
      </c>
      <c r="DZ138" s="237">
        <f t="shared" si="287"/>
        <v>0</v>
      </c>
      <c r="EA138" s="238">
        <f t="shared" si="288"/>
        <v>0</v>
      </c>
      <c r="EB138" s="238">
        <f t="shared" si="289"/>
        <v>0</v>
      </c>
      <c r="EC138" s="238">
        <f t="shared" si="290"/>
        <v>0</v>
      </c>
      <c r="ED138" s="238">
        <f t="shared" si="291"/>
        <v>0</v>
      </c>
      <c r="EE138" s="238">
        <f t="shared" si="292"/>
        <v>0</v>
      </c>
      <c r="EF138" s="238">
        <f t="shared" si="293"/>
        <v>0</v>
      </c>
      <c r="EG138" s="238">
        <f t="shared" si="294"/>
        <v>0</v>
      </c>
      <c r="EH138" s="239">
        <f t="shared" si="295"/>
        <v>0</v>
      </c>
      <c r="EI138" s="240">
        <f t="shared" si="296"/>
        <v>0</v>
      </c>
      <c r="EJ138" s="240">
        <f t="shared" si="297"/>
        <v>0</v>
      </c>
      <c r="EK138" s="240">
        <f t="shared" si="298"/>
        <v>0</v>
      </c>
      <c r="EL138" s="240">
        <f t="shared" si="299"/>
        <v>3</v>
      </c>
      <c r="EM138" s="240">
        <f t="shared" si="300"/>
        <v>0</v>
      </c>
      <c r="EN138" s="240">
        <f t="shared" si="301"/>
        <v>0</v>
      </c>
      <c r="EO138" s="240">
        <f t="shared" si="302"/>
        <v>0</v>
      </c>
      <c r="EP138" s="240">
        <f t="shared" si="303"/>
        <v>0</v>
      </c>
      <c r="EQ138" s="240">
        <f t="shared" si="304"/>
        <v>0</v>
      </c>
      <c r="ER138" s="240">
        <f t="shared" si="305"/>
        <v>0</v>
      </c>
      <c r="ES138" s="240">
        <f t="shared" si="306"/>
        <v>0</v>
      </c>
      <c r="ET138" s="241">
        <f t="shared" si="307"/>
        <v>3</v>
      </c>
      <c r="EU138" s="242">
        <f t="shared" si="308"/>
        <v>0</v>
      </c>
      <c r="EV138" s="234">
        <f t="shared" si="309"/>
        <v>0</v>
      </c>
      <c r="EW138" s="234">
        <f t="shared" si="310"/>
        <v>0</v>
      </c>
      <c r="EX138" s="234">
        <f t="shared" si="311"/>
        <v>0</v>
      </c>
      <c r="EY138" s="234">
        <f t="shared" si="312"/>
        <v>2</v>
      </c>
      <c r="EZ138" s="235">
        <f t="shared" si="313"/>
        <v>0</v>
      </c>
      <c r="FA138" s="236">
        <f t="shared" si="314"/>
        <v>0</v>
      </c>
      <c r="FB138" s="236">
        <f t="shared" si="315"/>
        <v>0</v>
      </c>
      <c r="FC138" s="236">
        <f t="shared" si="316"/>
        <v>0</v>
      </c>
      <c r="FD138" s="236">
        <f t="shared" si="317"/>
        <v>0</v>
      </c>
      <c r="FE138" s="236">
        <f t="shared" si="318"/>
        <v>0</v>
      </c>
      <c r="FF138" s="236">
        <f t="shared" si="319"/>
        <v>0</v>
      </c>
      <c r="FG138" s="237">
        <f t="shared" si="320"/>
        <v>0</v>
      </c>
      <c r="FH138" s="238">
        <f t="shared" si="321"/>
        <v>0</v>
      </c>
      <c r="FI138" s="238">
        <f t="shared" si="322"/>
        <v>0</v>
      </c>
      <c r="FJ138" s="238">
        <f t="shared" si="323"/>
        <v>0</v>
      </c>
      <c r="FK138" s="238">
        <f t="shared" si="324"/>
        <v>0</v>
      </c>
      <c r="FL138" s="238">
        <f t="shared" si="325"/>
        <v>0</v>
      </c>
      <c r="FM138" s="238">
        <f t="shared" si="326"/>
        <v>0</v>
      </c>
      <c r="FN138" s="238">
        <f t="shared" si="327"/>
        <v>0</v>
      </c>
      <c r="FO138" s="239">
        <f t="shared" si="328"/>
        <v>6</v>
      </c>
      <c r="FP138" s="240">
        <f t="shared" si="329"/>
        <v>6</v>
      </c>
      <c r="FQ138" s="240">
        <f t="shared" si="330"/>
        <v>0</v>
      </c>
      <c r="FR138" s="240">
        <f t="shared" si="331"/>
        <v>0</v>
      </c>
      <c r="FS138" s="240">
        <f t="shared" si="332"/>
        <v>0</v>
      </c>
      <c r="FT138" s="240">
        <f t="shared" si="333"/>
        <v>6</v>
      </c>
      <c r="FU138" s="240">
        <f t="shared" si="334"/>
        <v>0</v>
      </c>
      <c r="FV138" s="240">
        <f t="shared" si="335"/>
        <v>0</v>
      </c>
      <c r="FW138" s="240">
        <f t="shared" si="336"/>
        <v>0</v>
      </c>
      <c r="FX138" s="240">
        <f t="shared" si="337"/>
        <v>0</v>
      </c>
      <c r="FY138" s="240">
        <f t="shared" si="338"/>
        <v>0</v>
      </c>
      <c r="FZ138" s="240">
        <f t="shared" si="339"/>
        <v>0</v>
      </c>
      <c r="GA138" s="241">
        <f t="shared" si="340"/>
        <v>20</v>
      </c>
      <c r="GB138" s="242">
        <f t="shared" si="341"/>
        <v>0</v>
      </c>
      <c r="GC138" s="234">
        <f t="shared" si="342"/>
        <v>0</v>
      </c>
      <c r="GD138" s="234">
        <f t="shared" si="343"/>
        <v>0</v>
      </c>
      <c r="GE138" s="234">
        <f t="shared" si="344"/>
        <v>0</v>
      </c>
      <c r="GF138" s="234">
        <f t="shared" si="345"/>
        <v>0</v>
      </c>
      <c r="GG138" s="235">
        <f t="shared" si="346"/>
        <v>0</v>
      </c>
      <c r="GH138" s="236">
        <f t="shared" si="347"/>
        <v>0</v>
      </c>
      <c r="GI138" s="236">
        <f t="shared" si="348"/>
        <v>0</v>
      </c>
      <c r="GJ138" s="236">
        <f t="shared" si="349"/>
        <v>0</v>
      </c>
      <c r="GK138" s="236">
        <f t="shared" si="350"/>
        <v>0</v>
      </c>
      <c r="GL138" s="236">
        <f t="shared" si="351"/>
        <v>0</v>
      </c>
      <c r="GM138" s="236">
        <f t="shared" si="352"/>
        <v>0</v>
      </c>
      <c r="GN138" s="237">
        <f t="shared" si="353"/>
        <v>0</v>
      </c>
      <c r="GO138" s="238">
        <f t="shared" si="354"/>
        <v>0</v>
      </c>
      <c r="GP138" s="238">
        <f t="shared" si="355"/>
        <v>0</v>
      </c>
      <c r="GQ138" s="238">
        <f t="shared" si="356"/>
        <v>0</v>
      </c>
      <c r="GR138" s="238">
        <f t="shared" si="357"/>
        <v>0</v>
      </c>
      <c r="GS138" s="238">
        <f t="shared" si="358"/>
        <v>0</v>
      </c>
      <c r="GT138" s="238">
        <f t="shared" si="359"/>
        <v>0</v>
      </c>
      <c r="GU138" s="238">
        <f t="shared" si="360"/>
        <v>6</v>
      </c>
      <c r="GV138" s="239">
        <f t="shared" si="361"/>
        <v>0</v>
      </c>
      <c r="GW138" s="240">
        <f t="shared" si="362"/>
        <v>0</v>
      </c>
      <c r="GX138" s="240">
        <f t="shared" si="363"/>
        <v>0</v>
      </c>
      <c r="GY138" s="240">
        <f t="shared" si="364"/>
        <v>0</v>
      </c>
      <c r="GZ138" s="240">
        <f t="shared" si="365"/>
        <v>0</v>
      </c>
      <c r="HA138" s="240">
        <f t="shared" si="366"/>
        <v>0</v>
      </c>
      <c r="HB138" s="240">
        <f t="shared" si="367"/>
        <v>0</v>
      </c>
      <c r="HC138" s="240">
        <f t="shared" si="368"/>
        <v>0</v>
      </c>
      <c r="HD138" s="240">
        <f t="shared" si="369"/>
        <v>0</v>
      </c>
      <c r="HE138" s="240">
        <f t="shared" si="370"/>
        <v>0</v>
      </c>
      <c r="HF138" s="240">
        <f t="shared" si="371"/>
        <v>0</v>
      </c>
      <c r="HG138" s="240">
        <f t="shared" si="372"/>
        <v>0</v>
      </c>
      <c r="HH138" s="241">
        <f t="shared" si="373"/>
        <v>6</v>
      </c>
      <c r="HI138" s="243"/>
      <c r="HJ138" s="242">
        <f t="shared" si="374"/>
        <v>3</v>
      </c>
      <c r="HK138" s="234">
        <f t="shared" si="375"/>
        <v>3</v>
      </c>
      <c r="HL138" s="234">
        <f t="shared" si="376"/>
        <v>3</v>
      </c>
      <c r="HM138" s="234">
        <f t="shared" si="377"/>
        <v>3</v>
      </c>
      <c r="HN138" s="234">
        <f t="shared" si="378"/>
        <v>0</v>
      </c>
      <c r="HO138" s="235">
        <f t="shared" si="379"/>
        <v>20</v>
      </c>
      <c r="HP138" s="236">
        <f t="shared" si="380"/>
        <v>20</v>
      </c>
      <c r="HQ138" s="236">
        <f t="shared" si="381"/>
        <v>20</v>
      </c>
      <c r="HR138" s="236">
        <f t="shared" si="382"/>
        <v>20</v>
      </c>
      <c r="HS138" s="236">
        <f t="shared" si="383"/>
        <v>10</v>
      </c>
      <c r="HT138" s="236">
        <f t="shared" si="384"/>
        <v>20</v>
      </c>
      <c r="HU138" s="236">
        <f t="shared" si="385"/>
        <v>10</v>
      </c>
      <c r="HV138" s="237">
        <f t="shared" si="386"/>
        <v>20</v>
      </c>
      <c r="HW138" s="238">
        <f t="shared" si="387"/>
        <v>20</v>
      </c>
      <c r="HX138" s="238">
        <f t="shared" si="388"/>
        <v>20</v>
      </c>
      <c r="HY138" s="238">
        <f t="shared" si="389"/>
        <v>20</v>
      </c>
      <c r="HZ138" s="238">
        <f t="shared" si="390"/>
        <v>10</v>
      </c>
      <c r="IA138" s="238">
        <f t="shared" si="391"/>
        <v>20</v>
      </c>
      <c r="IB138" s="238">
        <f t="shared" si="392"/>
        <v>10</v>
      </c>
      <c r="IC138" s="238">
        <f t="shared" si="393"/>
        <v>0</v>
      </c>
      <c r="ID138" s="239">
        <f t="shared" si="394"/>
        <v>0</v>
      </c>
      <c r="IE138" s="240">
        <f t="shared" si="395"/>
        <v>0</v>
      </c>
      <c r="IF138" s="240">
        <f t="shared" si="396"/>
        <v>0</v>
      </c>
      <c r="IG138" s="240">
        <f t="shared" si="397"/>
        <v>10</v>
      </c>
      <c r="IH138" s="240">
        <f t="shared" si="398"/>
        <v>0</v>
      </c>
      <c r="II138" s="240">
        <f t="shared" si="399"/>
        <v>0</v>
      </c>
      <c r="IJ138" s="240">
        <f t="shared" si="400"/>
        <v>0</v>
      </c>
      <c r="IK138" s="240">
        <f t="shared" si="401"/>
        <v>0</v>
      </c>
      <c r="IL138" s="240">
        <f t="shared" si="402"/>
        <v>20</v>
      </c>
      <c r="IM138" s="240">
        <f t="shared" si="403"/>
        <v>0</v>
      </c>
      <c r="IN138" s="240">
        <f t="shared" si="404"/>
        <v>20</v>
      </c>
      <c r="IO138" s="240">
        <f t="shared" si="405"/>
        <v>0</v>
      </c>
      <c r="IP138" s="416">
        <f t="shared" si="406"/>
        <v>290</v>
      </c>
      <c r="IQ138" s="416">
        <f t="shared" si="407"/>
        <v>12</v>
      </c>
    </row>
    <row r="139" spans="1:251" ht="15" customHeight="1" x14ac:dyDescent="0.25">
      <c r="A139" s="14" t="s">
        <v>1789</v>
      </c>
      <c r="B139" s="392">
        <v>95</v>
      </c>
      <c r="C139" s="13" t="s">
        <v>838</v>
      </c>
      <c r="D139" s="423">
        <v>43922</v>
      </c>
      <c r="E139" s="20">
        <v>7</v>
      </c>
      <c r="F139" s="6">
        <v>10674233</v>
      </c>
      <c r="G139" s="20">
        <v>1</v>
      </c>
      <c r="H139" s="20"/>
      <c r="I139" s="23"/>
      <c r="J139" s="6" t="s">
        <v>18</v>
      </c>
      <c r="K139" s="6" t="s">
        <v>18</v>
      </c>
      <c r="L139" s="424"/>
      <c r="M139" s="651" t="s">
        <v>839</v>
      </c>
      <c r="N139" s="690">
        <v>65.300003051757813</v>
      </c>
      <c r="O139" s="107"/>
      <c r="P139" s="105"/>
      <c r="Q139" s="106"/>
      <c r="R139" s="24">
        <v>69.400001525878906</v>
      </c>
      <c r="S139" s="107"/>
      <c r="T139" s="105"/>
      <c r="U139" s="106"/>
      <c r="V139" s="690">
        <v>74.05999755859375</v>
      </c>
      <c r="W139" s="107"/>
      <c r="X139" s="105"/>
      <c r="Y139" s="106"/>
      <c r="Z139" s="24">
        <v>68.519996643066406</v>
      </c>
      <c r="AA139" s="273"/>
      <c r="AB139" s="24" t="s">
        <v>1390</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648">
        <v>65.050003051757813</v>
      </c>
      <c r="AZ139" s="107"/>
      <c r="BA139" s="273"/>
      <c r="BB139" s="24">
        <v>69</v>
      </c>
      <c r="BC139" s="107"/>
      <c r="BD139" s="273"/>
      <c r="BE139" s="24">
        <v>60</v>
      </c>
      <c r="BF139" s="107"/>
      <c r="BG139" s="273"/>
      <c r="BH139" s="24">
        <v>71</v>
      </c>
      <c r="BI139" s="107"/>
      <c r="BJ139" s="273"/>
      <c r="BK139" s="24">
        <v>73</v>
      </c>
      <c r="BL139" s="107"/>
      <c r="BM139" s="273"/>
      <c r="BN139" s="24">
        <v>74.610000610351563</v>
      </c>
      <c r="BO139" s="107"/>
      <c r="BP139" s="273"/>
      <c r="BQ139" s="24">
        <v>62</v>
      </c>
      <c r="BR139" s="107"/>
      <c r="BS139" s="273"/>
      <c r="BT139" s="24" t="s">
        <v>1387</v>
      </c>
      <c r="BU139" s="291"/>
      <c r="BV139" s="273"/>
      <c r="BW139" s="24" t="s">
        <v>1390</v>
      </c>
      <c r="BX139" s="107"/>
      <c r="BY139" s="273"/>
      <c r="BZ139" s="24" t="s">
        <v>1390</v>
      </c>
      <c r="CA139" s="107"/>
      <c r="CB139" s="273"/>
      <c r="CC139" s="692">
        <v>72</v>
      </c>
      <c r="CD139" s="107"/>
      <c r="CE139" s="107"/>
      <c r="CF139" s="107"/>
      <c r="CG139" s="107"/>
      <c r="CH139" s="273"/>
      <c r="CI139" s="692" t="s">
        <v>1117</v>
      </c>
      <c r="CJ139" s="107"/>
      <c r="CK139" s="273"/>
      <c r="CL139" s="24" t="s">
        <v>1390</v>
      </c>
      <c r="CM139" s="107"/>
      <c r="CN139" s="273"/>
      <c r="CO139" s="24"/>
      <c r="CP139" s="107"/>
      <c r="CQ139" s="273"/>
      <c r="CR139" s="24"/>
      <c r="CS139" s="107"/>
      <c r="CT139" s="273"/>
      <c r="CU139" s="24"/>
      <c r="CV139" s="107"/>
      <c r="CW139" s="273"/>
      <c r="CX139" s="24"/>
      <c r="CY139" s="107"/>
      <c r="CZ139" s="273"/>
      <c r="DA139" s="692">
        <v>65.199996948242188</v>
      </c>
      <c r="DB139" s="107"/>
      <c r="DC139" s="273"/>
      <c r="DD139" s="692">
        <v>63.5</v>
      </c>
      <c r="DE139" s="107"/>
      <c r="DF139" s="273"/>
      <c r="DG139" s="218"/>
      <c r="DH139" s="217"/>
      <c r="DI139" s="217"/>
      <c r="DJ139" s="286">
        <f t="shared" si="272"/>
        <v>67.536000061035153</v>
      </c>
      <c r="DK139" s="219"/>
      <c r="DL139" s="220">
        <f t="shared" si="273"/>
        <v>3.3768000030517578</v>
      </c>
      <c r="DM139" s="650">
        <f t="shared" si="274"/>
        <v>0</v>
      </c>
      <c r="DN139" s="233">
        <f t="shared" si="275"/>
        <v>0</v>
      </c>
      <c r="DO139" s="234">
        <f t="shared" si="276"/>
        <v>0</v>
      </c>
      <c r="DP139" s="234">
        <f t="shared" si="277"/>
        <v>0</v>
      </c>
      <c r="DQ139" s="234">
        <f t="shared" si="278"/>
        <v>0</v>
      </c>
      <c r="DR139" s="234">
        <f t="shared" si="279"/>
        <v>0</v>
      </c>
      <c r="DS139" s="235">
        <f t="shared" si="280"/>
        <v>0</v>
      </c>
      <c r="DT139" s="236">
        <f t="shared" si="281"/>
        <v>0</v>
      </c>
      <c r="DU139" s="236">
        <f t="shared" si="282"/>
        <v>0</v>
      </c>
      <c r="DV139" s="236">
        <f t="shared" si="283"/>
        <v>0</v>
      </c>
      <c r="DW139" s="236">
        <f t="shared" si="284"/>
        <v>0</v>
      </c>
      <c r="DX139" s="236">
        <f t="shared" si="285"/>
        <v>0</v>
      </c>
      <c r="DY139" s="236">
        <f t="shared" si="286"/>
        <v>0</v>
      </c>
      <c r="DZ139" s="237">
        <f t="shared" si="287"/>
        <v>0</v>
      </c>
      <c r="EA139" s="238">
        <f t="shared" si="288"/>
        <v>0</v>
      </c>
      <c r="EB139" s="238">
        <f t="shared" si="289"/>
        <v>0</v>
      </c>
      <c r="EC139" s="238">
        <f t="shared" si="290"/>
        <v>0</v>
      </c>
      <c r="ED139" s="238">
        <f t="shared" si="291"/>
        <v>0</v>
      </c>
      <c r="EE139" s="238">
        <f t="shared" si="292"/>
        <v>0</v>
      </c>
      <c r="EF139" s="238">
        <f t="shared" si="293"/>
        <v>0</v>
      </c>
      <c r="EG139" s="238">
        <f t="shared" si="294"/>
        <v>0</v>
      </c>
      <c r="EH139" s="239">
        <f t="shared" si="295"/>
        <v>0</v>
      </c>
      <c r="EI139" s="240">
        <f t="shared" si="296"/>
        <v>0</v>
      </c>
      <c r="EJ139" s="240">
        <f t="shared" si="297"/>
        <v>0</v>
      </c>
      <c r="EK139" s="240">
        <f t="shared" si="298"/>
        <v>0</v>
      </c>
      <c r="EL139" s="240">
        <f t="shared" si="299"/>
        <v>3</v>
      </c>
      <c r="EM139" s="240">
        <f t="shared" si="300"/>
        <v>0</v>
      </c>
      <c r="EN139" s="240">
        <f t="shared" si="301"/>
        <v>0</v>
      </c>
      <c r="EO139" s="240">
        <f t="shared" si="302"/>
        <v>0</v>
      </c>
      <c r="EP139" s="240">
        <f t="shared" si="303"/>
        <v>0</v>
      </c>
      <c r="EQ139" s="240">
        <f t="shared" si="304"/>
        <v>0</v>
      </c>
      <c r="ER139" s="240">
        <f t="shared" si="305"/>
        <v>0</v>
      </c>
      <c r="ES139" s="240">
        <f t="shared" si="306"/>
        <v>0</v>
      </c>
      <c r="ET139" s="241">
        <f t="shared" si="307"/>
        <v>3</v>
      </c>
      <c r="EU139" s="242">
        <f t="shared" si="308"/>
        <v>0</v>
      </c>
      <c r="EV139" s="234">
        <f t="shared" si="309"/>
        <v>0</v>
      </c>
      <c r="EW139" s="234">
        <f t="shared" si="310"/>
        <v>0</v>
      </c>
      <c r="EX139" s="234">
        <f t="shared" si="311"/>
        <v>0</v>
      </c>
      <c r="EY139" s="234">
        <f t="shared" si="312"/>
        <v>2</v>
      </c>
      <c r="EZ139" s="235">
        <f t="shared" si="313"/>
        <v>0</v>
      </c>
      <c r="FA139" s="236">
        <f t="shared" si="314"/>
        <v>0</v>
      </c>
      <c r="FB139" s="236">
        <f t="shared" si="315"/>
        <v>0</v>
      </c>
      <c r="FC139" s="236">
        <f t="shared" si="316"/>
        <v>0</v>
      </c>
      <c r="FD139" s="236">
        <f t="shared" si="317"/>
        <v>0</v>
      </c>
      <c r="FE139" s="236">
        <f t="shared" si="318"/>
        <v>0</v>
      </c>
      <c r="FF139" s="236">
        <f t="shared" si="319"/>
        <v>0</v>
      </c>
      <c r="FG139" s="237">
        <f t="shared" si="320"/>
        <v>0</v>
      </c>
      <c r="FH139" s="238">
        <f t="shared" si="321"/>
        <v>0</v>
      </c>
      <c r="FI139" s="238">
        <f t="shared" si="322"/>
        <v>0</v>
      </c>
      <c r="FJ139" s="238">
        <f t="shared" si="323"/>
        <v>0</v>
      </c>
      <c r="FK139" s="238">
        <f t="shared" si="324"/>
        <v>0</v>
      </c>
      <c r="FL139" s="238">
        <f t="shared" si="325"/>
        <v>0</v>
      </c>
      <c r="FM139" s="238">
        <f t="shared" si="326"/>
        <v>0</v>
      </c>
      <c r="FN139" s="238">
        <f t="shared" si="327"/>
        <v>0</v>
      </c>
      <c r="FO139" s="239">
        <f t="shared" si="328"/>
        <v>6</v>
      </c>
      <c r="FP139" s="240">
        <f t="shared" si="329"/>
        <v>6</v>
      </c>
      <c r="FQ139" s="240">
        <f t="shared" si="330"/>
        <v>0</v>
      </c>
      <c r="FR139" s="240">
        <f t="shared" si="331"/>
        <v>0</v>
      </c>
      <c r="FS139" s="240">
        <f t="shared" si="332"/>
        <v>0</v>
      </c>
      <c r="FT139" s="240">
        <f t="shared" si="333"/>
        <v>6</v>
      </c>
      <c r="FU139" s="240">
        <f t="shared" si="334"/>
        <v>0</v>
      </c>
      <c r="FV139" s="240">
        <f t="shared" si="335"/>
        <v>0</v>
      </c>
      <c r="FW139" s="240">
        <f t="shared" si="336"/>
        <v>0</v>
      </c>
      <c r="FX139" s="240">
        <f t="shared" si="337"/>
        <v>0</v>
      </c>
      <c r="FY139" s="240">
        <f t="shared" si="338"/>
        <v>0</v>
      </c>
      <c r="FZ139" s="240">
        <f t="shared" si="339"/>
        <v>0</v>
      </c>
      <c r="GA139" s="241">
        <f t="shared" si="340"/>
        <v>20</v>
      </c>
      <c r="GB139" s="242">
        <f t="shared" si="341"/>
        <v>0</v>
      </c>
      <c r="GC139" s="234">
        <f t="shared" si="342"/>
        <v>0</v>
      </c>
      <c r="GD139" s="234">
        <f t="shared" si="343"/>
        <v>0</v>
      </c>
      <c r="GE139" s="234">
        <f t="shared" si="344"/>
        <v>0</v>
      </c>
      <c r="GF139" s="234">
        <f t="shared" si="345"/>
        <v>0</v>
      </c>
      <c r="GG139" s="235">
        <f t="shared" si="346"/>
        <v>0</v>
      </c>
      <c r="GH139" s="236">
        <f t="shared" si="347"/>
        <v>0</v>
      </c>
      <c r="GI139" s="236">
        <f t="shared" si="348"/>
        <v>0</v>
      </c>
      <c r="GJ139" s="236">
        <f t="shared" si="349"/>
        <v>0</v>
      </c>
      <c r="GK139" s="236">
        <f t="shared" si="350"/>
        <v>0</v>
      </c>
      <c r="GL139" s="236">
        <f t="shared" si="351"/>
        <v>0</v>
      </c>
      <c r="GM139" s="236">
        <f t="shared" si="352"/>
        <v>0</v>
      </c>
      <c r="GN139" s="237">
        <f t="shared" si="353"/>
        <v>0</v>
      </c>
      <c r="GO139" s="238">
        <f t="shared" si="354"/>
        <v>0</v>
      </c>
      <c r="GP139" s="238">
        <f t="shared" si="355"/>
        <v>0</v>
      </c>
      <c r="GQ139" s="238">
        <f t="shared" si="356"/>
        <v>0</v>
      </c>
      <c r="GR139" s="238">
        <f t="shared" si="357"/>
        <v>0</v>
      </c>
      <c r="GS139" s="238">
        <f t="shared" si="358"/>
        <v>0</v>
      </c>
      <c r="GT139" s="238">
        <f t="shared" si="359"/>
        <v>0</v>
      </c>
      <c r="GU139" s="238">
        <f t="shared" si="360"/>
        <v>6</v>
      </c>
      <c r="GV139" s="239">
        <f t="shared" si="361"/>
        <v>0</v>
      </c>
      <c r="GW139" s="240">
        <f t="shared" si="362"/>
        <v>0</v>
      </c>
      <c r="GX139" s="240">
        <f t="shared" si="363"/>
        <v>0</v>
      </c>
      <c r="GY139" s="240">
        <f t="shared" si="364"/>
        <v>0</v>
      </c>
      <c r="GZ139" s="240">
        <f t="shared" si="365"/>
        <v>0</v>
      </c>
      <c r="HA139" s="240">
        <f t="shared" si="366"/>
        <v>0</v>
      </c>
      <c r="HB139" s="240">
        <f t="shared" si="367"/>
        <v>0</v>
      </c>
      <c r="HC139" s="240">
        <f t="shared" si="368"/>
        <v>0</v>
      </c>
      <c r="HD139" s="240">
        <f t="shared" si="369"/>
        <v>0</v>
      </c>
      <c r="HE139" s="240">
        <f t="shared" si="370"/>
        <v>0</v>
      </c>
      <c r="HF139" s="240">
        <f t="shared" si="371"/>
        <v>0</v>
      </c>
      <c r="HG139" s="240">
        <f t="shared" si="372"/>
        <v>0</v>
      </c>
      <c r="HH139" s="241">
        <f t="shared" si="373"/>
        <v>6</v>
      </c>
      <c r="HI139" s="243"/>
      <c r="HJ139" s="242">
        <f t="shared" si="374"/>
        <v>3</v>
      </c>
      <c r="HK139" s="234">
        <f t="shared" si="375"/>
        <v>3</v>
      </c>
      <c r="HL139" s="234">
        <f t="shared" si="376"/>
        <v>3</v>
      </c>
      <c r="HM139" s="234">
        <f t="shared" si="377"/>
        <v>3</v>
      </c>
      <c r="HN139" s="234">
        <f t="shared" si="378"/>
        <v>0</v>
      </c>
      <c r="HO139" s="235">
        <f t="shared" si="379"/>
        <v>20</v>
      </c>
      <c r="HP139" s="236">
        <f t="shared" si="380"/>
        <v>20</v>
      </c>
      <c r="HQ139" s="236">
        <f t="shared" si="381"/>
        <v>20</v>
      </c>
      <c r="HR139" s="236">
        <f t="shared" si="382"/>
        <v>20</v>
      </c>
      <c r="HS139" s="236">
        <f t="shared" si="383"/>
        <v>10</v>
      </c>
      <c r="HT139" s="236">
        <f t="shared" si="384"/>
        <v>20</v>
      </c>
      <c r="HU139" s="236">
        <f t="shared" si="385"/>
        <v>10</v>
      </c>
      <c r="HV139" s="237">
        <f t="shared" si="386"/>
        <v>20</v>
      </c>
      <c r="HW139" s="238">
        <f t="shared" si="387"/>
        <v>20</v>
      </c>
      <c r="HX139" s="238">
        <f t="shared" si="388"/>
        <v>20</v>
      </c>
      <c r="HY139" s="238">
        <f t="shared" si="389"/>
        <v>20</v>
      </c>
      <c r="HZ139" s="238">
        <f t="shared" si="390"/>
        <v>10</v>
      </c>
      <c r="IA139" s="238">
        <f t="shared" si="391"/>
        <v>20</v>
      </c>
      <c r="IB139" s="238">
        <f t="shared" si="392"/>
        <v>10</v>
      </c>
      <c r="IC139" s="238">
        <f t="shared" si="393"/>
        <v>0</v>
      </c>
      <c r="ID139" s="239">
        <f t="shared" si="394"/>
        <v>0</v>
      </c>
      <c r="IE139" s="240">
        <f t="shared" si="395"/>
        <v>0</v>
      </c>
      <c r="IF139" s="240">
        <f t="shared" si="396"/>
        <v>10</v>
      </c>
      <c r="IG139" s="240">
        <f t="shared" si="397"/>
        <v>0</v>
      </c>
      <c r="IH139" s="240">
        <f t="shared" si="398"/>
        <v>0</v>
      </c>
      <c r="II139" s="240">
        <f t="shared" si="399"/>
        <v>0</v>
      </c>
      <c r="IJ139" s="240">
        <f t="shared" si="400"/>
        <v>0</v>
      </c>
      <c r="IK139" s="240">
        <f t="shared" si="401"/>
        <v>0</v>
      </c>
      <c r="IL139" s="240">
        <f t="shared" si="402"/>
        <v>0</v>
      </c>
      <c r="IM139" s="240">
        <f t="shared" si="403"/>
        <v>0</v>
      </c>
      <c r="IN139" s="240">
        <f t="shared" si="404"/>
        <v>20</v>
      </c>
      <c r="IO139" s="240">
        <f t="shared" si="405"/>
        <v>20</v>
      </c>
      <c r="IP139" s="416">
        <f t="shared" si="406"/>
        <v>290</v>
      </c>
      <c r="IQ139" s="416">
        <f t="shared" si="407"/>
        <v>12</v>
      </c>
    </row>
    <row r="140" spans="1:251" ht="15" customHeight="1" x14ac:dyDescent="0.25">
      <c r="A140" s="14" t="s">
        <v>984</v>
      </c>
      <c r="B140" s="392">
        <v>96</v>
      </c>
      <c r="C140" s="13" t="s">
        <v>840</v>
      </c>
      <c r="D140" s="423">
        <v>43922</v>
      </c>
      <c r="E140" s="20">
        <v>7</v>
      </c>
      <c r="F140" s="6">
        <v>10674325</v>
      </c>
      <c r="G140" s="20">
        <v>1</v>
      </c>
      <c r="H140" s="20"/>
      <c r="I140" s="23"/>
      <c r="J140" s="6" t="s">
        <v>18</v>
      </c>
      <c r="K140" s="6" t="s">
        <v>18</v>
      </c>
      <c r="L140" s="424"/>
      <c r="M140" s="651" t="s">
        <v>841</v>
      </c>
      <c r="N140" s="24"/>
      <c r="O140" s="107"/>
      <c r="P140" s="105"/>
      <c r="Q140" s="106"/>
      <c r="R140" s="24"/>
      <c r="S140" s="107"/>
      <c r="T140" s="105"/>
      <c r="U140" s="106"/>
      <c r="V140" s="24"/>
      <c r="W140" s="107"/>
      <c r="X140" s="105"/>
      <c r="Y140" s="106"/>
      <c r="Z140" s="24"/>
      <c r="AA140" s="273"/>
      <c r="AB140" s="24"/>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648" t="s">
        <v>1403</v>
      </c>
      <c r="AZ140" s="107"/>
      <c r="BA140" s="273"/>
      <c r="BB140" s="24">
        <v>71</v>
      </c>
      <c r="BC140" s="107"/>
      <c r="BD140" s="273"/>
      <c r="BE140" s="24">
        <v>64</v>
      </c>
      <c r="BF140" s="107"/>
      <c r="BG140" s="273"/>
      <c r="BH140" s="24">
        <v>72</v>
      </c>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f t="shared" si="272"/>
        <v>69</v>
      </c>
      <c r="DK140" s="219"/>
      <c r="DL140" s="220">
        <f t="shared" si="273"/>
        <v>3.45</v>
      </c>
      <c r="DM140" s="650">
        <f t="shared" si="274"/>
        <v>0</v>
      </c>
      <c r="DN140" s="233">
        <f t="shared" si="275"/>
        <v>0</v>
      </c>
      <c r="DO140" s="234">
        <f t="shared" si="276"/>
        <v>0</v>
      </c>
      <c r="DP140" s="234">
        <f t="shared" si="277"/>
        <v>0</v>
      </c>
      <c r="DQ140" s="234">
        <f t="shared" si="278"/>
        <v>0</v>
      </c>
      <c r="DR140" s="234">
        <f t="shared" si="279"/>
        <v>0</v>
      </c>
      <c r="DS140" s="235">
        <f t="shared" si="280"/>
        <v>0</v>
      </c>
      <c r="DT140" s="236">
        <f t="shared" si="281"/>
        <v>0</v>
      </c>
      <c r="DU140" s="236">
        <f t="shared" si="282"/>
        <v>0</v>
      </c>
      <c r="DV140" s="236">
        <f t="shared" si="283"/>
        <v>0</v>
      </c>
      <c r="DW140" s="236">
        <f t="shared" si="284"/>
        <v>0</v>
      </c>
      <c r="DX140" s="236">
        <f t="shared" si="285"/>
        <v>0</v>
      </c>
      <c r="DY140" s="236">
        <f t="shared" si="286"/>
        <v>0</v>
      </c>
      <c r="DZ140" s="237">
        <f t="shared" si="287"/>
        <v>0</v>
      </c>
      <c r="EA140" s="238">
        <f t="shared" si="288"/>
        <v>0</v>
      </c>
      <c r="EB140" s="238">
        <f t="shared" si="289"/>
        <v>0</v>
      </c>
      <c r="EC140" s="238">
        <f t="shared" si="290"/>
        <v>0</v>
      </c>
      <c r="ED140" s="238">
        <f t="shared" si="291"/>
        <v>0</v>
      </c>
      <c r="EE140" s="238">
        <f t="shared" si="292"/>
        <v>0</v>
      </c>
      <c r="EF140" s="238">
        <f t="shared" si="293"/>
        <v>0</v>
      </c>
      <c r="EG140" s="238">
        <f t="shared" si="294"/>
        <v>0</v>
      </c>
      <c r="EH140" s="239">
        <f t="shared" si="295"/>
        <v>0</v>
      </c>
      <c r="EI140" s="240">
        <f t="shared" si="296"/>
        <v>0</v>
      </c>
      <c r="EJ140" s="240">
        <f t="shared" si="297"/>
        <v>0</v>
      </c>
      <c r="EK140" s="240">
        <f t="shared" si="298"/>
        <v>0</v>
      </c>
      <c r="EL140" s="240">
        <f t="shared" si="299"/>
        <v>0</v>
      </c>
      <c r="EM140" s="240">
        <f t="shared" si="300"/>
        <v>0</v>
      </c>
      <c r="EN140" s="240">
        <f t="shared" si="301"/>
        <v>0</v>
      </c>
      <c r="EO140" s="240">
        <f t="shared" si="302"/>
        <v>0</v>
      </c>
      <c r="EP140" s="240">
        <f t="shared" si="303"/>
        <v>0</v>
      </c>
      <c r="EQ140" s="240">
        <f t="shared" si="304"/>
        <v>0</v>
      </c>
      <c r="ER140" s="240">
        <f t="shared" si="305"/>
        <v>0</v>
      </c>
      <c r="ES140" s="240">
        <f t="shared" si="306"/>
        <v>0</v>
      </c>
      <c r="ET140" s="241">
        <f t="shared" si="307"/>
        <v>0</v>
      </c>
      <c r="EU140" s="242">
        <f t="shared" si="308"/>
        <v>0</v>
      </c>
      <c r="EV140" s="234">
        <f t="shared" si="309"/>
        <v>0</v>
      </c>
      <c r="EW140" s="234">
        <f t="shared" si="310"/>
        <v>0</v>
      </c>
      <c r="EX140" s="234">
        <f t="shared" si="311"/>
        <v>0</v>
      </c>
      <c r="EY140" s="234">
        <f t="shared" si="312"/>
        <v>0</v>
      </c>
      <c r="EZ140" s="235">
        <f t="shared" si="313"/>
        <v>0</v>
      </c>
      <c r="FA140" s="236">
        <f t="shared" si="314"/>
        <v>0</v>
      </c>
      <c r="FB140" s="236">
        <f t="shared" si="315"/>
        <v>0</v>
      </c>
      <c r="FC140" s="236">
        <f t="shared" si="316"/>
        <v>0</v>
      </c>
      <c r="FD140" s="236">
        <f t="shared" si="317"/>
        <v>0</v>
      </c>
      <c r="FE140" s="236">
        <f t="shared" si="318"/>
        <v>0</v>
      </c>
      <c r="FF140" s="236">
        <f t="shared" si="319"/>
        <v>0</v>
      </c>
      <c r="FG140" s="237">
        <f t="shared" si="320"/>
        <v>0</v>
      </c>
      <c r="FH140" s="238">
        <f t="shared" si="321"/>
        <v>0</v>
      </c>
      <c r="FI140" s="238">
        <f t="shared" si="322"/>
        <v>0</v>
      </c>
      <c r="FJ140" s="238">
        <f t="shared" si="323"/>
        <v>0</v>
      </c>
      <c r="FK140" s="238">
        <f t="shared" si="324"/>
        <v>0</v>
      </c>
      <c r="FL140" s="238">
        <f t="shared" si="325"/>
        <v>0</v>
      </c>
      <c r="FM140" s="238">
        <f t="shared" si="326"/>
        <v>0</v>
      </c>
      <c r="FN140" s="238">
        <f t="shared" si="327"/>
        <v>0</v>
      </c>
      <c r="FO140" s="239">
        <f t="shared" si="328"/>
        <v>0</v>
      </c>
      <c r="FP140" s="240">
        <f t="shared" si="329"/>
        <v>0</v>
      </c>
      <c r="FQ140" s="240">
        <f t="shared" si="330"/>
        <v>0</v>
      </c>
      <c r="FR140" s="240">
        <f t="shared" si="331"/>
        <v>0</v>
      </c>
      <c r="FS140" s="240">
        <f t="shared" si="332"/>
        <v>0</v>
      </c>
      <c r="FT140" s="240">
        <f t="shared" si="333"/>
        <v>0</v>
      </c>
      <c r="FU140" s="240">
        <f t="shared" si="334"/>
        <v>0</v>
      </c>
      <c r="FV140" s="240">
        <f t="shared" si="335"/>
        <v>0</v>
      </c>
      <c r="FW140" s="240">
        <f t="shared" si="336"/>
        <v>0</v>
      </c>
      <c r="FX140" s="240">
        <f t="shared" si="337"/>
        <v>0</v>
      </c>
      <c r="FY140" s="240">
        <f t="shared" si="338"/>
        <v>0</v>
      </c>
      <c r="FZ140" s="240">
        <f t="shared" si="339"/>
        <v>0</v>
      </c>
      <c r="GA140" s="241">
        <f t="shared" si="340"/>
        <v>0</v>
      </c>
      <c r="GB140" s="242">
        <f t="shared" si="341"/>
        <v>0</v>
      </c>
      <c r="GC140" s="234">
        <f t="shared" si="342"/>
        <v>0</v>
      </c>
      <c r="GD140" s="234">
        <f t="shared" si="343"/>
        <v>0</v>
      </c>
      <c r="GE140" s="234">
        <f t="shared" si="344"/>
        <v>0</v>
      </c>
      <c r="GF140" s="234">
        <f t="shared" si="345"/>
        <v>0</v>
      </c>
      <c r="GG140" s="235">
        <f t="shared" si="346"/>
        <v>0</v>
      </c>
      <c r="GH140" s="236">
        <f t="shared" si="347"/>
        <v>0</v>
      </c>
      <c r="GI140" s="236">
        <f t="shared" si="348"/>
        <v>0</v>
      </c>
      <c r="GJ140" s="236">
        <f t="shared" si="349"/>
        <v>0</v>
      </c>
      <c r="GK140" s="236">
        <f t="shared" si="350"/>
        <v>0</v>
      </c>
      <c r="GL140" s="236">
        <f t="shared" si="351"/>
        <v>0</v>
      </c>
      <c r="GM140" s="236">
        <f t="shared" si="352"/>
        <v>0</v>
      </c>
      <c r="GN140" s="237">
        <f t="shared" si="353"/>
        <v>0</v>
      </c>
      <c r="GO140" s="238">
        <f t="shared" si="354"/>
        <v>0</v>
      </c>
      <c r="GP140" s="238">
        <f t="shared" si="355"/>
        <v>0</v>
      </c>
      <c r="GQ140" s="238">
        <f t="shared" si="356"/>
        <v>0</v>
      </c>
      <c r="GR140" s="238">
        <f t="shared" si="357"/>
        <v>0</v>
      </c>
      <c r="GS140" s="238">
        <f t="shared" si="358"/>
        <v>0</v>
      </c>
      <c r="GT140" s="238">
        <f t="shared" si="359"/>
        <v>0</v>
      </c>
      <c r="GU140" s="238">
        <f t="shared" si="360"/>
        <v>0</v>
      </c>
      <c r="GV140" s="239">
        <f t="shared" si="361"/>
        <v>0</v>
      </c>
      <c r="GW140" s="240">
        <f t="shared" si="362"/>
        <v>0</v>
      </c>
      <c r="GX140" s="240">
        <f t="shared" si="363"/>
        <v>0</v>
      </c>
      <c r="GY140" s="240">
        <f t="shared" si="364"/>
        <v>0</v>
      </c>
      <c r="GZ140" s="240">
        <f t="shared" si="365"/>
        <v>0</v>
      </c>
      <c r="HA140" s="240">
        <f t="shared" si="366"/>
        <v>0</v>
      </c>
      <c r="HB140" s="240">
        <f t="shared" si="367"/>
        <v>0</v>
      </c>
      <c r="HC140" s="240">
        <f t="shared" si="368"/>
        <v>0</v>
      </c>
      <c r="HD140" s="240">
        <f t="shared" si="369"/>
        <v>0</v>
      </c>
      <c r="HE140" s="240">
        <f t="shared" si="370"/>
        <v>0</v>
      </c>
      <c r="HF140" s="240">
        <f t="shared" si="371"/>
        <v>0</v>
      </c>
      <c r="HG140" s="240">
        <f t="shared" si="372"/>
        <v>0</v>
      </c>
      <c r="HH140" s="241">
        <f t="shared" si="373"/>
        <v>0</v>
      </c>
      <c r="HI140" s="243"/>
      <c r="HJ140" s="242">
        <f t="shared" si="374"/>
        <v>0</v>
      </c>
      <c r="HK140" s="234">
        <f t="shared" si="375"/>
        <v>0</v>
      </c>
      <c r="HL140" s="234">
        <f t="shared" si="376"/>
        <v>0</v>
      </c>
      <c r="HM140" s="234">
        <f t="shared" si="377"/>
        <v>0</v>
      </c>
      <c r="HN140" s="234">
        <f t="shared" si="378"/>
        <v>0</v>
      </c>
      <c r="HO140" s="235">
        <f t="shared" si="379"/>
        <v>20</v>
      </c>
      <c r="HP140" s="236">
        <f t="shared" si="380"/>
        <v>20</v>
      </c>
      <c r="HQ140" s="236">
        <f t="shared" si="381"/>
        <v>20</v>
      </c>
      <c r="HR140" s="236">
        <f t="shared" si="382"/>
        <v>20</v>
      </c>
      <c r="HS140" s="236">
        <f t="shared" si="383"/>
        <v>10</v>
      </c>
      <c r="HT140" s="236">
        <f t="shared" si="384"/>
        <v>20</v>
      </c>
      <c r="HU140" s="236">
        <f t="shared" si="385"/>
        <v>10</v>
      </c>
      <c r="HV140" s="237">
        <f t="shared" si="386"/>
        <v>0</v>
      </c>
      <c r="HW140" s="238">
        <f t="shared" si="387"/>
        <v>20</v>
      </c>
      <c r="HX140" s="238">
        <f t="shared" si="388"/>
        <v>20</v>
      </c>
      <c r="HY140" s="238">
        <f t="shared" si="389"/>
        <v>20</v>
      </c>
      <c r="HZ140" s="238">
        <f t="shared" si="390"/>
        <v>0</v>
      </c>
      <c r="IA140" s="238">
        <f t="shared" si="391"/>
        <v>0</v>
      </c>
      <c r="IB140" s="238">
        <f t="shared" si="392"/>
        <v>0</v>
      </c>
      <c r="IC140" s="238">
        <f t="shared" si="393"/>
        <v>0</v>
      </c>
      <c r="ID140" s="239">
        <f t="shared" si="394"/>
        <v>0</v>
      </c>
      <c r="IE140" s="240">
        <f t="shared" si="395"/>
        <v>0</v>
      </c>
      <c r="IF140" s="240">
        <f t="shared" si="396"/>
        <v>0</v>
      </c>
      <c r="IG140" s="240">
        <f t="shared" si="397"/>
        <v>0</v>
      </c>
      <c r="IH140" s="240">
        <f t="shared" si="398"/>
        <v>0</v>
      </c>
      <c r="II140" s="240">
        <f t="shared" si="399"/>
        <v>0</v>
      </c>
      <c r="IJ140" s="240">
        <f t="shared" si="400"/>
        <v>0</v>
      </c>
      <c r="IK140" s="240">
        <f t="shared" si="401"/>
        <v>0</v>
      </c>
      <c r="IL140" s="240">
        <f t="shared" si="402"/>
        <v>0</v>
      </c>
      <c r="IM140" s="240">
        <f t="shared" si="403"/>
        <v>0</v>
      </c>
      <c r="IN140" s="240">
        <f t="shared" si="404"/>
        <v>0</v>
      </c>
      <c r="IO140" s="240">
        <f t="shared" si="405"/>
        <v>0</v>
      </c>
      <c r="IP140" s="416">
        <f t="shared" si="406"/>
        <v>180</v>
      </c>
      <c r="IQ140" s="416">
        <f t="shared" si="407"/>
        <v>0</v>
      </c>
    </row>
    <row r="141" spans="1:251" ht="15" customHeight="1" x14ac:dyDescent="0.25">
      <c r="A141" s="14" t="s">
        <v>1798</v>
      </c>
      <c r="B141" s="392">
        <v>97</v>
      </c>
      <c r="C141" s="13" t="s">
        <v>842</v>
      </c>
      <c r="D141" s="423">
        <v>43922</v>
      </c>
      <c r="E141" s="20">
        <v>7</v>
      </c>
      <c r="F141" s="6">
        <v>10674417</v>
      </c>
      <c r="G141" s="20">
        <v>1</v>
      </c>
      <c r="H141" s="20"/>
      <c r="I141" s="23"/>
      <c r="J141" s="6" t="s">
        <v>18</v>
      </c>
      <c r="K141" s="6" t="s">
        <v>18</v>
      </c>
      <c r="L141" s="424"/>
      <c r="M141" s="651" t="s">
        <v>843</v>
      </c>
      <c r="N141" s="690">
        <v>68.699996948242188</v>
      </c>
      <c r="O141" s="107"/>
      <c r="P141" s="105"/>
      <c r="Q141" s="106"/>
      <c r="R141" s="24">
        <v>75.830001831054688</v>
      </c>
      <c r="S141" s="107"/>
      <c r="T141" s="105"/>
      <c r="U141" s="106"/>
      <c r="V141" s="690">
        <v>62.020000457763672</v>
      </c>
      <c r="W141" s="107"/>
      <c r="X141" s="105"/>
      <c r="Y141" s="106"/>
      <c r="Z141" s="24">
        <v>65.019996643066406</v>
      </c>
      <c r="AA141" s="273"/>
      <c r="AB141" s="24" t="s">
        <v>1390</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648">
        <v>68.849998474121094</v>
      </c>
      <c r="AZ141" s="107"/>
      <c r="BA141" s="273"/>
      <c r="BB141" s="24">
        <v>66</v>
      </c>
      <c r="BC141" s="107"/>
      <c r="BD141" s="273"/>
      <c r="BE141" s="24">
        <v>60</v>
      </c>
      <c r="BF141" s="107"/>
      <c r="BG141" s="273"/>
      <c r="BH141" s="24">
        <v>68</v>
      </c>
      <c r="BI141" s="107"/>
      <c r="BJ141" s="273"/>
      <c r="BK141" s="24">
        <v>74</v>
      </c>
      <c r="BL141" s="107"/>
      <c r="BM141" s="273"/>
      <c r="BN141" s="24">
        <v>67</v>
      </c>
      <c r="BO141" s="107"/>
      <c r="BP141" s="273"/>
      <c r="BQ141" s="24">
        <v>70</v>
      </c>
      <c r="BR141" s="107"/>
      <c r="BS141" s="273"/>
      <c r="BT141" s="24" t="s">
        <v>1387</v>
      </c>
      <c r="BU141" s="291"/>
      <c r="BV141" s="273"/>
      <c r="BW141" s="24" t="s">
        <v>1390</v>
      </c>
      <c r="BX141" s="107"/>
      <c r="BY141" s="273"/>
      <c r="BZ141" s="24" t="s">
        <v>1390</v>
      </c>
      <c r="CA141" s="107"/>
      <c r="CB141" s="273"/>
      <c r="CC141" s="24"/>
      <c r="CD141" s="107"/>
      <c r="CE141" s="107"/>
      <c r="CF141" s="693">
        <v>82</v>
      </c>
      <c r="CG141" s="107"/>
      <c r="CH141" s="273"/>
      <c r="CI141" s="692" t="s">
        <v>1117</v>
      </c>
      <c r="CJ141" s="107"/>
      <c r="CK141" s="273"/>
      <c r="CL141" s="24" t="s">
        <v>1390</v>
      </c>
      <c r="CM141" s="107"/>
      <c r="CN141" s="273"/>
      <c r="CO141" s="24"/>
      <c r="CP141" s="107"/>
      <c r="CQ141" s="273"/>
      <c r="CR141" s="24"/>
      <c r="CS141" s="107"/>
      <c r="CT141" s="273"/>
      <c r="CU141" s="692">
        <v>58.5</v>
      </c>
      <c r="CV141" s="107"/>
      <c r="CW141" s="273"/>
      <c r="CX141" s="24"/>
      <c r="CY141" s="107"/>
      <c r="CZ141" s="273"/>
      <c r="DA141" s="692">
        <v>64.199996948242188</v>
      </c>
      <c r="DB141" s="107"/>
      <c r="DC141" s="273"/>
      <c r="DD141" s="24"/>
      <c r="DE141" s="107"/>
      <c r="DF141" s="273"/>
      <c r="DG141" s="218"/>
      <c r="DH141" s="217"/>
      <c r="DI141" s="217"/>
      <c r="DJ141" s="286">
        <f t="shared" si="272"/>
        <v>67.854999542236328</v>
      </c>
      <c r="DK141" s="219"/>
      <c r="DL141" s="220">
        <f t="shared" si="273"/>
        <v>3.3927499771118166</v>
      </c>
      <c r="DM141" s="650">
        <f t="shared" si="274"/>
        <v>0</v>
      </c>
      <c r="DN141" s="233">
        <f t="shared" si="275"/>
        <v>0</v>
      </c>
      <c r="DO141" s="234">
        <f t="shared" si="276"/>
        <v>0</v>
      </c>
      <c r="DP141" s="234">
        <f t="shared" si="277"/>
        <v>0</v>
      </c>
      <c r="DQ141" s="234">
        <f t="shared" si="278"/>
        <v>0</v>
      </c>
      <c r="DR141" s="234">
        <f t="shared" si="279"/>
        <v>0</v>
      </c>
      <c r="DS141" s="235">
        <f t="shared" si="280"/>
        <v>0</v>
      </c>
      <c r="DT141" s="236">
        <f t="shared" si="281"/>
        <v>0</v>
      </c>
      <c r="DU141" s="236">
        <f t="shared" si="282"/>
        <v>0</v>
      </c>
      <c r="DV141" s="236">
        <f t="shared" si="283"/>
        <v>0</v>
      </c>
      <c r="DW141" s="236">
        <f t="shared" si="284"/>
        <v>0</v>
      </c>
      <c r="DX141" s="236">
        <f t="shared" si="285"/>
        <v>0</v>
      </c>
      <c r="DY141" s="236">
        <f t="shared" si="286"/>
        <v>0</v>
      </c>
      <c r="DZ141" s="237">
        <f t="shared" si="287"/>
        <v>0</v>
      </c>
      <c r="EA141" s="238">
        <f t="shared" si="288"/>
        <v>0</v>
      </c>
      <c r="EB141" s="238">
        <f t="shared" si="289"/>
        <v>0</v>
      </c>
      <c r="EC141" s="238">
        <f t="shared" si="290"/>
        <v>0</v>
      </c>
      <c r="ED141" s="238">
        <f t="shared" si="291"/>
        <v>0</v>
      </c>
      <c r="EE141" s="238">
        <f t="shared" si="292"/>
        <v>0</v>
      </c>
      <c r="EF141" s="238">
        <f t="shared" si="293"/>
        <v>0</v>
      </c>
      <c r="EG141" s="238">
        <f t="shared" si="294"/>
        <v>0</v>
      </c>
      <c r="EH141" s="239">
        <f t="shared" si="295"/>
        <v>0</v>
      </c>
      <c r="EI141" s="240">
        <f t="shared" si="296"/>
        <v>0</v>
      </c>
      <c r="EJ141" s="240">
        <f t="shared" si="297"/>
        <v>0</v>
      </c>
      <c r="EK141" s="240">
        <f t="shared" si="298"/>
        <v>0</v>
      </c>
      <c r="EL141" s="240">
        <f t="shared" si="299"/>
        <v>3</v>
      </c>
      <c r="EM141" s="240">
        <f t="shared" si="300"/>
        <v>0</v>
      </c>
      <c r="EN141" s="240">
        <f t="shared" si="301"/>
        <v>0</v>
      </c>
      <c r="EO141" s="240">
        <f t="shared" si="302"/>
        <v>0</v>
      </c>
      <c r="EP141" s="240">
        <f t="shared" si="303"/>
        <v>0</v>
      </c>
      <c r="EQ141" s="240">
        <f t="shared" si="304"/>
        <v>0</v>
      </c>
      <c r="ER141" s="240">
        <f t="shared" si="305"/>
        <v>0</v>
      </c>
      <c r="ES141" s="240">
        <f t="shared" si="306"/>
        <v>0</v>
      </c>
      <c r="ET141" s="241">
        <f t="shared" si="307"/>
        <v>3</v>
      </c>
      <c r="EU141" s="242">
        <f t="shared" si="308"/>
        <v>0</v>
      </c>
      <c r="EV141" s="234">
        <f t="shared" si="309"/>
        <v>0</v>
      </c>
      <c r="EW141" s="234">
        <f t="shared" si="310"/>
        <v>0</v>
      </c>
      <c r="EX141" s="234">
        <f t="shared" si="311"/>
        <v>0</v>
      </c>
      <c r="EY141" s="234">
        <f t="shared" si="312"/>
        <v>2</v>
      </c>
      <c r="EZ141" s="235">
        <f t="shared" si="313"/>
        <v>0</v>
      </c>
      <c r="FA141" s="236">
        <f t="shared" si="314"/>
        <v>0</v>
      </c>
      <c r="FB141" s="236">
        <f t="shared" si="315"/>
        <v>0</v>
      </c>
      <c r="FC141" s="236">
        <f t="shared" si="316"/>
        <v>0</v>
      </c>
      <c r="FD141" s="236">
        <f t="shared" si="317"/>
        <v>0</v>
      </c>
      <c r="FE141" s="236">
        <f t="shared" si="318"/>
        <v>0</v>
      </c>
      <c r="FF141" s="236">
        <f t="shared" si="319"/>
        <v>0</v>
      </c>
      <c r="FG141" s="237">
        <f t="shared" si="320"/>
        <v>0</v>
      </c>
      <c r="FH141" s="238">
        <f t="shared" si="321"/>
        <v>0</v>
      </c>
      <c r="FI141" s="238">
        <f t="shared" si="322"/>
        <v>0</v>
      </c>
      <c r="FJ141" s="238">
        <f t="shared" si="323"/>
        <v>0</v>
      </c>
      <c r="FK141" s="238">
        <f t="shared" si="324"/>
        <v>0</v>
      </c>
      <c r="FL141" s="238">
        <f t="shared" si="325"/>
        <v>0</v>
      </c>
      <c r="FM141" s="238">
        <f t="shared" si="326"/>
        <v>0</v>
      </c>
      <c r="FN141" s="238">
        <f t="shared" si="327"/>
        <v>0</v>
      </c>
      <c r="FO141" s="239">
        <f t="shared" si="328"/>
        <v>6</v>
      </c>
      <c r="FP141" s="240">
        <f t="shared" si="329"/>
        <v>6</v>
      </c>
      <c r="FQ141" s="240">
        <f t="shared" si="330"/>
        <v>0</v>
      </c>
      <c r="FR141" s="240">
        <f t="shared" si="331"/>
        <v>0</v>
      </c>
      <c r="FS141" s="240">
        <f t="shared" si="332"/>
        <v>0</v>
      </c>
      <c r="FT141" s="240">
        <f t="shared" si="333"/>
        <v>6</v>
      </c>
      <c r="FU141" s="240">
        <f t="shared" si="334"/>
        <v>0</v>
      </c>
      <c r="FV141" s="240">
        <f t="shared" si="335"/>
        <v>0</v>
      </c>
      <c r="FW141" s="240">
        <f t="shared" si="336"/>
        <v>0</v>
      </c>
      <c r="FX141" s="240">
        <f t="shared" si="337"/>
        <v>0</v>
      </c>
      <c r="FY141" s="240">
        <f t="shared" si="338"/>
        <v>0</v>
      </c>
      <c r="FZ141" s="240">
        <f t="shared" si="339"/>
        <v>0</v>
      </c>
      <c r="GA141" s="241">
        <f t="shared" si="340"/>
        <v>20</v>
      </c>
      <c r="GB141" s="242">
        <f t="shared" si="341"/>
        <v>0</v>
      </c>
      <c r="GC141" s="234">
        <f t="shared" si="342"/>
        <v>0</v>
      </c>
      <c r="GD141" s="234">
        <f t="shared" si="343"/>
        <v>0</v>
      </c>
      <c r="GE141" s="234">
        <f t="shared" si="344"/>
        <v>0</v>
      </c>
      <c r="GF141" s="234">
        <f t="shared" si="345"/>
        <v>0</v>
      </c>
      <c r="GG141" s="235">
        <f t="shared" si="346"/>
        <v>0</v>
      </c>
      <c r="GH141" s="236">
        <f t="shared" si="347"/>
        <v>0</v>
      </c>
      <c r="GI141" s="236">
        <f t="shared" si="348"/>
        <v>0</v>
      </c>
      <c r="GJ141" s="236">
        <f t="shared" si="349"/>
        <v>0</v>
      </c>
      <c r="GK141" s="236">
        <f t="shared" si="350"/>
        <v>0</v>
      </c>
      <c r="GL141" s="236">
        <f t="shared" si="351"/>
        <v>0</v>
      </c>
      <c r="GM141" s="236">
        <f t="shared" si="352"/>
        <v>0</v>
      </c>
      <c r="GN141" s="237">
        <f t="shared" si="353"/>
        <v>0</v>
      </c>
      <c r="GO141" s="238">
        <f t="shared" si="354"/>
        <v>0</v>
      </c>
      <c r="GP141" s="238">
        <f t="shared" si="355"/>
        <v>0</v>
      </c>
      <c r="GQ141" s="238">
        <f t="shared" si="356"/>
        <v>0</v>
      </c>
      <c r="GR141" s="238">
        <f t="shared" si="357"/>
        <v>0</v>
      </c>
      <c r="GS141" s="238">
        <f t="shared" si="358"/>
        <v>0</v>
      </c>
      <c r="GT141" s="238">
        <f t="shared" si="359"/>
        <v>0</v>
      </c>
      <c r="GU141" s="238">
        <f t="shared" si="360"/>
        <v>6</v>
      </c>
      <c r="GV141" s="239">
        <f t="shared" si="361"/>
        <v>0</v>
      </c>
      <c r="GW141" s="240">
        <f t="shared" si="362"/>
        <v>0</v>
      </c>
      <c r="GX141" s="240">
        <f t="shared" si="363"/>
        <v>0</v>
      </c>
      <c r="GY141" s="240">
        <f t="shared" si="364"/>
        <v>0</v>
      </c>
      <c r="GZ141" s="240">
        <f t="shared" si="365"/>
        <v>0</v>
      </c>
      <c r="HA141" s="240">
        <f t="shared" si="366"/>
        <v>0</v>
      </c>
      <c r="HB141" s="240">
        <f t="shared" si="367"/>
        <v>0</v>
      </c>
      <c r="HC141" s="240">
        <f t="shared" si="368"/>
        <v>0</v>
      </c>
      <c r="HD141" s="240">
        <f t="shared" si="369"/>
        <v>0</v>
      </c>
      <c r="HE141" s="240">
        <f t="shared" si="370"/>
        <v>0</v>
      </c>
      <c r="HF141" s="240">
        <f t="shared" si="371"/>
        <v>0</v>
      </c>
      <c r="HG141" s="240">
        <f t="shared" si="372"/>
        <v>0</v>
      </c>
      <c r="HH141" s="241">
        <f t="shared" si="373"/>
        <v>6</v>
      </c>
      <c r="HI141" s="243"/>
      <c r="HJ141" s="242">
        <f t="shared" si="374"/>
        <v>3</v>
      </c>
      <c r="HK141" s="234">
        <f t="shared" si="375"/>
        <v>3</v>
      </c>
      <c r="HL141" s="234">
        <f t="shared" si="376"/>
        <v>3</v>
      </c>
      <c r="HM141" s="234">
        <f t="shared" si="377"/>
        <v>3</v>
      </c>
      <c r="HN141" s="234">
        <f t="shared" si="378"/>
        <v>0</v>
      </c>
      <c r="HO141" s="235">
        <f t="shared" si="379"/>
        <v>20</v>
      </c>
      <c r="HP141" s="236">
        <f t="shared" si="380"/>
        <v>20</v>
      </c>
      <c r="HQ141" s="236">
        <f t="shared" si="381"/>
        <v>20</v>
      </c>
      <c r="HR141" s="236">
        <f t="shared" si="382"/>
        <v>20</v>
      </c>
      <c r="HS141" s="236">
        <f t="shared" si="383"/>
        <v>10</v>
      </c>
      <c r="HT141" s="236">
        <f t="shared" si="384"/>
        <v>20</v>
      </c>
      <c r="HU141" s="236">
        <f t="shared" si="385"/>
        <v>10</v>
      </c>
      <c r="HV141" s="237">
        <f t="shared" si="386"/>
        <v>20</v>
      </c>
      <c r="HW141" s="238">
        <f t="shared" si="387"/>
        <v>20</v>
      </c>
      <c r="HX141" s="238">
        <f t="shared" si="388"/>
        <v>20</v>
      </c>
      <c r="HY141" s="238">
        <f t="shared" si="389"/>
        <v>20</v>
      </c>
      <c r="HZ141" s="238">
        <f t="shared" si="390"/>
        <v>10</v>
      </c>
      <c r="IA141" s="238">
        <f t="shared" si="391"/>
        <v>20</v>
      </c>
      <c r="IB141" s="238">
        <f t="shared" si="392"/>
        <v>10</v>
      </c>
      <c r="IC141" s="238">
        <f t="shared" si="393"/>
        <v>0</v>
      </c>
      <c r="ID141" s="239">
        <f t="shared" si="394"/>
        <v>0</v>
      </c>
      <c r="IE141" s="240">
        <f t="shared" si="395"/>
        <v>0</v>
      </c>
      <c r="IF141" s="240">
        <f t="shared" si="396"/>
        <v>0</v>
      </c>
      <c r="IG141" s="240">
        <f t="shared" si="397"/>
        <v>10</v>
      </c>
      <c r="IH141" s="240">
        <f t="shared" si="398"/>
        <v>0</v>
      </c>
      <c r="II141" s="240">
        <f t="shared" si="399"/>
        <v>0</v>
      </c>
      <c r="IJ141" s="240">
        <f t="shared" si="400"/>
        <v>0</v>
      </c>
      <c r="IK141" s="240">
        <f t="shared" si="401"/>
        <v>0</v>
      </c>
      <c r="IL141" s="240">
        <f t="shared" si="402"/>
        <v>20</v>
      </c>
      <c r="IM141" s="240">
        <f t="shared" si="403"/>
        <v>0</v>
      </c>
      <c r="IN141" s="240">
        <f t="shared" si="404"/>
        <v>20</v>
      </c>
      <c r="IO141" s="240">
        <f t="shared" si="405"/>
        <v>0</v>
      </c>
      <c r="IP141" s="416">
        <f t="shared" si="406"/>
        <v>290</v>
      </c>
      <c r="IQ141" s="416">
        <f t="shared" si="407"/>
        <v>12</v>
      </c>
    </row>
    <row r="142" spans="1:251" ht="15" customHeight="1" x14ac:dyDescent="0.25">
      <c r="A142" s="14" t="s">
        <v>1798</v>
      </c>
      <c r="B142" s="392">
        <v>98</v>
      </c>
      <c r="C142" s="13" t="s">
        <v>844</v>
      </c>
      <c r="D142" s="423">
        <v>43922</v>
      </c>
      <c r="E142" s="20">
        <v>7</v>
      </c>
      <c r="F142" s="6">
        <v>10674392</v>
      </c>
      <c r="G142" s="20">
        <v>1</v>
      </c>
      <c r="H142" s="20"/>
      <c r="I142" s="23"/>
      <c r="J142" s="6" t="s">
        <v>18</v>
      </c>
      <c r="K142" s="6" t="s">
        <v>18</v>
      </c>
      <c r="L142" s="424"/>
      <c r="M142" s="651" t="s">
        <v>845</v>
      </c>
      <c r="N142" s="690">
        <v>70.5</v>
      </c>
      <c r="O142" s="107"/>
      <c r="P142" s="105"/>
      <c r="Q142" s="106"/>
      <c r="R142" s="24">
        <v>73.830001831054688</v>
      </c>
      <c r="S142" s="107"/>
      <c r="T142" s="105"/>
      <c r="U142" s="106"/>
      <c r="V142" s="690">
        <v>74.150001525878906</v>
      </c>
      <c r="W142" s="107"/>
      <c r="X142" s="105"/>
      <c r="Y142" s="106"/>
      <c r="Z142" s="24">
        <v>65.400001525878906</v>
      </c>
      <c r="AA142" s="273"/>
      <c r="AB142" s="24" t="s">
        <v>1390</v>
      </c>
      <c r="AC142" s="273"/>
      <c r="AD142" s="272">
        <v>100</v>
      </c>
      <c r="AE142" s="108"/>
      <c r="AF142" s="444"/>
      <c r="AG142" s="272">
        <v>100</v>
      </c>
      <c r="AH142" s="108"/>
      <c r="AI142" s="444"/>
      <c r="AJ142" s="272">
        <v>100</v>
      </c>
      <c r="AK142" s="108"/>
      <c r="AL142" s="444"/>
      <c r="AM142" s="272">
        <v>100</v>
      </c>
      <c r="AN142" s="108"/>
      <c r="AO142" s="444"/>
      <c r="AP142" s="272">
        <v>100</v>
      </c>
      <c r="AQ142" s="108"/>
      <c r="AR142" s="444"/>
      <c r="AS142" s="272">
        <v>100</v>
      </c>
      <c r="AT142" s="108"/>
      <c r="AU142" s="444"/>
      <c r="AV142" s="272">
        <v>100</v>
      </c>
      <c r="AW142" s="108"/>
      <c r="AX142" s="444"/>
      <c r="AY142" s="648">
        <v>74.699996948242188</v>
      </c>
      <c r="AZ142" s="107"/>
      <c r="BA142" s="273"/>
      <c r="BB142" s="24">
        <v>70</v>
      </c>
      <c r="BC142" s="107"/>
      <c r="BD142" s="273"/>
      <c r="BE142" s="24">
        <v>84</v>
      </c>
      <c r="BF142" s="107"/>
      <c r="BG142" s="273"/>
      <c r="BH142" s="24">
        <v>78</v>
      </c>
      <c r="BI142" s="107"/>
      <c r="BJ142" s="273"/>
      <c r="BK142" s="24">
        <v>78.199996948242188</v>
      </c>
      <c r="BL142" s="107"/>
      <c r="BM142" s="273"/>
      <c r="BN142" s="24">
        <v>71.5</v>
      </c>
      <c r="BO142" s="107"/>
      <c r="BP142" s="273"/>
      <c r="BQ142" s="24">
        <v>81</v>
      </c>
      <c r="BR142" s="107"/>
      <c r="BS142" s="273"/>
      <c r="BT142" s="24" t="s">
        <v>1387</v>
      </c>
      <c r="BU142" s="291"/>
      <c r="BV142" s="273"/>
      <c r="BW142" s="24" t="s">
        <v>1390</v>
      </c>
      <c r="BX142" s="107"/>
      <c r="BY142" s="273"/>
      <c r="BZ142" s="24" t="s">
        <v>1390</v>
      </c>
      <c r="CA142" s="107"/>
      <c r="CB142" s="273"/>
      <c r="CC142" s="24"/>
      <c r="CD142" s="107"/>
      <c r="CE142" s="107"/>
      <c r="CF142" s="693">
        <v>72</v>
      </c>
      <c r="CG142" s="107"/>
      <c r="CH142" s="273"/>
      <c r="CI142" s="692" t="s">
        <v>1117</v>
      </c>
      <c r="CJ142" s="107"/>
      <c r="CK142" s="273"/>
      <c r="CL142" s="24" t="s">
        <v>1390</v>
      </c>
      <c r="CM142" s="107"/>
      <c r="CN142" s="273"/>
      <c r="CO142" s="24"/>
      <c r="CP142" s="107"/>
      <c r="CQ142" s="273"/>
      <c r="CR142" s="24"/>
      <c r="CS142" s="107"/>
      <c r="CT142" s="273"/>
      <c r="CU142" s="692">
        <v>87</v>
      </c>
      <c r="CV142" s="107"/>
      <c r="CW142" s="273"/>
      <c r="CX142" s="24"/>
      <c r="CY142" s="107"/>
      <c r="CZ142" s="273"/>
      <c r="DA142" s="692">
        <v>72.300003051757813</v>
      </c>
      <c r="DB142" s="107"/>
      <c r="DC142" s="273"/>
      <c r="DD142" s="24"/>
      <c r="DE142" s="107"/>
      <c r="DF142" s="273"/>
      <c r="DG142" s="218"/>
      <c r="DH142" s="217"/>
      <c r="DI142" s="217"/>
      <c r="DJ142" s="286">
        <f t="shared" si="272"/>
        <v>76.869999694824216</v>
      </c>
      <c r="DK142" s="219"/>
      <c r="DL142" s="220">
        <f t="shared" si="273"/>
        <v>3.8434999847412108</v>
      </c>
      <c r="DM142" s="650">
        <f t="shared" si="274"/>
        <v>0</v>
      </c>
      <c r="DN142" s="233">
        <f t="shared" si="275"/>
        <v>0</v>
      </c>
      <c r="DO142" s="234">
        <f t="shared" si="276"/>
        <v>0</v>
      </c>
      <c r="DP142" s="234">
        <f t="shared" si="277"/>
        <v>0</v>
      </c>
      <c r="DQ142" s="234">
        <f t="shared" si="278"/>
        <v>0</v>
      </c>
      <c r="DR142" s="234">
        <f t="shared" si="279"/>
        <v>0</v>
      </c>
      <c r="DS142" s="235">
        <f t="shared" si="280"/>
        <v>0</v>
      </c>
      <c r="DT142" s="236">
        <f t="shared" si="281"/>
        <v>0</v>
      </c>
      <c r="DU142" s="236">
        <f t="shared" si="282"/>
        <v>0</v>
      </c>
      <c r="DV142" s="236">
        <f t="shared" si="283"/>
        <v>0</v>
      </c>
      <c r="DW142" s="236">
        <f t="shared" si="284"/>
        <v>0</v>
      </c>
      <c r="DX142" s="236">
        <f t="shared" si="285"/>
        <v>0</v>
      </c>
      <c r="DY142" s="236">
        <f t="shared" si="286"/>
        <v>0</v>
      </c>
      <c r="DZ142" s="237">
        <f t="shared" si="287"/>
        <v>0</v>
      </c>
      <c r="EA142" s="238">
        <f t="shared" si="288"/>
        <v>0</v>
      </c>
      <c r="EB142" s="238">
        <f t="shared" si="289"/>
        <v>0</v>
      </c>
      <c r="EC142" s="238">
        <f t="shared" si="290"/>
        <v>0</v>
      </c>
      <c r="ED142" s="238">
        <f t="shared" si="291"/>
        <v>0</v>
      </c>
      <c r="EE142" s="238">
        <f t="shared" si="292"/>
        <v>0</v>
      </c>
      <c r="EF142" s="238">
        <f t="shared" si="293"/>
        <v>0</v>
      </c>
      <c r="EG142" s="238">
        <f t="shared" si="294"/>
        <v>0</v>
      </c>
      <c r="EH142" s="239">
        <f t="shared" si="295"/>
        <v>0</v>
      </c>
      <c r="EI142" s="240">
        <f t="shared" si="296"/>
        <v>0</v>
      </c>
      <c r="EJ142" s="240">
        <f t="shared" si="297"/>
        <v>0</v>
      </c>
      <c r="EK142" s="240">
        <f t="shared" si="298"/>
        <v>0</v>
      </c>
      <c r="EL142" s="240">
        <f t="shared" si="299"/>
        <v>3</v>
      </c>
      <c r="EM142" s="240">
        <f t="shared" si="300"/>
        <v>0</v>
      </c>
      <c r="EN142" s="240">
        <f t="shared" si="301"/>
        <v>0</v>
      </c>
      <c r="EO142" s="240">
        <f t="shared" si="302"/>
        <v>0</v>
      </c>
      <c r="EP142" s="240">
        <f t="shared" si="303"/>
        <v>0</v>
      </c>
      <c r="EQ142" s="240">
        <f t="shared" si="304"/>
        <v>0</v>
      </c>
      <c r="ER142" s="240">
        <f t="shared" si="305"/>
        <v>0</v>
      </c>
      <c r="ES142" s="240">
        <f t="shared" si="306"/>
        <v>0</v>
      </c>
      <c r="ET142" s="241">
        <f t="shared" si="307"/>
        <v>3</v>
      </c>
      <c r="EU142" s="242">
        <f t="shared" si="308"/>
        <v>0</v>
      </c>
      <c r="EV142" s="234">
        <f t="shared" si="309"/>
        <v>0</v>
      </c>
      <c r="EW142" s="234">
        <f t="shared" si="310"/>
        <v>0</v>
      </c>
      <c r="EX142" s="234">
        <f t="shared" si="311"/>
        <v>0</v>
      </c>
      <c r="EY142" s="234">
        <f t="shared" si="312"/>
        <v>2</v>
      </c>
      <c r="EZ142" s="235">
        <f t="shared" si="313"/>
        <v>0</v>
      </c>
      <c r="FA142" s="236">
        <f t="shared" si="314"/>
        <v>0</v>
      </c>
      <c r="FB142" s="236">
        <f t="shared" si="315"/>
        <v>0</v>
      </c>
      <c r="FC142" s="236">
        <f t="shared" si="316"/>
        <v>0</v>
      </c>
      <c r="FD142" s="236">
        <f t="shared" si="317"/>
        <v>0</v>
      </c>
      <c r="FE142" s="236">
        <f t="shared" si="318"/>
        <v>0</v>
      </c>
      <c r="FF142" s="236">
        <f t="shared" si="319"/>
        <v>0</v>
      </c>
      <c r="FG142" s="237">
        <f t="shared" si="320"/>
        <v>0</v>
      </c>
      <c r="FH142" s="238">
        <f t="shared" si="321"/>
        <v>0</v>
      </c>
      <c r="FI142" s="238">
        <f t="shared" si="322"/>
        <v>0</v>
      </c>
      <c r="FJ142" s="238">
        <f t="shared" si="323"/>
        <v>0</v>
      </c>
      <c r="FK142" s="238">
        <f t="shared" si="324"/>
        <v>0</v>
      </c>
      <c r="FL142" s="238">
        <f t="shared" si="325"/>
        <v>0</v>
      </c>
      <c r="FM142" s="238">
        <f t="shared" si="326"/>
        <v>0</v>
      </c>
      <c r="FN142" s="238">
        <f t="shared" si="327"/>
        <v>0</v>
      </c>
      <c r="FO142" s="239">
        <f t="shared" si="328"/>
        <v>6</v>
      </c>
      <c r="FP142" s="240">
        <f t="shared" si="329"/>
        <v>6</v>
      </c>
      <c r="FQ142" s="240">
        <f t="shared" si="330"/>
        <v>0</v>
      </c>
      <c r="FR142" s="240">
        <f t="shared" si="331"/>
        <v>0</v>
      </c>
      <c r="FS142" s="240">
        <f t="shared" si="332"/>
        <v>0</v>
      </c>
      <c r="FT142" s="240">
        <f t="shared" si="333"/>
        <v>6</v>
      </c>
      <c r="FU142" s="240">
        <f t="shared" si="334"/>
        <v>0</v>
      </c>
      <c r="FV142" s="240">
        <f t="shared" si="335"/>
        <v>0</v>
      </c>
      <c r="FW142" s="240">
        <f t="shared" si="336"/>
        <v>0</v>
      </c>
      <c r="FX142" s="240">
        <f t="shared" si="337"/>
        <v>0</v>
      </c>
      <c r="FY142" s="240">
        <f t="shared" si="338"/>
        <v>0</v>
      </c>
      <c r="FZ142" s="240">
        <f t="shared" si="339"/>
        <v>0</v>
      </c>
      <c r="GA142" s="241">
        <f t="shared" si="340"/>
        <v>20</v>
      </c>
      <c r="GB142" s="242">
        <f t="shared" si="341"/>
        <v>0</v>
      </c>
      <c r="GC142" s="234">
        <f t="shared" si="342"/>
        <v>0</v>
      </c>
      <c r="GD142" s="234">
        <f t="shared" si="343"/>
        <v>0</v>
      </c>
      <c r="GE142" s="234">
        <f t="shared" si="344"/>
        <v>0</v>
      </c>
      <c r="GF142" s="234">
        <f t="shared" si="345"/>
        <v>0</v>
      </c>
      <c r="GG142" s="235">
        <f t="shared" si="346"/>
        <v>0</v>
      </c>
      <c r="GH142" s="236">
        <f t="shared" si="347"/>
        <v>0</v>
      </c>
      <c r="GI142" s="236">
        <f t="shared" si="348"/>
        <v>0</v>
      </c>
      <c r="GJ142" s="236">
        <f t="shared" si="349"/>
        <v>0</v>
      </c>
      <c r="GK142" s="236">
        <f t="shared" si="350"/>
        <v>0</v>
      </c>
      <c r="GL142" s="236">
        <f t="shared" si="351"/>
        <v>0</v>
      </c>
      <c r="GM142" s="236">
        <f t="shared" si="352"/>
        <v>0</v>
      </c>
      <c r="GN142" s="237">
        <f t="shared" si="353"/>
        <v>0</v>
      </c>
      <c r="GO142" s="238">
        <f t="shared" si="354"/>
        <v>0</v>
      </c>
      <c r="GP142" s="238">
        <f t="shared" si="355"/>
        <v>0</v>
      </c>
      <c r="GQ142" s="238">
        <f t="shared" si="356"/>
        <v>0</v>
      </c>
      <c r="GR142" s="238">
        <f t="shared" si="357"/>
        <v>0</v>
      </c>
      <c r="GS142" s="238">
        <f t="shared" si="358"/>
        <v>0</v>
      </c>
      <c r="GT142" s="238">
        <f t="shared" si="359"/>
        <v>0</v>
      </c>
      <c r="GU142" s="238">
        <f t="shared" si="360"/>
        <v>6</v>
      </c>
      <c r="GV142" s="239">
        <f t="shared" si="361"/>
        <v>0</v>
      </c>
      <c r="GW142" s="240">
        <f t="shared" si="362"/>
        <v>0</v>
      </c>
      <c r="GX142" s="240">
        <f t="shared" si="363"/>
        <v>0</v>
      </c>
      <c r="GY142" s="240">
        <f t="shared" si="364"/>
        <v>0</v>
      </c>
      <c r="GZ142" s="240">
        <f t="shared" si="365"/>
        <v>0</v>
      </c>
      <c r="HA142" s="240">
        <f t="shared" si="366"/>
        <v>0</v>
      </c>
      <c r="HB142" s="240">
        <f t="shared" si="367"/>
        <v>0</v>
      </c>
      <c r="HC142" s="240">
        <f t="shared" si="368"/>
        <v>0</v>
      </c>
      <c r="HD142" s="240">
        <f t="shared" si="369"/>
        <v>0</v>
      </c>
      <c r="HE142" s="240">
        <f t="shared" si="370"/>
        <v>0</v>
      </c>
      <c r="HF142" s="240">
        <f t="shared" si="371"/>
        <v>0</v>
      </c>
      <c r="HG142" s="240">
        <f t="shared" si="372"/>
        <v>0</v>
      </c>
      <c r="HH142" s="241">
        <f t="shared" si="373"/>
        <v>6</v>
      </c>
      <c r="HI142" s="243"/>
      <c r="HJ142" s="242">
        <f t="shared" si="374"/>
        <v>3</v>
      </c>
      <c r="HK142" s="234">
        <f t="shared" si="375"/>
        <v>3</v>
      </c>
      <c r="HL142" s="234">
        <f t="shared" si="376"/>
        <v>3</v>
      </c>
      <c r="HM142" s="234">
        <f t="shared" si="377"/>
        <v>3</v>
      </c>
      <c r="HN142" s="234">
        <f t="shared" si="378"/>
        <v>0</v>
      </c>
      <c r="HO142" s="235">
        <f t="shared" si="379"/>
        <v>20</v>
      </c>
      <c r="HP142" s="236">
        <f t="shared" si="380"/>
        <v>20</v>
      </c>
      <c r="HQ142" s="236">
        <f t="shared" si="381"/>
        <v>20</v>
      </c>
      <c r="HR142" s="236">
        <f t="shared" si="382"/>
        <v>20</v>
      </c>
      <c r="HS142" s="236">
        <f t="shared" si="383"/>
        <v>10</v>
      </c>
      <c r="HT142" s="236">
        <f t="shared" si="384"/>
        <v>20</v>
      </c>
      <c r="HU142" s="236">
        <f t="shared" si="385"/>
        <v>10</v>
      </c>
      <c r="HV142" s="237">
        <f t="shared" si="386"/>
        <v>20</v>
      </c>
      <c r="HW142" s="238">
        <f t="shared" si="387"/>
        <v>20</v>
      </c>
      <c r="HX142" s="238">
        <f t="shared" si="388"/>
        <v>20</v>
      </c>
      <c r="HY142" s="238">
        <f t="shared" si="389"/>
        <v>20</v>
      </c>
      <c r="HZ142" s="238">
        <f t="shared" si="390"/>
        <v>10</v>
      </c>
      <c r="IA142" s="238">
        <f t="shared" si="391"/>
        <v>20</v>
      </c>
      <c r="IB142" s="238">
        <f t="shared" si="392"/>
        <v>10</v>
      </c>
      <c r="IC142" s="238">
        <f t="shared" si="393"/>
        <v>0</v>
      </c>
      <c r="ID142" s="239">
        <f t="shared" si="394"/>
        <v>0</v>
      </c>
      <c r="IE142" s="240">
        <f t="shared" si="395"/>
        <v>0</v>
      </c>
      <c r="IF142" s="240">
        <f t="shared" si="396"/>
        <v>0</v>
      </c>
      <c r="IG142" s="240">
        <f t="shared" si="397"/>
        <v>10</v>
      </c>
      <c r="IH142" s="240">
        <f t="shared" si="398"/>
        <v>0</v>
      </c>
      <c r="II142" s="240">
        <f t="shared" si="399"/>
        <v>0</v>
      </c>
      <c r="IJ142" s="240">
        <f t="shared" si="400"/>
        <v>0</v>
      </c>
      <c r="IK142" s="240">
        <f t="shared" si="401"/>
        <v>0</v>
      </c>
      <c r="IL142" s="240">
        <f t="shared" si="402"/>
        <v>20</v>
      </c>
      <c r="IM142" s="240">
        <f t="shared" si="403"/>
        <v>0</v>
      </c>
      <c r="IN142" s="240">
        <f t="shared" si="404"/>
        <v>20</v>
      </c>
      <c r="IO142" s="240">
        <f t="shared" si="405"/>
        <v>0</v>
      </c>
      <c r="IP142" s="416">
        <f t="shared" si="406"/>
        <v>290</v>
      </c>
      <c r="IQ142" s="416">
        <f t="shared" si="407"/>
        <v>12</v>
      </c>
    </row>
    <row r="143" spans="1:251" ht="15" customHeight="1" x14ac:dyDescent="0.25">
      <c r="A143" s="14" t="s">
        <v>1798</v>
      </c>
      <c r="B143" s="392">
        <v>99</v>
      </c>
      <c r="C143" s="13" t="s">
        <v>443</v>
      </c>
      <c r="D143" s="423">
        <v>43922</v>
      </c>
      <c r="E143" s="20">
        <v>7</v>
      </c>
      <c r="F143" s="6">
        <v>10674369</v>
      </c>
      <c r="G143" s="20">
        <v>1</v>
      </c>
      <c r="H143" s="20"/>
      <c r="I143" s="23"/>
      <c r="J143" s="6" t="s">
        <v>18</v>
      </c>
      <c r="K143" s="6" t="s">
        <v>18</v>
      </c>
      <c r="L143" s="424"/>
      <c r="M143" s="651" t="s">
        <v>846</v>
      </c>
      <c r="N143" s="690">
        <v>65.400001525878906</v>
      </c>
      <c r="O143" s="107"/>
      <c r="P143" s="105"/>
      <c r="Q143" s="106"/>
      <c r="R143" s="24">
        <v>64.139999389648438</v>
      </c>
      <c r="S143" s="107"/>
      <c r="T143" s="105"/>
      <c r="U143" s="106"/>
      <c r="V143" s="690">
        <v>73.339996337890625</v>
      </c>
      <c r="W143" s="107"/>
      <c r="X143" s="105"/>
      <c r="Y143" s="106"/>
      <c r="Z143" s="24">
        <v>70.699996948242188</v>
      </c>
      <c r="AA143" s="273"/>
      <c r="AB143" s="24" t="s">
        <v>1390</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648">
        <v>76.449996948242188</v>
      </c>
      <c r="AZ143" s="107"/>
      <c r="BA143" s="273"/>
      <c r="BB143" s="24">
        <v>76</v>
      </c>
      <c r="BC143" s="107"/>
      <c r="BD143" s="273"/>
      <c r="BE143" s="24">
        <v>44</v>
      </c>
      <c r="BF143" s="107"/>
      <c r="BG143" s="273"/>
      <c r="BH143" s="24">
        <v>67</v>
      </c>
      <c r="BI143" s="107"/>
      <c r="BJ143" s="273"/>
      <c r="BK143" s="24">
        <v>66.800003051757813</v>
      </c>
      <c r="BL143" s="107"/>
      <c r="BM143" s="273"/>
      <c r="BN143" s="24">
        <v>70</v>
      </c>
      <c r="BO143" s="107"/>
      <c r="BP143" s="273"/>
      <c r="BQ143" s="24">
        <v>58</v>
      </c>
      <c r="BR143" s="107"/>
      <c r="BS143" s="273"/>
      <c r="BT143" s="24" t="s">
        <v>1387</v>
      </c>
      <c r="BU143" s="291"/>
      <c r="BV143" s="273"/>
      <c r="BW143" s="24" t="s">
        <v>1390</v>
      </c>
      <c r="BX143" s="107"/>
      <c r="BY143" s="273"/>
      <c r="BZ143" s="24" t="s">
        <v>1390</v>
      </c>
      <c r="CA143" s="107"/>
      <c r="CB143" s="273"/>
      <c r="CC143" s="24"/>
      <c r="CD143" s="107"/>
      <c r="CE143" s="107"/>
      <c r="CF143" s="693">
        <v>82</v>
      </c>
      <c r="CG143" s="107"/>
      <c r="CH143" s="273"/>
      <c r="CI143" s="692" t="s">
        <v>1117</v>
      </c>
      <c r="CJ143" s="107"/>
      <c r="CK143" s="273"/>
      <c r="CL143" s="24" t="s">
        <v>1390</v>
      </c>
      <c r="CM143" s="107"/>
      <c r="CN143" s="273"/>
      <c r="CO143" s="692">
        <v>77</v>
      </c>
      <c r="CP143" s="107"/>
      <c r="CQ143" s="273"/>
      <c r="CR143" s="24"/>
      <c r="CS143" s="107"/>
      <c r="CT143" s="273"/>
      <c r="CU143" s="24"/>
      <c r="CV143" s="107"/>
      <c r="CW143" s="273"/>
      <c r="CX143" s="24"/>
      <c r="CY143" s="107"/>
      <c r="CZ143" s="273"/>
      <c r="DA143" s="24"/>
      <c r="DB143" s="107"/>
      <c r="DC143" s="273"/>
      <c r="DD143" s="692">
        <v>61</v>
      </c>
      <c r="DE143" s="107"/>
      <c r="DF143" s="273"/>
      <c r="DG143" s="218"/>
      <c r="DH143" s="217"/>
      <c r="DI143" s="217"/>
      <c r="DJ143" s="286">
        <f t="shared" si="272"/>
        <v>67.825000000000003</v>
      </c>
      <c r="DK143" s="219"/>
      <c r="DL143" s="220">
        <f t="shared" si="273"/>
        <v>3.3912500000000003</v>
      </c>
      <c r="DM143" s="650">
        <f t="shared" si="274"/>
        <v>0</v>
      </c>
      <c r="DN143" s="233">
        <f t="shared" si="275"/>
        <v>0</v>
      </c>
      <c r="DO143" s="234">
        <f t="shared" si="276"/>
        <v>0</v>
      </c>
      <c r="DP143" s="234">
        <f t="shared" si="277"/>
        <v>0</v>
      </c>
      <c r="DQ143" s="234">
        <f t="shared" si="278"/>
        <v>0</v>
      </c>
      <c r="DR143" s="234">
        <f t="shared" si="279"/>
        <v>0</v>
      </c>
      <c r="DS143" s="235">
        <f t="shared" si="280"/>
        <v>0</v>
      </c>
      <c r="DT143" s="236">
        <f t="shared" si="281"/>
        <v>0</v>
      </c>
      <c r="DU143" s="236">
        <f t="shared" si="282"/>
        <v>0</v>
      </c>
      <c r="DV143" s="236">
        <f t="shared" si="283"/>
        <v>0</v>
      </c>
      <c r="DW143" s="236">
        <f t="shared" si="284"/>
        <v>0</v>
      </c>
      <c r="DX143" s="236">
        <f t="shared" si="285"/>
        <v>0</v>
      </c>
      <c r="DY143" s="236">
        <f t="shared" si="286"/>
        <v>0</v>
      </c>
      <c r="DZ143" s="237">
        <f t="shared" si="287"/>
        <v>0</v>
      </c>
      <c r="EA143" s="238">
        <f t="shared" si="288"/>
        <v>0</v>
      </c>
      <c r="EB143" s="238">
        <f t="shared" si="289"/>
        <v>0</v>
      </c>
      <c r="EC143" s="238">
        <f t="shared" si="290"/>
        <v>0</v>
      </c>
      <c r="ED143" s="238">
        <f t="shared" si="291"/>
        <v>0</v>
      </c>
      <c r="EE143" s="238">
        <f t="shared" si="292"/>
        <v>0</v>
      </c>
      <c r="EF143" s="238">
        <f t="shared" si="293"/>
        <v>0</v>
      </c>
      <c r="EG143" s="238">
        <f t="shared" si="294"/>
        <v>0</v>
      </c>
      <c r="EH143" s="239">
        <f t="shared" si="295"/>
        <v>0</v>
      </c>
      <c r="EI143" s="240">
        <f t="shared" si="296"/>
        <v>0</v>
      </c>
      <c r="EJ143" s="240">
        <f t="shared" si="297"/>
        <v>0</v>
      </c>
      <c r="EK143" s="240">
        <f t="shared" si="298"/>
        <v>0</v>
      </c>
      <c r="EL143" s="240">
        <f t="shared" si="299"/>
        <v>3</v>
      </c>
      <c r="EM143" s="240">
        <f t="shared" si="300"/>
        <v>0</v>
      </c>
      <c r="EN143" s="240">
        <f t="shared" si="301"/>
        <v>0</v>
      </c>
      <c r="EO143" s="240">
        <f t="shared" si="302"/>
        <v>0</v>
      </c>
      <c r="EP143" s="240">
        <f t="shared" si="303"/>
        <v>0</v>
      </c>
      <c r="EQ143" s="240">
        <f t="shared" si="304"/>
        <v>0</v>
      </c>
      <c r="ER143" s="240">
        <f t="shared" si="305"/>
        <v>0</v>
      </c>
      <c r="ES143" s="240">
        <f t="shared" si="306"/>
        <v>0</v>
      </c>
      <c r="ET143" s="241">
        <f t="shared" si="307"/>
        <v>3</v>
      </c>
      <c r="EU143" s="242">
        <f t="shared" si="308"/>
        <v>0</v>
      </c>
      <c r="EV143" s="234">
        <f t="shared" si="309"/>
        <v>0</v>
      </c>
      <c r="EW143" s="234">
        <f t="shared" si="310"/>
        <v>0</v>
      </c>
      <c r="EX143" s="234">
        <f t="shared" si="311"/>
        <v>0</v>
      </c>
      <c r="EY143" s="234">
        <f t="shared" si="312"/>
        <v>2</v>
      </c>
      <c r="EZ143" s="235">
        <f t="shared" si="313"/>
        <v>0</v>
      </c>
      <c r="FA143" s="236">
        <f t="shared" si="314"/>
        <v>0</v>
      </c>
      <c r="FB143" s="236">
        <f t="shared" si="315"/>
        <v>0</v>
      </c>
      <c r="FC143" s="236">
        <f t="shared" si="316"/>
        <v>0</v>
      </c>
      <c r="FD143" s="236">
        <f t="shared" si="317"/>
        <v>0</v>
      </c>
      <c r="FE143" s="236">
        <f t="shared" si="318"/>
        <v>0</v>
      </c>
      <c r="FF143" s="236">
        <f t="shared" si="319"/>
        <v>0</v>
      </c>
      <c r="FG143" s="237">
        <f t="shared" si="320"/>
        <v>0</v>
      </c>
      <c r="FH143" s="238">
        <f t="shared" si="321"/>
        <v>0</v>
      </c>
      <c r="FI143" s="238">
        <f t="shared" si="322"/>
        <v>0</v>
      </c>
      <c r="FJ143" s="238">
        <f t="shared" si="323"/>
        <v>0</v>
      </c>
      <c r="FK143" s="238">
        <f t="shared" si="324"/>
        <v>0</v>
      </c>
      <c r="FL143" s="238">
        <f t="shared" si="325"/>
        <v>0</v>
      </c>
      <c r="FM143" s="238">
        <f t="shared" si="326"/>
        <v>0</v>
      </c>
      <c r="FN143" s="238">
        <f t="shared" si="327"/>
        <v>0</v>
      </c>
      <c r="FO143" s="239">
        <f t="shared" si="328"/>
        <v>6</v>
      </c>
      <c r="FP143" s="240">
        <f t="shared" si="329"/>
        <v>6</v>
      </c>
      <c r="FQ143" s="240">
        <f t="shared" si="330"/>
        <v>0</v>
      </c>
      <c r="FR143" s="240">
        <f t="shared" si="331"/>
        <v>0</v>
      </c>
      <c r="FS143" s="240">
        <f t="shared" si="332"/>
        <v>0</v>
      </c>
      <c r="FT143" s="240">
        <f t="shared" si="333"/>
        <v>6</v>
      </c>
      <c r="FU143" s="240">
        <f t="shared" si="334"/>
        <v>0</v>
      </c>
      <c r="FV143" s="240">
        <f t="shared" si="335"/>
        <v>0</v>
      </c>
      <c r="FW143" s="240">
        <f t="shared" si="336"/>
        <v>0</v>
      </c>
      <c r="FX143" s="240">
        <f t="shared" si="337"/>
        <v>0</v>
      </c>
      <c r="FY143" s="240">
        <f t="shared" si="338"/>
        <v>0</v>
      </c>
      <c r="FZ143" s="240">
        <f t="shared" si="339"/>
        <v>0</v>
      </c>
      <c r="GA143" s="241">
        <f t="shared" si="340"/>
        <v>20</v>
      </c>
      <c r="GB143" s="242">
        <f t="shared" si="341"/>
        <v>0</v>
      </c>
      <c r="GC143" s="234">
        <f t="shared" si="342"/>
        <v>0</v>
      </c>
      <c r="GD143" s="234">
        <f t="shared" si="343"/>
        <v>0</v>
      </c>
      <c r="GE143" s="234">
        <f t="shared" si="344"/>
        <v>0</v>
      </c>
      <c r="GF143" s="234">
        <f t="shared" si="345"/>
        <v>0</v>
      </c>
      <c r="GG143" s="235">
        <f t="shared" si="346"/>
        <v>0</v>
      </c>
      <c r="GH143" s="236">
        <f t="shared" si="347"/>
        <v>0</v>
      </c>
      <c r="GI143" s="236">
        <f t="shared" si="348"/>
        <v>0</v>
      </c>
      <c r="GJ143" s="236">
        <f t="shared" si="349"/>
        <v>0</v>
      </c>
      <c r="GK143" s="236">
        <f t="shared" si="350"/>
        <v>0</v>
      </c>
      <c r="GL143" s="236">
        <f t="shared" si="351"/>
        <v>0</v>
      </c>
      <c r="GM143" s="236">
        <f t="shared" si="352"/>
        <v>0</v>
      </c>
      <c r="GN143" s="237">
        <f t="shared" si="353"/>
        <v>0</v>
      </c>
      <c r="GO143" s="238">
        <f t="shared" si="354"/>
        <v>0</v>
      </c>
      <c r="GP143" s="238">
        <f t="shared" si="355"/>
        <v>0</v>
      </c>
      <c r="GQ143" s="238">
        <f t="shared" si="356"/>
        <v>0</v>
      </c>
      <c r="GR143" s="238">
        <f t="shared" si="357"/>
        <v>0</v>
      </c>
      <c r="GS143" s="238">
        <f t="shared" si="358"/>
        <v>0</v>
      </c>
      <c r="GT143" s="238">
        <f t="shared" si="359"/>
        <v>0</v>
      </c>
      <c r="GU143" s="238">
        <f t="shared" si="360"/>
        <v>6</v>
      </c>
      <c r="GV143" s="239">
        <f t="shared" si="361"/>
        <v>0</v>
      </c>
      <c r="GW143" s="240">
        <f t="shared" si="362"/>
        <v>0</v>
      </c>
      <c r="GX143" s="240">
        <f t="shared" si="363"/>
        <v>0</v>
      </c>
      <c r="GY143" s="240">
        <f t="shared" si="364"/>
        <v>0</v>
      </c>
      <c r="GZ143" s="240">
        <f t="shared" si="365"/>
        <v>0</v>
      </c>
      <c r="HA143" s="240">
        <f t="shared" si="366"/>
        <v>0</v>
      </c>
      <c r="HB143" s="240">
        <f t="shared" si="367"/>
        <v>0</v>
      </c>
      <c r="HC143" s="240">
        <f t="shared" si="368"/>
        <v>0</v>
      </c>
      <c r="HD143" s="240">
        <f t="shared" si="369"/>
        <v>0</v>
      </c>
      <c r="HE143" s="240">
        <f t="shared" si="370"/>
        <v>0</v>
      </c>
      <c r="HF143" s="240">
        <f t="shared" si="371"/>
        <v>0</v>
      </c>
      <c r="HG143" s="240">
        <f t="shared" si="372"/>
        <v>0</v>
      </c>
      <c r="HH143" s="241">
        <f t="shared" si="373"/>
        <v>6</v>
      </c>
      <c r="HI143" s="243"/>
      <c r="HJ143" s="242">
        <f t="shared" si="374"/>
        <v>3</v>
      </c>
      <c r="HK143" s="234">
        <f t="shared" si="375"/>
        <v>3</v>
      </c>
      <c r="HL143" s="234">
        <f t="shared" si="376"/>
        <v>3</v>
      </c>
      <c r="HM143" s="234">
        <f t="shared" si="377"/>
        <v>3</v>
      </c>
      <c r="HN143" s="234">
        <f t="shared" si="378"/>
        <v>0</v>
      </c>
      <c r="HO143" s="235">
        <f t="shared" si="379"/>
        <v>20</v>
      </c>
      <c r="HP143" s="236">
        <f t="shared" si="380"/>
        <v>20</v>
      </c>
      <c r="HQ143" s="236">
        <f t="shared" si="381"/>
        <v>20</v>
      </c>
      <c r="HR143" s="236">
        <f t="shared" si="382"/>
        <v>20</v>
      </c>
      <c r="HS143" s="236">
        <f t="shared" si="383"/>
        <v>10</v>
      </c>
      <c r="HT143" s="236">
        <f t="shared" si="384"/>
        <v>20</v>
      </c>
      <c r="HU143" s="236">
        <f t="shared" si="385"/>
        <v>10</v>
      </c>
      <c r="HV143" s="237">
        <f t="shared" si="386"/>
        <v>20</v>
      </c>
      <c r="HW143" s="238">
        <f t="shared" si="387"/>
        <v>20</v>
      </c>
      <c r="HX143" s="238">
        <f t="shared" si="388"/>
        <v>20</v>
      </c>
      <c r="HY143" s="238">
        <f t="shared" si="389"/>
        <v>20</v>
      </c>
      <c r="HZ143" s="238">
        <f t="shared" si="390"/>
        <v>10</v>
      </c>
      <c r="IA143" s="238">
        <f t="shared" si="391"/>
        <v>20</v>
      </c>
      <c r="IB143" s="238">
        <f t="shared" si="392"/>
        <v>10</v>
      </c>
      <c r="IC143" s="238">
        <f t="shared" si="393"/>
        <v>0</v>
      </c>
      <c r="ID143" s="239">
        <f t="shared" si="394"/>
        <v>0</v>
      </c>
      <c r="IE143" s="240">
        <f t="shared" si="395"/>
        <v>0</v>
      </c>
      <c r="IF143" s="240">
        <f t="shared" si="396"/>
        <v>0</v>
      </c>
      <c r="IG143" s="240">
        <f t="shared" si="397"/>
        <v>10</v>
      </c>
      <c r="IH143" s="240">
        <f t="shared" si="398"/>
        <v>0</v>
      </c>
      <c r="II143" s="240">
        <f t="shared" si="399"/>
        <v>0</v>
      </c>
      <c r="IJ143" s="240">
        <f t="shared" si="400"/>
        <v>20</v>
      </c>
      <c r="IK143" s="240">
        <f t="shared" si="401"/>
        <v>0</v>
      </c>
      <c r="IL143" s="240">
        <f t="shared" si="402"/>
        <v>0</v>
      </c>
      <c r="IM143" s="240">
        <f t="shared" si="403"/>
        <v>0</v>
      </c>
      <c r="IN143" s="240">
        <f t="shared" si="404"/>
        <v>0</v>
      </c>
      <c r="IO143" s="240">
        <f t="shared" si="405"/>
        <v>20</v>
      </c>
      <c r="IP143" s="416">
        <f t="shared" si="406"/>
        <v>290</v>
      </c>
      <c r="IQ143" s="416">
        <f t="shared" si="407"/>
        <v>12</v>
      </c>
    </row>
    <row r="144" spans="1:251" ht="15" customHeight="1" x14ac:dyDescent="0.25">
      <c r="A144" s="14" t="s">
        <v>1798</v>
      </c>
      <c r="B144" s="392">
        <v>100</v>
      </c>
      <c r="C144" s="13" t="s">
        <v>847</v>
      </c>
      <c r="D144" s="423">
        <v>43922</v>
      </c>
      <c r="E144" s="20">
        <v>7</v>
      </c>
      <c r="F144" s="6">
        <v>10674347</v>
      </c>
      <c r="G144" s="20">
        <v>1</v>
      </c>
      <c r="H144" s="20"/>
      <c r="I144" s="23"/>
      <c r="J144" s="6" t="s">
        <v>18</v>
      </c>
      <c r="K144" s="6" t="s">
        <v>18</v>
      </c>
      <c r="L144" s="424"/>
      <c r="M144" s="651" t="s">
        <v>848</v>
      </c>
      <c r="N144" s="690">
        <v>73.400001525878906</v>
      </c>
      <c r="O144" s="107"/>
      <c r="P144" s="105"/>
      <c r="Q144" s="106"/>
      <c r="R144" s="24">
        <v>65.139999389648438</v>
      </c>
      <c r="S144" s="107"/>
      <c r="T144" s="105"/>
      <c r="U144" s="106"/>
      <c r="V144" s="690">
        <v>74.330001831054688</v>
      </c>
      <c r="W144" s="107"/>
      <c r="X144" s="105"/>
      <c r="Y144" s="106"/>
      <c r="Z144" s="24">
        <v>63.959999084472656</v>
      </c>
      <c r="AA144" s="273"/>
      <c r="AB144" s="24" t="s">
        <v>1390</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648">
        <v>68.599998474121094</v>
      </c>
      <c r="AZ144" s="107"/>
      <c r="BA144" s="273"/>
      <c r="BB144" s="24">
        <v>69</v>
      </c>
      <c r="BC144" s="107"/>
      <c r="BD144" s="273"/>
      <c r="BE144" s="24">
        <v>57</v>
      </c>
      <c r="BF144" s="107"/>
      <c r="BG144" s="273"/>
      <c r="BH144" s="24">
        <v>63</v>
      </c>
      <c r="BI144" s="107"/>
      <c r="BJ144" s="273"/>
      <c r="BK144" s="24">
        <v>61</v>
      </c>
      <c r="BL144" s="107"/>
      <c r="BM144" s="273"/>
      <c r="BN144" s="24">
        <v>70.790000915527344</v>
      </c>
      <c r="BO144" s="107"/>
      <c r="BP144" s="273"/>
      <c r="BQ144" s="24">
        <v>65</v>
      </c>
      <c r="BR144" s="107"/>
      <c r="BS144" s="273"/>
      <c r="BT144" s="24" t="s">
        <v>1387</v>
      </c>
      <c r="BU144" s="291"/>
      <c r="BV144" s="273"/>
      <c r="BW144" s="24" t="s">
        <v>1390</v>
      </c>
      <c r="BX144" s="107"/>
      <c r="BY144" s="273"/>
      <c r="BZ144" s="24" t="s">
        <v>1390</v>
      </c>
      <c r="CA144" s="107"/>
      <c r="CB144" s="273"/>
      <c r="CC144" s="24"/>
      <c r="CD144" s="107"/>
      <c r="CE144" s="107"/>
      <c r="CF144" s="693">
        <v>60</v>
      </c>
      <c r="CG144" s="107"/>
      <c r="CH144" s="273"/>
      <c r="CI144" s="692" t="s">
        <v>1117</v>
      </c>
      <c r="CJ144" s="107"/>
      <c r="CK144" s="273"/>
      <c r="CL144" s="24" t="s">
        <v>1390</v>
      </c>
      <c r="CM144" s="107"/>
      <c r="CN144" s="273"/>
      <c r="CO144" s="692">
        <v>71.5</v>
      </c>
      <c r="CP144" s="107"/>
      <c r="CQ144" s="273"/>
      <c r="CR144" s="24"/>
      <c r="CS144" s="107"/>
      <c r="CT144" s="273"/>
      <c r="CU144" s="24"/>
      <c r="CV144" s="107"/>
      <c r="CW144" s="273"/>
      <c r="CX144" s="24"/>
      <c r="CY144" s="107"/>
      <c r="CZ144" s="273"/>
      <c r="DA144" s="24"/>
      <c r="DB144" s="107"/>
      <c r="DC144" s="273"/>
      <c r="DD144" s="692">
        <v>64.400001525878906</v>
      </c>
      <c r="DE144" s="107"/>
      <c r="DF144" s="273"/>
      <c r="DG144" s="218"/>
      <c r="DH144" s="217"/>
      <c r="DI144" s="217"/>
      <c r="DJ144" s="286">
        <f t="shared" si="272"/>
        <v>65.029000091552732</v>
      </c>
      <c r="DK144" s="219"/>
      <c r="DL144" s="220">
        <f t="shared" si="273"/>
        <v>3.2514500045776367</v>
      </c>
      <c r="DM144" s="650">
        <f t="shared" si="274"/>
        <v>0</v>
      </c>
      <c r="DN144" s="233">
        <f t="shared" si="275"/>
        <v>0</v>
      </c>
      <c r="DO144" s="234">
        <f t="shared" si="276"/>
        <v>0</v>
      </c>
      <c r="DP144" s="234">
        <f t="shared" si="277"/>
        <v>0</v>
      </c>
      <c r="DQ144" s="234">
        <f t="shared" si="278"/>
        <v>0</v>
      </c>
      <c r="DR144" s="234">
        <f t="shared" si="279"/>
        <v>0</v>
      </c>
      <c r="DS144" s="235">
        <f t="shared" si="280"/>
        <v>0</v>
      </c>
      <c r="DT144" s="236">
        <f t="shared" si="281"/>
        <v>0</v>
      </c>
      <c r="DU144" s="236">
        <f t="shared" si="282"/>
        <v>0</v>
      </c>
      <c r="DV144" s="236">
        <f t="shared" si="283"/>
        <v>0</v>
      </c>
      <c r="DW144" s="236">
        <f t="shared" si="284"/>
        <v>0</v>
      </c>
      <c r="DX144" s="236">
        <f t="shared" si="285"/>
        <v>0</v>
      </c>
      <c r="DY144" s="236">
        <f t="shared" si="286"/>
        <v>0</v>
      </c>
      <c r="DZ144" s="237">
        <f t="shared" si="287"/>
        <v>0</v>
      </c>
      <c r="EA144" s="238">
        <f t="shared" si="288"/>
        <v>0</v>
      </c>
      <c r="EB144" s="238">
        <f t="shared" si="289"/>
        <v>0</v>
      </c>
      <c r="EC144" s="238">
        <f t="shared" si="290"/>
        <v>0</v>
      </c>
      <c r="ED144" s="238">
        <f t="shared" si="291"/>
        <v>0</v>
      </c>
      <c r="EE144" s="238">
        <f t="shared" si="292"/>
        <v>0</v>
      </c>
      <c r="EF144" s="238">
        <f t="shared" si="293"/>
        <v>0</v>
      </c>
      <c r="EG144" s="238">
        <f t="shared" si="294"/>
        <v>0</v>
      </c>
      <c r="EH144" s="239">
        <f t="shared" si="295"/>
        <v>0</v>
      </c>
      <c r="EI144" s="240">
        <f t="shared" si="296"/>
        <v>0</v>
      </c>
      <c r="EJ144" s="240">
        <f t="shared" si="297"/>
        <v>0</v>
      </c>
      <c r="EK144" s="240">
        <f t="shared" si="298"/>
        <v>0</v>
      </c>
      <c r="EL144" s="240">
        <f t="shared" si="299"/>
        <v>3</v>
      </c>
      <c r="EM144" s="240">
        <f t="shared" si="300"/>
        <v>0</v>
      </c>
      <c r="EN144" s="240">
        <f t="shared" si="301"/>
        <v>0</v>
      </c>
      <c r="EO144" s="240">
        <f t="shared" si="302"/>
        <v>0</v>
      </c>
      <c r="EP144" s="240">
        <f t="shared" si="303"/>
        <v>0</v>
      </c>
      <c r="EQ144" s="240">
        <f t="shared" si="304"/>
        <v>0</v>
      </c>
      <c r="ER144" s="240">
        <f t="shared" si="305"/>
        <v>0</v>
      </c>
      <c r="ES144" s="240">
        <f t="shared" si="306"/>
        <v>0</v>
      </c>
      <c r="ET144" s="241">
        <f t="shared" si="307"/>
        <v>3</v>
      </c>
      <c r="EU144" s="242">
        <f t="shared" si="308"/>
        <v>0</v>
      </c>
      <c r="EV144" s="234">
        <f t="shared" si="309"/>
        <v>0</v>
      </c>
      <c r="EW144" s="234">
        <f t="shared" si="310"/>
        <v>0</v>
      </c>
      <c r="EX144" s="234">
        <f t="shared" si="311"/>
        <v>0</v>
      </c>
      <c r="EY144" s="234">
        <f t="shared" si="312"/>
        <v>2</v>
      </c>
      <c r="EZ144" s="235">
        <f t="shared" si="313"/>
        <v>0</v>
      </c>
      <c r="FA144" s="236">
        <f t="shared" si="314"/>
        <v>0</v>
      </c>
      <c r="FB144" s="236">
        <f t="shared" si="315"/>
        <v>0</v>
      </c>
      <c r="FC144" s="236">
        <f t="shared" si="316"/>
        <v>0</v>
      </c>
      <c r="FD144" s="236">
        <f t="shared" si="317"/>
        <v>0</v>
      </c>
      <c r="FE144" s="236">
        <f t="shared" si="318"/>
        <v>0</v>
      </c>
      <c r="FF144" s="236">
        <f t="shared" si="319"/>
        <v>0</v>
      </c>
      <c r="FG144" s="237">
        <f t="shared" si="320"/>
        <v>0</v>
      </c>
      <c r="FH144" s="238">
        <f t="shared" si="321"/>
        <v>0</v>
      </c>
      <c r="FI144" s="238">
        <f t="shared" si="322"/>
        <v>0</v>
      </c>
      <c r="FJ144" s="238">
        <f t="shared" si="323"/>
        <v>0</v>
      </c>
      <c r="FK144" s="238">
        <f t="shared" si="324"/>
        <v>0</v>
      </c>
      <c r="FL144" s="238">
        <f t="shared" si="325"/>
        <v>0</v>
      </c>
      <c r="FM144" s="238">
        <f t="shared" si="326"/>
        <v>0</v>
      </c>
      <c r="FN144" s="238">
        <f t="shared" si="327"/>
        <v>0</v>
      </c>
      <c r="FO144" s="239">
        <f t="shared" si="328"/>
        <v>6</v>
      </c>
      <c r="FP144" s="240">
        <f t="shared" si="329"/>
        <v>6</v>
      </c>
      <c r="FQ144" s="240">
        <f t="shared" si="330"/>
        <v>0</v>
      </c>
      <c r="FR144" s="240">
        <f t="shared" si="331"/>
        <v>0</v>
      </c>
      <c r="FS144" s="240">
        <f t="shared" si="332"/>
        <v>0</v>
      </c>
      <c r="FT144" s="240">
        <f t="shared" si="333"/>
        <v>6</v>
      </c>
      <c r="FU144" s="240">
        <f t="shared" si="334"/>
        <v>0</v>
      </c>
      <c r="FV144" s="240">
        <f t="shared" si="335"/>
        <v>0</v>
      </c>
      <c r="FW144" s="240">
        <f t="shared" si="336"/>
        <v>0</v>
      </c>
      <c r="FX144" s="240">
        <f t="shared" si="337"/>
        <v>0</v>
      </c>
      <c r="FY144" s="240">
        <f t="shared" si="338"/>
        <v>0</v>
      </c>
      <c r="FZ144" s="240">
        <f t="shared" si="339"/>
        <v>0</v>
      </c>
      <c r="GA144" s="241">
        <f t="shared" si="340"/>
        <v>20</v>
      </c>
      <c r="GB144" s="242">
        <f t="shared" si="341"/>
        <v>0</v>
      </c>
      <c r="GC144" s="234">
        <f t="shared" si="342"/>
        <v>0</v>
      </c>
      <c r="GD144" s="234">
        <f t="shared" si="343"/>
        <v>0</v>
      </c>
      <c r="GE144" s="234">
        <f t="shared" si="344"/>
        <v>0</v>
      </c>
      <c r="GF144" s="234">
        <f t="shared" si="345"/>
        <v>0</v>
      </c>
      <c r="GG144" s="235">
        <f t="shared" si="346"/>
        <v>0</v>
      </c>
      <c r="GH144" s="236">
        <f t="shared" si="347"/>
        <v>0</v>
      </c>
      <c r="GI144" s="236">
        <f t="shared" si="348"/>
        <v>0</v>
      </c>
      <c r="GJ144" s="236">
        <f t="shared" si="349"/>
        <v>0</v>
      </c>
      <c r="GK144" s="236">
        <f t="shared" si="350"/>
        <v>0</v>
      </c>
      <c r="GL144" s="236">
        <f t="shared" si="351"/>
        <v>0</v>
      </c>
      <c r="GM144" s="236">
        <f t="shared" si="352"/>
        <v>0</v>
      </c>
      <c r="GN144" s="237">
        <f t="shared" si="353"/>
        <v>0</v>
      </c>
      <c r="GO144" s="238">
        <f t="shared" si="354"/>
        <v>0</v>
      </c>
      <c r="GP144" s="238">
        <f t="shared" si="355"/>
        <v>0</v>
      </c>
      <c r="GQ144" s="238">
        <f t="shared" si="356"/>
        <v>0</v>
      </c>
      <c r="GR144" s="238">
        <f t="shared" si="357"/>
        <v>0</v>
      </c>
      <c r="GS144" s="238">
        <f t="shared" si="358"/>
        <v>0</v>
      </c>
      <c r="GT144" s="238">
        <f t="shared" si="359"/>
        <v>0</v>
      </c>
      <c r="GU144" s="238">
        <f t="shared" si="360"/>
        <v>6</v>
      </c>
      <c r="GV144" s="239">
        <f t="shared" si="361"/>
        <v>0</v>
      </c>
      <c r="GW144" s="240">
        <f t="shared" si="362"/>
        <v>0</v>
      </c>
      <c r="GX144" s="240">
        <f t="shared" si="363"/>
        <v>0</v>
      </c>
      <c r="GY144" s="240">
        <f t="shared" si="364"/>
        <v>0</v>
      </c>
      <c r="GZ144" s="240">
        <f t="shared" si="365"/>
        <v>0</v>
      </c>
      <c r="HA144" s="240">
        <f t="shared" si="366"/>
        <v>0</v>
      </c>
      <c r="HB144" s="240">
        <f t="shared" si="367"/>
        <v>0</v>
      </c>
      <c r="HC144" s="240">
        <f t="shared" si="368"/>
        <v>0</v>
      </c>
      <c r="HD144" s="240">
        <f t="shared" si="369"/>
        <v>0</v>
      </c>
      <c r="HE144" s="240">
        <f t="shared" si="370"/>
        <v>0</v>
      </c>
      <c r="HF144" s="240">
        <f t="shared" si="371"/>
        <v>0</v>
      </c>
      <c r="HG144" s="240">
        <f t="shared" si="372"/>
        <v>0</v>
      </c>
      <c r="HH144" s="241">
        <f t="shared" si="373"/>
        <v>6</v>
      </c>
      <c r="HI144" s="243"/>
      <c r="HJ144" s="242">
        <f t="shared" si="374"/>
        <v>3</v>
      </c>
      <c r="HK144" s="234">
        <f t="shared" si="375"/>
        <v>3</v>
      </c>
      <c r="HL144" s="234">
        <f t="shared" si="376"/>
        <v>3</v>
      </c>
      <c r="HM144" s="234">
        <f t="shared" si="377"/>
        <v>3</v>
      </c>
      <c r="HN144" s="234">
        <f t="shared" si="378"/>
        <v>0</v>
      </c>
      <c r="HO144" s="235">
        <f t="shared" si="379"/>
        <v>20</v>
      </c>
      <c r="HP144" s="236">
        <f t="shared" si="380"/>
        <v>20</v>
      </c>
      <c r="HQ144" s="236">
        <f t="shared" si="381"/>
        <v>20</v>
      </c>
      <c r="HR144" s="236">
        <f t="shared" si="382"/>
        <v>20</v>
      </c>
      <c r="HS144" s="236">
        <f t="shared" si="383"/>
        <v>10</v>
      </c>
      <c r="HT144" s="236">
        <f t="shared" si="384"/>
        <v>20</v>
      </c>
      <c r="HU144" s="236">
        <f t="shared" si="385"/>
        <v>10</v>
      </c>
      <c r="HV144" s="237">
        <f t="shared" si="386"/>
        <v>20</v>
      </c>
      <c r="HW144" s="238">
        <f t="shared" si="387"/>
        <v>20</v>
      </c>
      <c r="HX144" s="238">
        <f t="shared" si="388"/>
        <v>20</v>
      </c>
      <c r="HY144" s="238">
        <f t="shared" si="389"/>
        <v>20</v>
      </c>
      <c r="HZ144" s="238">
        <f t="shared" si="390"/>
        <v>10</v>
      </c>
      <c r="IA144" s="238">
        <f t="shared" si="391"/>
        <v>20</v>
      </c>
      <c r="IB144" s="238">
        <f t="shared" si="392"/>
        <v>10</v>
      </c>
      <c r="IC144" s="238">
        <f t="shared" si="393"/>
        <v>0</v>
      </c>
      <c r="ID144" s="239">
        <f t="shared" si="394"/>
        <v>0</v>
      </c>
      <c r="IE144" s="240">
        <f t="shared" si="395"/>
        <v>0</v>
      </c>
      <c r="IF144" s="240">
        <f t="shared" si="396"/>
        <v>0</v>
      </c>
      <c r="IG144" s="240">
        <f t="shared" si="397"/>
        <v>10</v>
      </c>
      <c r="IH144" s="240">
        <f t="shared" si="398"/>
        <v>0</v>
      </c>
      <c r="II144" s="240">
        <f t="shared" si="399"/>
        <v>0</v>
      </c>
      <c r="IJ144" s="240">
        <f t="shared" si="400"/>
        <v>20</v>
      </c>
      <c r="IK144" s="240">
        <f t="shared" si="401"/>
        <v>0</v>
      </c>
      <c r="IL144" s="240">
        <f t="shared" si="402"/>
        <v>0</v>
      </c>
      <c r="IM144" s="240">
        <f t="shared" si="403"/>
        <v>0</v>
      </c>
      <c r="IN144" s="240">
        <f t="shared" si="404"/>
        <v>0</v>
      </c>
      <c r="IO144" s="240">
        <f t="shared" si="405"/>
        <v>20</v>
      </c>
      <c r="IP144" s="416">
        <f t="shared" si="406"/>
        <v>290</v>
      </c>
      <c r="IQ144" s="416">
        <f t="shared" si="407"/>
        <v>12</v>
      </c>
    </row>
    <row r="145" spans="1:251" ht="15" customHeight="1" x14ac:dyDescent="0.25">
      <c r="A145" s="14" t="s">
        <v>984</v>
      </c>
      <c r="B145" s="392">
        <v>101</v>
      </c>
      <c r="C145" s="13" t="s">
        <v>849</v>
      </c>
      <c r="D145" s="423">
        <v>43922</v>
      </c>
      <c r="E145" s="20">
        <v>7</v>
      </c>
      <c r="F145" s="6">
        <v>10674428</v>
      </c>
      <c r="G145" s="20">
        <v>1</v>
      </c>
      <c r="H145" s="20"/>
      <c r="I145" s="23"/>
      <c r="J145" s="6" t="s">
        <v>18</v>
      </c>
      <c r="K145" s="6" t="s">
        <v>18</v>
      </c>
      <c r="L145" s="424"/>
      <c r="M145" s="651" t="s">
        <v>850</v>
      </c>
      <c r="N145" s="24"/>
      <c r="O145" s="107"/>
      <c r="P145" s="105"/>
      <c r="Q145" s="106"/>
      <c r="R145" s="24"/>
      <c r="S145" s="107"/>
      <c r="T145" s="105"/>
      <c r="U145" s="106"/>
      <c r="V145" s="24"/>
      <c r="W145" s="107"/>
      <c r="X145" s="105"/>
      <c r="Y145" s="106"/>
      <c r="Z145" s="24"/>
      <c r="AA145" s="273"/>
      <c r="AB145" s="24"/>
      <c r="AC145" s="273"/>
      <c r="AD145" s="272">
        <v>100</v>
      </c>
      <c r="AE145" s="108"/>
      <c r="AF145" s="444"/>
      <c r="AG145" s="272">
        <v>100</v>
      </c>
      <c r="AH145" s="108"/>
      <c r="AI145" s="444"/>
      <c r="AJ145" s="272">
        <v>100</v>
      </c>
      <c r="AK145" s="108"/>
      <c r="AL145" s="444"/>
      <c r="AM145" s="272">
        <v>100</v>
      </c>
      <c r="AN145" s="108"/>
      <c r="AO145" s="444"/>
      <c r="AP145" s="272">
        <v>100</v>
      </c>
      <c r="AQ145" s="108"/>
      <c r="AR145" s="444"/>
      <c r="AS145" s="272">
        <v>100</v>
      </c>
      <c r="AT145" s="108"/>
      <c r="AU145" s="444"/>
      <c r="AV145" s="272">
        <v>100</v>
      </c>
      <c r="AW145" s="108"/>
      <c r="AX145" s="444"/>
      <c r="AY145" s="648" t="s">
        <v>1403</v>
      </c>
      <c r="AZ145" s="107"/>
      <c r="BA145" s="273"/>
      <c r="BB145" s="24"/>
      <c r="BC145" s="107"/>
      <c r="BD145" s="273"/>
      <c r="BE145" s="24"/>
      <c r="BF145" s="107"/>
      <c r="BG145" s="273"/>
      <c r="BH145" s="24"/>
      <c r="BI145" s="107"/>
      <c r="BJ145" s="273"/>
      <c r="BK145" s="24"/>
      <c r="BL145" s="107"/>
      <c r="BM145" s="273"/>
      <c r="BN145" s="24"/>
      <c r="BO145" s="107"/>
      <c r="BP145" s="273"/>
      <c r="BQ145" s="24"/>
      <c r="BR145" s="107"/>
      <c r="BS145" s="273"/>
      <c r="BT145" s="24"/>
      <c r="BU145" s="291"/>
      <c r="BV145" s="273"/>
      <c r="BW145" s="24"/>
      <c r="BX145" s="107"/>
      <c r="BY145" s="273"/>
      <c r="BZ145" s="24"/>
      <c r="CA145" s="107"/>
      <c r="CB145" s="273"/>
      <c r="CC145" s="24"/>
      <c r="CD145" s="107"/>
      <c r="CE145" s="107"/>
      <c r="CF145" s="107"/>
      <c r="CG145" s="107"/>
      <c r="CH145" s="273"/>
      <c r="CI145" s="24"/>
      <c r="CJ145" s="107"/>
      <c r="CK145" s="273"/>
      <c r="CL145" s="24"/>
      <c r="CM145" s="107"/>
      <c r="CN145" s="273"/>
      <c r="CO145" s="24"/>
      <c r="CP145" s="107"/>
      <c r="CQ145" s="273"/>
      <c r="CR145" s="24"/>
      <c r="CS145" s="107"/>
      <c r="CT145" s="273"/>
      <c r="CU145" s="24"/>
      <c r="CV145" s="107"/>
      <c r="CW145" s="273"/>
      <c r="CX145" s="24"/>
      <c r="CY145" s="107"/>
      <c r="CZ145" s="273"/>
      <c r="DA145" s="24"/>
      <c r="DB145" s="107"/>
      <c r="DC145" s="273"/>
      <c r="DD145" s="24"/>
      <c r="DE145" s="107"/>
      <c r="DF145" s="273"/>
      <c r="DG145" s="218"/>
      <c r="DH145" s="217"/>
      <c r="DI145" s="217"/>
      <c r="DJ145" s="286" t="e">
        <f t="shared" si="272"/>
        <v>#DIV/0!</v>
      </c>
      <c r="DK145" s="219"/>
      <c r="DL145" s="220" t="e">
        <f t="shared" si="273"/>
        <v>#DIV/0!</v>
      </c>
      <c r="DM145" s="650">
        <f t="shared" si="274"/>
        <v>0</v>
      </c>
      <c r="DN145" s="233">
        <f t="shared" si="275"/>
        <v>0</v>
      </c>
      <c r="DO145" s="234">
        <f t="shared" si="276"/>
        <v>0</v>
      </c>
      <c r="DP145" s="234">
        <f t="shared" si="277"/>
        <v>0</v>
      </c>
      <c r="DQ145" s="234">
        <f t="shared" si="278"/>
        <v>0</v>
      </c>
      <c r="DR145" s="234">
        <f t="shared" si="279"/>
        <v>0</v>
      </c>
      <c r="DS145" s="235">
        <f t="shared" si="280"/>
        <v>0</v>
      </c>
      <c r="DT145" s="236">
        <f t="shared" si="281"/>
        <v>0</v>
      </c>
      <c r="DU145" s="236">
        <f t="shared" si="282"/>
        <v>0</v>
      </c>
      <c r="DV145" s="236">
        <f t="shared" si="283"/>
        <v>0</v>
      </c>
      <c r="DW145" s="236">
        <f t="shared" si="284"/>
        <v>0</v>
      </c>
      <c r="DX145" s="236">
        <f t="shared" si="285"/>
        <v>0</v>
      </c>
      <c r="DY145" s="236">
        <f t="shared" si="286"/>
        <v>0</v>
      </c>
      <c r="DZ145" s="237">
        <f t="shared" si="287"/>
        <v>0</v>
      </c>
      <c r="EA145" s="238">
        <f t="shared" si="288"/>
        <v>0</v>
      </c>
      <c r="EB145" s="238">
        <f t="shared" si="289"/>
        <v>0</v>
      </c>
      <c r="EC145" s="238">
        <f t="shared" si="290"/>
        <v>0</v>
      </c>
      <c r="ED145" s="238">
        <f t="shared" si="291"/>
        <v>0</v>
      </c>
      <c r="EE145" s="238">
        <f t="shared" si="292"/>
        <v>0</v>
      </c>
      <c r="EF145" s="238">
        <f t="shared" si="293"/>
        <v>0</v>
      </c>
      <c r="EG145" s="238">
        <f t="shared" si="294"/>
        <v>0</v>
      </c>
      <c r="EH145" s="239">
        <f t="shared" si="295"/>
        <v>0</v>
      </c>
      <c r="EI145" s="240">
        <f t="shared" si="296"/>
        <v>0</v>
      </c>
      <c r="EJ145" s="240">
        <f t="shared" si="297"/>
        <v>0</v>
      </c>
      <c r="EK145" s="240">
        <f t="shared" si="298"/>
        <v>0</v>
      </c>
      <c r="EL145" s="240">
        <f t="shared" si="299"/>
        <v>0</v>
      </c>
      <c r="EM145" s="240">
        <f t="shared" si="300"/>
        <v>0</v>
      </c>
      <c r="EN145" s="240">
        <f t="shared" si="301"/>
        <v>0</v>
      </c>
      <c r="EO145" s="240">
        <f t="shared" si="302"/>
        <v>0</v>
      </c>
      <c r="EP145" s="240">
        <f t="shared" si="303"/>
        <v>0</v>
      </c>
      <c r="EQ145" s="240">
        <f t="shared" si="304"/>
        <v>0</v>
      </c>
      <c r="ER145" s="240">
        <f t="shared" si="305"/>
        <v>0</v>
      </c>
      <c r="ES145" s="240">
        <f t="shared" si="306"/>
        <v>0</v>
      </c>
      <c r="ET145" s="241">
        <f t="shared" si="307"/>
        <v>0</v>
      </c>
      <c r="EU145" s="242">
        <f t="shared" si="308"/>
        <v>0</v>
      </c>
      <c r="EV145" s="234">
        <f t="shared" si="309"/>
        <v>0</v>
      </c>
      <c r="EW145" s="234">
        <f t="shared" si="310"/>
        <v>0</v>
      </c>
      <c r="EX145" s="234">
        <f t="shared" si="311"/>
        <v>0</v>
      </c>
      <c r="EY145" s="234">
        <f t="shared" si="312"/>
        <v>0</v>
      </c>
      <c r="EZ145" s="235">
        <f t="shared" si="313"/>
        <v>0</v>
      </c>
      <c r="FA145" s="236">
        <f t="shared" si="314"/>
        <v>0</v>
      </c>
      <c r="FB145" s="236">
        <f t="shared" si="315"/>
        <v>0</v>
      </c>
      <c r="FC145" s="236">
        <f t="shared" si="316"/>
        <v>0</v>
      </c>
      <c r="FD145" s="236">
        <f t="shared" si="317"/>
        <v>0</v>
      </c>
      <c r="FE145" s="236">
        <f t="shared" si="318"/>
        <v>0</v>
      </c>
      <c r="FF145" s="236">
        <f t="shared" si="319"/>
        <v>0</v>
      </c>
      <c r="FG145" s="237">
        <f t="shared" si="320"/>
        <v>0</v>
      </c>
      <c r="FH145" s="238">
        <f t="shared" si="321"/>
        <v>0</v>
      </c>
      <c r="FI145" s="238">
        <f t="shared" si="322"/>
        <v>0</v>
      </c>
      <c r="FJ145" s="238">
        <f t="shared" si="323"/>
        <v>0</v>
      </c>
      <c r="FK145" s="238">
        <f t="shared" si="324"/>
        <v>0</v>
      </c>
      <c r="FL145" s="238">
        <f t="shared" si="325"/>
        <v>0</v>
      </c>
      <c r="FM145" s="238">
        <f t="shared" si="326"/>
        <v>0</v>
      </c>
      <c r="FN145" s="238">
        <f t="shared" si="327"/>
        <v>0</v>
      </c>
      <c r="FO145" s="239">
        <f t="shared" si="328"/>
        <v>0</v>
      </c>
      <c r="FP145" s="240">
        <f t="shared" si="329"/>
        <v>0</v>
      </c>
      <c r="FQ145" s="240">
        <f t="shared" si="330"/>
        <v>0</v>
      </c>
      <c r="FR145" s="240">
        <f t="shared" si="331"/>
        <v>0</v>
      </c>
      <c r="FS145" s="240">
        <f t="shared" si="332"/>
        <v>0</v>
      </c>
      <c r="FT145" s="240">
        <f t="shared" si="333"/>
        <v>0</v>
      </c>
      <c r="FU145" s="240">
        <f t="shared" si="334"/>
        <v>0</v>
      </c>
      <c r="FV145" s="240">
        <f t="shared" si="335"/>
        <v>0</v>
      </c>
      <c r="FW145" s="240">
        <f t="shared" si="336"/>
        <v>0</v>
      </c>
      <c r="FX145" s="240">
        <f t="shared" si="337"/>
        <v>0</v>
      </c>
      <c r="FY145" s="240">
        <f t="shared" si="338"/>
        <v>0</v>
      </c>
      <c r="FZ145" s="240">
        <f t="shared" si="339"/>
        <v>0</v>
      </c>
      <c r="GA145" s="241">
        <f t="shared" si="340"/>
        <v>0</v>
      </c>
      <c r="GB145" s="242">
        <f t="shared" si="341"/>
        <v>0</v>
      </c>
      <c r="GC145" s="234">
        <f t="shared" si="342"/>
        <v>0</v>
      </c>
      <c r="GD145" s="234">
        <f t="shared" si="343"/>
        <v>0</v>
      </c>
      <c r="GE145" s="234">
        <f t="shared" si="344"/>
        <v>0</v>
      </c>
      <c r="GF145" s="234">
        <f t="shared" si="345"/>
        <v>0</v>
      </c>
      <c r="GG145" s="235">
        <f t="shared" si="346"/>
        <v>0</v>
      </c>
      <c r="GH145" s="236">
        <f t="shared" si="347"/>
        <v>0</v>
      </c>
      <c r="GI145" s="236">
        <f t="shared" si="348"/>
        <v>0</v>
      </c>
      <c r="GJ145" s="236">
        <f t="shared" si="349"/>
        <v>0</v>
      </c>
      <c r="GK145" s="236">
        <f t="shared" si="350"/>
        <v>0</v>
      </c>
      <c r="GL145" s="236">
        <f t="shared" si="351"/>
        <v>0</v>
      </c>
      <c r="GM145" s="236">
        <f t="shared" si="352"/>
        <v>0</v>
      </c>
      <c r="GN145" s="237">
        <f t="shared" si="353"/>
        <v>0</v>
      </c>
      <c r="GO145" s="238">
        <f t="shared" si="354"/>
        <v>0</v>
      </c>
      <c r="GP145" s="238">
        <f t="shared" si="355"/>
        <v>0</v>
      </c>
      <c r="GQ145" s="238">
        <f t="shared" si="356"/>
        <v>0</v>
      </c>
      <c r="GR145" s="238">
        <f t="shared" si="357"/>
        <v>0</v>
      </c>
      <c r="GS145" s="238">
        <f t="shared" si="358"/>
        <v>0</v>
      </c>
      <c r="GT145" s="238">
        <f t="shared" si="359"/>
        <v>0</v>
      </c>
      <c r="GU145" s="238">
        <f t="shared" si="360"/>
        <v>0</v>
      </c>
      <c r="GV145" s="239">
        <f t="shared" si="361"/>
        <v>0</v>
      </c>
      <c r="GW145" s="240">
        <f t="shared" si="362"/>
        <v>0</v>
      </c>
      <c r="GX145" s="240">
        <f t="shared" si="363"/>
        <v>0</v>
      </c>
      <c r="GY145" s="240">
        <f t="shared" si="364"/>
        <v>0</v>
      </c>
      <c r="GZ145" s="240">
        <f t="shared" si="365"/>
        <v>0</v>
      </c>
      <c r="HA145" s="240">
        <f t="shared" si="366"/>
        <v>0</v>
      </c>
      <c r="HB145" s="240">
        <f t="shared" si="367"/>
        <v>0</v>
      </c>
      <c r="HC145" s="240">
        <f t="shared" si="368"/>
        <v>0</v>
      </c>
      <c r="HD145" s="240">
        <f t="shared" si="369"/>
        <v>0</v>
      </c>
      <c r="HE145" s="240">
        <f t="shared" si="370"/>
        <v>0</v>
      </c>
      <c r="HF145" s="240">
        <f t="shared" si="371"/>
        <v>0</v>
      </c>
      <c r="HG145" s="240">
        <f t="shared" si="372"/>
        <v>0</v>
      </c>
      <c r="HH145" s="241">
        <f t="shared" si="373"/>
        <v>0</v>
      </c>
      <c r="HI145" s="243"/>
      <c r="HJ145" s="242">
        <f t="shared" si="374"/>
        <v>0</v>
      </c>
      <c r="HK145" s="234">
        <f t="shared" si="375"/>
        <v>0</v>
      </c>
      <c r="HL145" s="234">
        <f t="shared" si="376"/>
        <v>0</v>
      </c>
      <c r="HM145" s="234">
        <f t="shared" si="377"/>
        <v>0</v>
      </c>
      <c r="HN145" s="234">
        <f t="shared" si="378"/>
        <v>0</v>
      </c>
      <c r="HO145" s="235">
        <f t="shared" si="379"/>
        <v>20</v>
      </c>
      <c r="HP145" s="236">
        <f t="shared" si="380"/>
        <v>20</v>
      </c>
      <c r="HQ145" s="236">
        <f t="shared" si="381"/>
        <v>20</v>
      </c>
      <c r="HR145" s="236">
        <f t="shared" si="382"/>
        <v>20</v>
      </c>
      <c r="HS145" s="236">
        <f t="shared" si="383"/>
        <v>10</v>
      </c>
      <c r="HT145" s="236">
        <f t="shared" si="384"/>
        <v>20</v>
      </c>
      <c r="HU145" s="236">
        <f t="shared" si="385"/>
        <v>10</v>
      </c>
      <c r="HV145" s="237">
        <f t="shared" si="386"/>
        <v>0</v>
      </c>
      <c r="HW145" s="238">
        <f t="shared" si="387"/>
        <v>0</v>
      </c>
      <c r="HX145" s="238">
        <f t="shared" si="388"/>
        <v>0</v>
      </c>
      <c r="HY145" s="238">
        <f t="shared" si="389"/>
        <v>0</v>
      </c>
      <c r="HZ145" s="238">
        <f t="shared" si="390"/>
        <v>0</v>
      </c>
      <c r="IA145" s="238">
        <f t="shared" si="391"/>
        <v>0</v>
      </c>
      <c r="IB145" s="238">
        <f t="shared" si="392"/>
        <v>0</v>
      </c>
      <c r="IC145" s="238">
        <f t="shared" si="393"/>
        <v>0</v>
      </c>
      <c r="ID145" s="239">
        <f t="shared" si="394"/>
        <v>0</v>
      </c>
      <c r="IE145" s="240">
        <f t="shared" si="395"/>
        <v>0</v>
      </c>
      <c r="IF145" s="240">
        <f t="shared" si="396"/>
        <v>0</v>
      </c>
      <c r="IG145" s="240">
        <f t="shared" si="397"/>
        <v>0</v>
      </c>
      <c r="IH145" s="240">
        <f t="shared" si="398"/>
        <v>0</v>
      </c>
      <c r="II145" s="240">
        <f t="shared" si="399"/>
        <v>0</v>
      </c>
      <c r="IJ145" s="240">
        <f t="shared" si="400"/>
        <v>0</v>
      </c>
      <c r="IK145" s="240">
        <f t="shared" si="401"/>
        <v>0</v>
      </c>
      <c r="IL145" s="240">
        <f t="shared" si="402"/>
        <v>0</v>
      </c>
      <c r="IM145" s="240">
        <f t="shared" si="403"/>
        <v>0</v>
      </c>
      <c r="IN145" s="240">
        <f t="shared" si="404"/>
        <v>0</v>
      </c>
      <c r="IO145" s="240">
        <f t="shared" si="405"/>
        <v>0</v>
      </c>
      <c r="IP145" s="416">
        <f t="shared" si="406"/>
        <v>120</v>
      </c>
      <c r="IQ145" s="416">
        <f t="shared" si="407"/>
        <v>0</v>
      </c>
    </row>
    <row r="146" spans="1:251" ht="15" customHeight="1" x14ac:dyDescent="0.25">
      <c r="A146" s="14" t="s">
        <v>1798</v>
      </c>
      <c r="B146" s="392">
        <v>102</v>
      </c>
      <c r="C146" s="13" t="s">
        <v>851</v>
      </c>
      <c r="D146" s="423">
        <v>43922</v>
      </c>
      <c r="E146" s="20">
        <v>7</v>
      </c>
      <c r="F146" s="6">
        <v>10674440</v>
      </c>
      <c r="G146" s="20">
        <v>1</v>
      </c>
      <c r="H146" s="20"/>
      <c r="I146" s="23"/>
      <c r="J146" s="6" t="s">
        <v>18</v>
      </c>
      <c r="K146" s="6" t="s">
        <v>18</v>
      </c>
      <c r="L146" s="424"/>
      <c r="M146" s="651" t="s">
        <v>852</v>
      </c>
      <c r="N146" s="690">
        <v>66.400000000000006</v>
      </c>
      <c r="O146" s="107"/>
      <c r="P146" s="105"/>
      <c r="Q146" s="106"/>
      <c r="R146" s="24">
        <v>67.639999389648438</v>
      </c>
      <c r="S146" s="107"/>
      <c r="T146" s="105"/>
      <c r="U146" s="106"/>
      <c r="V146" s="690">
        <v>61.549999237060547</v>
      </c>
      <c r="W146" s="107"/>
      <c r="X146" s="105"/>
      <c r="Y146" s="106"/>
      <c r="Z146" s="24">
        <v>61.060001373291016</v>
      </c>
      <c r="AA146" s="273"/>
      <c r="AB146" s="24" t="s">
        <v>1390</v>
      </c>
      <c r="AC146" s="273"/>
      <c r="AD146" s="272">
        <v>100</v>
      </c>
      <c r="AE146" s="108"/>
      <c r="AF146" s="444"/>
      <c r="AG146" s="272">
        <v>100</v>
      </c>
      <c r="AH146" s="108"/>
      <c r="AI146" s="444"/>
      <c r="AJ146" s="272">
        <v>100</v>
      </c>
      <c r="AK146" s="108"/>
      <c r="AL146" s="444"/>
      <c r="AM146" s="272">
        <v>100</v>
      </c>
      <c r="AN146" s="108"/>
      <c r="AO146" s="444"/>
      <c r="AP146" s="272">
        <v>100</v>
      </c>
      <c r="AQ146" s="108"/>
      <c r="AR146" s="444"/>
      <c r="AS146" s="272">
        <v>100</v>
      </c>
      <c r="AT146" s="108"/>
      <c r="AU146" s="444"/>
      <c r="AV146" s="272">
        <v>100</v>
      </c>
      <c r="AW146" s="108"/>
      <c r="AX146" s="444"/>
      <c r="AY146" s="648">
        <v>67.730003356933594</v>
      </c>
      <c r="AZ146" s="107"/>
      <c r="BA146" s="273"/>
      <c r="BB146" s="24">
        <v>62</v>
      </c>
      <c r="BC146" s="107"/>
      <c r="BD146" s="273"/>
      <c r="BE146" s="24">
        <v>56</v>
      </c>
      <c r="BF146" s="107"/>
      <c r="BG146" s="273"/>
      <c r="BH146" s="24">
        <v>73</v>
      </c>
      <c r="BI146" s="107"/>
      <c r="BJ146" s="273"/>
      <c r="BK146" s="24">
        <v>68.199996948242188</v>
      </c>
      <c r="BL146" s="107"/>
      <c r="BM146" s="273"/>
      <c r="BN146" s="24">
        <v>76.010002136230469</v>
      </c>
      <c r="BO146" s="107"/>
      <c r="BP146" s="273"/>
      <c r="BQ146" s="24">
        <v>73</v>
      </c>
      <c r="BR146" s="107"/>
      <c r="BS146" s="273"/>
      <c r="BT146" s="24" t="s">
        <v>1387</v>
      </c>
      <c r="BU146" s="291"/>
      <c r="BV146" s="273"/>
      <c r="BW146" s="24" t="s">
        <v>1390</v>
      </c>
      <c r="BX146" s="107"/>
      <c r="BY146" s="273"/>
      <c r="BZ146" s="24" t="s">
        <v>1390</v>
      </c>
      <c r="CA146" s="107"/>
      <c r="CB146" s="273"/>
      <c r="CC146" s="24"/>
      <c r="CD146" s="107"/>
      <c r="CE146" s="107"/>
      <c r="CF146" s="693">
        <v>45</v>
      </c>
      <c r="CG146" s="107"/>
      <c r="CH146" s="273"/>
      <c r="CI146" s="692" t="s">
        <v>1117</v>
      </c>
      <c r="CJ146" s="107"/>
      <c r="CK146" s="273"/>
      <c r="CL146" s="24" t="s">
        <v>1390</v>
      </c>
      <c r="CM146" s="107"/>
      <c r="CN146" s="273"/>
      <c r="CO146" s="24"/>
      <c r="CP146" s="107"/>
      <c r="CQ146" s="273"/>
      <c r="CR146" s="24"/>
      <c r="CS146" s="107"/>
      <c r="CT146" s="273"/>
      <c r="CU146" s="24"/>
      <c r="CV146" s="107"/>
      <c r="CW146" s="273"/>
      <c r="CX146" s="24"/>
      <c r="CY146" s="107"/>
      <c r="CZ146" s="273"/>
      <c r="DA146" s="692">
        <v>60.799999237060547</v>
      </c>
      <c r="DB146" s="107"/>
      <c r="DC146" s="273"/>
      <c r="DD146" s="692">
        <v>62.599998474121094</v>
      </c>
      <c r="DE146" s="107"/>
      <c r="DF146" s="273"/>
      <c r="DG146" s="218"/>
      <c r="DH146" s="217"/>
      <c r="DI146" s="217"/>
      <c r="DJ146" s="286">
        <f t="shared" si="272"/>
        <v>64.434000015258789</v>
      </c>
      <c r="DK146" s="219"/>
      <c r="DL146" s="220">
        <f t="shared" si="273"/>
        <v>3.2217000007629393</v>
      </c>
      <c r="DM146" s="650">
        <f t="shared" si="274"/>
        <v>0</v>
      </c>
      <c r="DN146" s="233">
        <f t="shared" si="275"/>
        <v>0</v>
      </c>
      <c r="DO146" s="234">
        <f t="shared" si="276"/>
        <v>0</v>
      </c>
      <c r="DP146" s="234">
        <f t="shared" si="277"/>
        <v>0</v>
      </c>
      <c r="DQ146" s="234">
        <f t="shared" si="278"/>
        <v>0</v>
      </c>
      <c r="DR146" s="234">
        <f t="shared" si="279"/>
        <v>0</v>
      </c>
      <c r="DS146" s="235">
        <f t="shared" si="280"/>
        <v>0</v>
      </c>
      <c r="DT146" s="236">
        <f t="shared" si="281"/>
        <v>0</v>
      </c>
      <c r="DU146" s="236">
        <f t="shared" si="282"/>
        <v>0</v>
      </c>
      <c r="DV146" s="236">
        <f t="shared" si="283"/>
        <v>0</v>
      </c>
      <c r="DW146" s="236">
        <f t="shared" si="284"/>
        <v>0</v>
      </c>
      <c r="DX146" s="236">
        <f t="shared" si="285"/>
        <v>0</v>
      </c>
      <c r="DY146" s="236">
        <f t="shared" si="286"/>
        <v>0</v>
      </c>
      <c r="DZ146" s="237">
        <f t="shared" si="287"/>
        <v>0</v>
      </c>
      <c r="EA146" s="238">
        <f t="shared" si="288"/>
        <v>0</v>
      </c>
      <c r="EB146" s="238">
        <f t="shared" si="289"/>
        <v>0</v>
      </c>
      <c r="EC146" s="238">
        <f t="shared" si="290"/>
        <v>0</v>
      </c>
      <c r="ED146" s="238">
        <f t="shared" si="291"/>
        <v>0</v>
      </c>
      <c r="EE146" s="238">
        <f t="shared" si="292"/>
        <v>0</v>
      </c>
      <c r="EF146" s="238">
        <f t="shared" si="293"/>
        <v>0</v>
      </c>
      <c r="EG146" s="238">
        <f t="shared" si="294"/>
        <v>0</v>
      </c>
      <c r="EH146" s="239">
        <f t="shared" si="295"/>
        <v>0</v>
      </c>
      <c r="EI146" s="240">
        <f t="shared" si="296"/>
        <v>0</v>
      </c>
      <c r="EJ146" s="240">
        <f t="shared" si="297"/>
        <v>0</v>
      </c>
      <c r="EK146" s="240">
        <f t="shared" si="298"/>
        <v>0</v>
      </c>
      <c r="EL146" s="240">
        <f t="shared" si="299"/>
        <v>3</v>
      </c>
      <c r="EM146" s="240">
        <f t="shared" si="300"/>
        <v>0</v>
      </c>
      <c r="EN146" s="240">
        <f t="shared" si="301"/>
        <v>0</v>
      </c>
      <c r="EO146" s="240">
        <f t="shared" si="302"/>
        <v>0</v>
      </c>
      <c r="EP146" s="240">
        <f t="shared" si="303"/>
        <v>0</v>
      </c>
      <c r="EQ146" s="240">
        <f t="shared" si="304"/>
        <v>0</v>
      </c>
      <c r="ER146" s="240">
        <f t="shared" si="305"/>
        <v>0</v>
      </c>
      <c r="ES146" s="240">
        <f t="shared" si="306"/>
        <v>0</v>
      </c>
      <c r="ET146" s="241">
        <f t="shared" si="307"/>
        <v>3</v>
      </c>
      <c r="EU146" s="242">
        <f t="shared" si="308"/>
        <v>0</v>
      </c>
      <c r="EV146" s="234">
        <f t="shared" si="309"/>
        <v>0</v>
      </c>
      <c r="EW146" s="234">
        <f t="shared" si="310"/>
        <v>0</v>
      </c>
      <c r="EX146" s="234">
        <f t="shared" si="311"/>
        <v>0</v>
      </c>
      <c r="EY146" s="234">
        <f t="shared" si="312"/>
        <v>2</v>
      </c>
      <c r="EZ146" s="235">
        <f t="shared" si="313"/>
        <v>0</v>
      </c>
      <c r="FA146" s="236">
        <f t="shared" si="314"/>
        <v>0</v>
      </c>
      <c r="FB146" s="236">
        <f t="shared" si="315"/>
        <v>0</v>
      </c>
      <c r="FC146" s="236">
        <f t="shared" si="316"/>
        <v>0</v>
      </c>
      <c r="FD146" s="236">
        <f t="shared" si="317"/>
        <v>0</v>
      </c>
      <c r="FE146" s="236">
        <f t="shared" si="318"/>
        <v>0</v>
      </c>
      <c r="FF146" s="236">
        <f t="shared" si="319"/>
        <v>0</v>
      </c>
      <c r="FG146" s="237">
        <f t="shared" si="320"/>
        <v>0</v>
      </c>
      <c r="FH146" s="238">
        <f t="shared" si="321"/>
        <v>0</v>
      </c>
      <c r="FI146" s="238">
        <f t="shared" si="322"/>
        <v>0</v>
      </c>
      <c r="FJ146" s="238">
        <f t="shared" si="323"/>
        <v>0</v>
      </c>
      <c r="FK146" s="238">
        <f t="shared" si="324"/>
        <v>0</v>
      </c>
      <c r="FL146" s="238">
        <f t="shared" si="325"/>
        <v>0</v>
      </c>
      <c r="FM146" s="238">
        <f t="shared" si="326"/>
        <v>0</v>
      </c>
      <c r="FN146" s="238">
        <f t="shared" si="327"/>
        <v>0</v>
      </c>
      <c r="FO146" s="239">
        <f t="shared" si="328"/>
        <v>6</v>
      </c>
      <c r="FP146" s="240">
        <f t="shared" si="329"/>
        <v>6</v>
      </c>
      <c r="FQ146" s="240">
        <f t="shared" si="330"/>
        <v>0</v>
      </c>
      <c r="FR146" s="240">
        <f t="shared" si="331"/>
        <v>0</v>
      </c>
      <c r="FS146" s="240">
        <f t="shared" si="332"/>
        <v>0</v>
      </c>
      <c r="FT146" s="240">
        <f t="shared" si="333"/>
        <v>6</v>
      </c>
      <c r="FU146" s="240">
        <f t="shared" si="334"/>
        <v>0</v>
      </c>
      <c r="FV146" s="240">
        <f t="shared" si="335"/>
        <v>0</v>
      </c>
      <c r="FW146" s="240">
        <f t="shared" si="336"/>
        <v>0</v>
      </c>
      <c r="FX146" s="240">
        <f t="shared" si="337"/>
        <v>0</v>
      </c>
      <c r="FY146" s="240">
        <f t="shared" si="338"/>
        <v>0</v>
      </c>
      <c r="FZ146" s="240">
        <f t="shared" si="339"/>
        <v>0</v>
      </c>
      <c r="GA146" s="241">
        <f t="shared" si="340"/>
        <v>20</v>
      </c>
      <c r="GB146" s="242">
        <f t="shared" si="341"/>
        <v>0</v>
      </c>
      <c r="GC146" s="234">
        <f t="shared" si="342"/>
        <v>0</v>
      </c>
      <c r="GD146" s="234">
        <f t="shared" si="343"/>
        <v>0</v>
      </c>
      <c r="GE146" s="234">
        <f t="shared" si="344"/>
        <v>0</v>
      </c>
      <c r="GF146" s="234">
        <f t="shared" si="345"/>
        <v>0</v>
      </c>
      <c r="GG146" s="235">
        <f t="shared" si="346"/>
        <v>0</v>
      </c>
      <c r="GH146" s="236">
        <f t="shared" si="347"/>
        <v>0</v>
      </c>
      <c r="GI146" s="236">
        <f t="shared" si="348"/>
        <v>0</v>
      </c>
      <c r="GJ146" s="236">
        <f t="shared" si="349"/>
        <v>0</v>
      </c>
      <c r="GK146" s="236">
        <f t="shared" si="350"/>
        <v>0</v>
      </c>
      <c r="GL146" s="236">
        <f t="shared" si="351"/>
        <v>0</v>
      </c>
      <c r="GM146" s="236">
        <f t="shared" si="352"/>
        <v>0</v>
      </c>
      <c r="GN146" s="237">
        <f t="shared" si="353"/>
        <v>0</v>
      </c>
      <c r="GO146" s="238">
        <f t="shared" si="354"/>
        <v>0</v>
      </c>
      <c r="GP146" s="238">
        <f t="shared" si="355"/>
        <v>0</v>
      </c>
      <c r="GQ146" s="238">
        <f t="shared" si="356"/>
        <v>0</v>
      </c>
      <c r="GR146" s="238">
        <f t="shared" si="357"/>
        <v>0</v>
      </c>
      <c r="GS146" s="238">
        <f t="shared" si="358"/>
        <v>0</v>
      </c>
      <c r="GT146" s="238">
        <f t="shared" si="359"/>
        <v>0</v>
      </c>
      <c r="GU146" s="238">
        <f t="shared" si="360"/>
        <v>6</v>
      </c>
      <c r="GV146" s="239">
        <f t="shared" si="361"/>
        <v>0</v>
      </c>
      <c r="GW146" s="240">
        <f t="shared" si="362"/>
        <v>0</v>
      </c>
      <c r="GX146" s="240">
        <f t="shared" si="363"/>
        <v>0</v>
      </c>
      <c r="GY146" s="240">
        <f t="shared" si="364"/>
        <v>0</v>
      </c>
      <c r="GZ146" s="240">
        <f t="shared" si="365"/>
        <v>0</v>
      </c>
      <c r="HA146" s="240">
        <f t="shared" si="366"/>
        <v>0</v>
      </c>
      <c r="HB146" s="240">
        <f t="shared" si="367"/>
        <v>0</v>
      </c>
      <c r="HC146" s="240">
        <f t="shared" si="368"/>
        <v>0</v>
      </c>
      <c r="HD146" s="240">
        <f t="shared" si="369"/>
        <v>0</v>
      </c>
      <c r="HE146" s="240">
        <f t="shared" si="370"/>
        <v>0</v>
      </c>
      <c r="HF146" s="240">
        <f t="shared" si="371"/>
        <v>0</v>
      </c>
      <c r="HG146" s="240">
        <f t="shared" si="372"/>
        <v>0</v>
      </c>
      <c r="HH146" s="241">
        <f t="shared" si="373"/>
        <v>6</v>
      </c>
      <c r="HI146" s="243"/>
      <c r="HJ146" s="242">
        <f t="shared" si="374"/>
        <v>3</v>
      </c>
      <c r="HK146" s="234">
        <f t="shared" si="375"/>
        <v>3</v>
      </c>
      <c r="HL146" s="234">
        <f t="shared" si="376"/>
        <v>3</v>
      </c>
      <c r="HM146" s="234">
        <f t="shared" si="377"/>
        <v>3</v>
      </c>
      <c r="HN146" s="234">
        <f t="shared" si="378"/>
        <v>0</v>
      </c>
      <c r="HO146" s="235">
        <f t="shared" si="379"/>
        <v>20</v>
      </c>
      <c r="HP146" s="236">
        <f t="shared" si="380"/>
        <v>20</v>
      </c>
      <c r="HQ146" s="236">
        <f t="shared" si="381"/>
        <v>20</v>
      </c>
      <c r="HR146" s="236">
        <f t="shared" si="382"/>
        <v>20</v>
      </c>
      <c r="HS146" s="236">
        <f t="shared" si="383"/>
        <v>10</v>
      </c>
      <c r="HT146" s="236">
        <f t="shared" si="384"/>
        <v>20</v>
      </c>
      <c r="HU146" s="236">
        <f t="shared" si="385"/>
        <v>10</v>
      </c>
      <c r="HV146" s="237">
        <f t="shared" si="386"/>
        <v>20</v>
      </c>
      <c r="HW146" s="238">
        <f t="shared" si="387"/>
        <v>20</v>
      </c>
      <c r="HX146" s="238">
        <f t="shared" si="388"/>
        <v>20</v>
      </c>
      <c r="HY146" s="238">
        <f t="shared" si="389"/>
        <v>20</v>
      </c>
      <c r="HZ146" s="238">
        <f t="shared" si="390"/>
        <v>10</v>
      </c>
      <c r="IA146" s="238">
        <f t="shared" si="391"/>
        <v>20</v>
      </c>
      <c r="IB146" s="238">
        <f t="shared" si="392"/>
        <v>10</v>
      </c>
      <c r="IC146" s="238">
        <f t="shared" si="393"/>
        <v>0</v>
      </c>
      <c r="ID146" s="239">
        <f t="shared" si="394"/>
        <v>0</v>
      </c>
      <c r="IE146" s="240">
        <f t="shared" si="395"/>
        <v>0</v>
      </c>
      <c r="IF146" s="240">
        <f t="shared" si="396"/>
        <v>0</v>
      </c>
      <c r="IG146" s="240">
        <f t="shared" si="397"/>
        <v>10</v>
      </c>
      <c r="IH146" s="240">
        <f t="shared" si="398"/>
        <v>0</v>
      </c>
      <c r="II146" s="240">
        <f t="shared" si="399"/>
        <v>0</v>
      </c>
      <c r="IJ146" s="240">
        <f t="shared" si="400"/>
        <v>0</v>
      </c>
      <c r="IK146" s="240">
        <f t="shared" si="401"/>
        <v>0</v>
      </c>
      <c r="IL146" s="240">
        <f t="shared" si="402"/>
        <v>0</v>
      </c>
      <c r="IM146" s="240">
        <f t="shared" si="403"/>
        <v>0</v>
      </c>
      <c r="IN146" s="240">
        <f t="shared" si="404"/>
        <v>20</v>
      </c>
      <c r="IO146" s="240">
        <f t="shared" si="405"/>
        <v>20</v>
      </c>
      <c r="IP146" s="416">
        <f t="shared" si="406"/>
        <v>290</v>
      </c>
      <c r="IQ146" s="416">
        <f t="shared" si="407"/>
        <v>12</v>
      </c>
    </row>
    <row r="147" spans="1:251" ht="15" customHeight="1" x14ac:dyDescent="0.25">
      <c r="A147" s="14" t="s">
        <v>1805</v>
      </c>
      <c r="B147" s="392">
        <v>103</v>
      </c>
      <c r="C147" s="13" t="s">
        <v>853</v>
      </c>
      <c r="D147" s="423">
        <v>43922</v>
      </c>
      <c r="E147" s="20">
        <v>7</v>
      </c>
      <c r="F147" s="6">
        <v>10674277</v>
      </c>
      <c r="G147" s="20">
        <v>1</v>
      </c>
      <c r="H147" s="20"/>
      <c r="I147" s="23"/>
      <c r="J147" s="6" t="s">
        <v>18</v>
      </c>
      <c r="K147" s="6" t="s">
        <v>18</v>
      </c>
      <c r="L147" s="424"/>
      <c r="M147" s="651" t="s">
        <v>854</v>
      </c>
      <c r="N147" s="272"/>
      <c r="O147" s="108"/>
      <c r="P147" s="693" t="s">
        <v>1390</v>
      </c>
      <c r="Q147" s="646"/>
      <c r="R147" s="272"/>
      <c r="S147" s="108"/>
      <c r="T147" s="680">
        <v>70.34</v>
      </c>
      <c r="U147" s="646"/>
      <c r="V147" s="690">
        <v>51.299999237060547</v>
      </c>
      <c r="W147" s="107"/>
      <c r="X147" s="105"/>
      <c r="Y147" s="106"/>
      <c r="Z147" s="24" t="s">
        <v>1390</v>
      </c>
      <c r="AA147" s="273"/>
      <c r="AB147" s="690">
        <v>51.75</v>
      </c>
      <c r="AC147" s="273"/>
      <c r="AD147" s="272">
        <v>100</v>
      </c>
      <c r="AE147" s="108"/>
      <c r="AF147" s="444"/>
      <c r="AG147" s="272">
        <v>100</v>
      </c>
      <c r="AH147" s="108"/>
      <c r="AI147" s="444"/>
      <c r="AJ147" s="272">
        <v>100</v>
      </c>
      <c r="AK147" s="108"/>
      <c r="AL147" s="444"/>
      <c r="AM147" s="272">
        <v>100</v>
      </c>
      <c r="AN147" s="108"/>
      <c r="AO147" s="444"/>
      <c r="AP147" s="272">
        <v>100</v>
      </c>
      <c r="AQ147" s="108"/>
      <c r="AR147" s="444"/>
      <c r="AS147" s="272">
        <v>100</v>
      </c>
      <c r="AT147" s="108"/>
      <c r="AU147" s="444"/>
      <c r="AV147" s="272">
        <v>100</v>
      </c>
      <c r="AW147" s="108"/>
      <c r="AX147" s="444"/>
      <c r="AY147" s="648">
        <v>43</v>
      </c>
      <c r="AZ147" s="107"/>
      <c r="BA147" s="273"/>
      <c r="BB147" s="24">
        <v>49</v>
      </c>
      <c r="BC147" s="107"/>
      <c r="BD147" s="273"/>
      <c r="BE147" s="24">
        <v>44</v>
      </c>
      <c r="BF147" s="107"/>
      <c r="BG147" s="273"/>
      <c r="BH147" s="24">
        <v>49</v>
      </c>
      <c r="BI147" s="107"/>
      <c r="BJ147" s="273"/>
      <c r="BK147" s="24">
        <v>59.200000762939453</v>
      </c>
      <c r="BL147" s="107"/>
      <c r="BM147" s="273"/>
      <c r="BN147" s="24">
        <v>54</v>
      </c>
      <c r="BO147" s="107"/>
      <c r="BP147" s="273"/>
      <c r="BQ147" s="24">
        <v>61</v>
      </c>
      <c r="BR147" s="107"/>
      <c r="BS147" s="273"/>
      <c r="BT147" s="24" t="s">
        <v>1387</v>
      </c>
      <c r="BU147" s="291"/>
      <c r="BV147" s="273"/>
      <c r="BW147" s="24" t="s">
        <v>1390</v>
      </c>
      <c r="BX147" s="107"/>
      <c r="BY147" s="273"/>
      <c r="BZ147" s="24" t="s">
        <v>1390</v>
      </c>
      <c r="CA147" s="107"/>
      <c r="CB147" s="273"/>
      <c r="CC147" s="24"/>
      <c r="CD147" s="107"/>
      <c r="CE147" s="107"/>
      <c r="CF147" s="693">
        <v>40</v>
      </c>
      <c r="CG147" s="107"/>
      <c r="CH147" s="273"/>
      <c r="CI147" s="692" t="s">
        <v>1117</v>
      </c>
      <c r="CJ147" s="107"/>
      <c r="CK147" s="273"/>
      <c r="CL147" s="24" t="s">
        <v>1390</v>
      </c>
      <c r="CM147" s="107"/>
      <c r="CN147" s="273"/>
      <c r="CO147" s="24"/>
      <c r="CP147" s="107"/>
      <c r="CQ147" s="273"/>
      <c r="CR147" s="24"/>
      <c r="CS147" s="107"/>
      <c r="CT147" s="273"/>
      <c r="CU147" s="24"/>
      <c r="CV147" s="107"/>
      <c r="CW147" s="273"/>
      <c r="CX147" s="24"/>
      <c r="CY147" s="107"/>
      <c r="CZ147" s="273"/>
      <c r="DA147" s="692">
        <v>51.900001525878906</v>
      </c>
      <c r="DB147" s="107"/>
      <c r="DC147" s="273"/>
      <c r="DD147" s="692">
        <v>45.599998474121094</v>
      </c>
      <c r="DE147" s="107"/>
      <c r="DF147" s="273"/>
      <c r="DG147" s="218"/>
      <c r="DH147" s="217"/>
      <c r="DI147" s="217"/>
      <c r="DJ147" s="286">
        <f t="shared" si="272"/>
        <v>49.670000076293945</v>
      </c>
      <c r="DK147" s="219"/>
      <c r="DL147" s="220">
        <f t="shared" si="273"/>
        <v>2.4835000038146973</v>
      </c>
      <c r="DM147" s="650">
        <f t="shared" si="274"/>
        <v>0</v>
      </c>
      <c r="DN147" s="233">
        <f t="shared" si="275"/>
        <v>0</v>
      </c>
      <c r="DO147" s="234">
        <f t="shared" si="276"/>
        <v>0</v>
      </c>
      <c r="DP147" s="234">
        <f t="shared" si="277"/>
        <v>0</v>
      </c>
      <c r="DQ147" s="234">
        <f t="shared" si="278"/>
        <v>0</v>
      </c>
      <c r="DR147" s="234">
        <f t="shared" si="279"/>
        <v>0</v>
      </c>
      <c r="DS147" s="235">
        <f t="shared" si="280"/>
        <v>0</v>
      </c>
      <c r="DT147" s="236">
        <f t="shared" si="281"/>
        <v>0</v>
      </c>
      <c r="DU147" s="236">
        <f t="shared" si="282"/>
        <v>0</v>
      </c>
      <c r="DV147" s="236">
        <f t="shared" si="283"/>
        <v>0</v>
      </c>
      <c r="DW147" s="236">
        <f t="shared" si="284"/>
        <v>0</v>
      </c>
      <c r="DX147" s="236">
        <f t="shared" si="285"/>
        <v>0</v>
      </c>
      <c r="DY147" s="236">
        <f t="shared" si="286"/>
        <v>0</v>
      </c>
      <c r="DZ147" s="237">
        <f t="shared" si="287"/>
        <v>0</v>
      </c>
      <c r="EA147" s="238">
        <f t="shared" si="288"/>
        <v>0</v>
      </c>
      <c r="EB147" s="238">
        <f t="shared" si="289"/>
        <v>0</v>
      </c>
      <c r="EC147" s="238">
        <f t="shared" si="290"/>
        <v>0</v>
      </c>
      <c r="ED147" s="238">
        <f t="shared" si="291"/>
        <v>0</v>
      </c>
      <c r="EE147" s="238">
        <f t="shared" si="292"/>
        <v>0</v>
      </c>
      <c r="EF147" s="238">
        <f t="shared" si="293"/>
        <v>0</v>
      </c>
      <c r="EG147" s="238">
        <f t="shared" si="294"/>
        <v>0</v>
      </c>
      <c r="EH147" s="239">
        <f t="shared" si="295"/>
        <v>0</v>
      </c>
      <c r="EI147" s="240">
        <f t="shared" si="296"/>
        <v>0</v>
      </c>
      <c r="EJ147" s="240">
        <f t="shared" si="297"/>
        <v>0</v>
      </c>
      <c r="EK147" s="240">
        <f t="shared" si="298"/>
        <v>0</v>
      </c>
      <c r="EL147" s="240">
        <f t="shared" si="299"/>
        <v>3</v>
      </c>
      <c r="EM147" s="240">
        <f t="shared" si="300"/>
        <v>0</v>
      </c>
      <c r="EN147" s="240">
        <f t="shared" si="301"/>
        <v>0</v>
      </c>
      <c r="EO147" s="240">
        <f t="shared" si="302"/>
        <v>0</v>
      </c>
      <c r="EP147" s="240">
        <f t="shared" si="303"/>
        <v>0</v>
      </c>
      <c r="EQ147" s="240">
        <f t="shared" si="304"/>
        <v>0</v>
      </c>
      <c r="ER147" s="240">
        <f t="shared" si="305"/>
        <v>0</v>
      </c>
      <c r="ES147" s="240">
        <f t="shared" si="306"/>
        <v>0</v>
      </c>
      <c r="ET147" s="241">
        <f t="shared" si="307"/>
        <v>3</v>
      </c>
      <c r="EU147" s="242">
        <f t="shared" si="308"/>
        <v>3</v>
      </c>
      <c r="EV147" s="234">
        <f t="shared" si="309"/>
        <v>0</v>
      </c>
      <c r="EW147" s="234">
        <f t="shared" si="310"/>
        <v>0</v>
      </c>
      <c r="EX147" s="234">
        <f t="shared" si="311"/>
        <v>3</v>
      </c>
      <c r="EY147" s="234">
        <f t="shared" si="312"/>
        <v>0</v>
      </c>
      <c r="EZ147" s="235">
        <f t="shared" si="313"/>
        <v>0</v>
      </c>
      <c r="FA147" s="236">
        <f t="shared" si="314"/>
        <v>0</v>
      </c>
      <c r="FB147" s="236">
        <f t="shared" si="315"/>
        <v>0</v>
      </c>
      <c r="FC147" s="236">
        <f t="shared" si="316"/>
        <v>0</v>
      </c>
      <c r="FD147" s="236">
        <f t="shared" si="317"/>
        <v>0</v>
      </c>
      <c r="FE147" s="236">
        <f t="shared" si="318"/>
        <v>0</v>
      </c>
      <c r="FF147" s="236">
        <f t="shared" si="319"/>
        <v>0</v>
      </c>
      <c r="FG147" s="237">
        <f t="shared" si="320"/>
        <v>0</v>
      </c>
      <c r="FH147" s="238">
        <f t="shared" si="321"/>
        <v>0</v>
      </c>
      <c r="FI147" s="238">
        <f t="shared" si="322"/>
        <v>0</v>
      </c>
      <c r="FJ147" s="238">
        <f t="shared" si="323"/>
        <v>0</v>
      </c>
      <c r="FK147" s="238">
        <f t="shared" si="324"/>
        <v>0</v>
      </c>
      <c r="FL147" s="238">
        <f t="shared" si="325"/>
        <v>0</v>
      </c>
      <c r="FM147" s="238">
        <f t="shared" si="326"/>
        <v>0</v>
      </c>
      <c r="FN147" s="238">
        <f t="shared" si="327"/>
        <v>0</v>
      </c>
      <c r="FO147" s="239">
        <f t="shared" si="328"/>
        <v>6</v>
      </c>
      <c r="FP147" s="240">
        <f t="shared" si="329"/>
        <v>6</v>
      </c>
      <c r="FQ147" s="240">
        <f t="shared" si="330"/>
        <v>0</v>
      </c>
      <c r="FR147" s="240">
        <f t="shared" si="331"/>
        <v>0</v>
      </c>
      <c r="FS147" s="240">
        <f t="shared" si="332"/>
        <v>0</v>
      </c>
      <c r="FT147" s="240">
        <f t="shared" si="333"/>
        <v>6</v>
      </c>
      <c r="FU147" s="240">
        <f t="shared" si="334"/>
        <v>0</v>
      </c>
      <c r="FV147" s="240">
        <f t="shared" si="335"/>
        <v>0</v>
      </c>
      <c r="FW147" s="240">
        <f t="shared" si="336"/>
        <v>0</v>
      </c>
      <c r="FX147" s="240">
        <f t="shared" si="337"/>
        <v>0</v>
      </c>
      <c r="FY147" s="240">
        <f t="shared" si="338"/>
        <v>0</v>
      </c>
      <c r="FZ147" s="240">
        <f t="shared" si="339"/>
        <v>0</v>
      </c>
      <c r="GA147" s="241">
        <f t="shared" si="340"/>
        <v>24</v>
      </c>
      <c r="GB147" s="242">
        <f t="shared" si="341"/>
        <v>0</v>
      </c>
      <c r="GC147" s="234">
        <f t="shared" si="342"/>
        <v>0</v>
      </c>
      <c r="GD147" s="234">
        <f t="shared" si="343"/>
        <v>0</v>
      </c>
      <c r="GE147" s="234">
        <f t="shared" si="344"/>
        <v>0</v>
      </c>
      <c r="GF147" s="234">
        <f t="shared" si="345"/>
        <v>0</v>
      </c>
      <c r="GG147" s="235">
        <f t="shared" si="346"/>
        <v>0</v>
      </c>
      <c r="GH147" s="236">
        <f t="shared" si="347"/>
        <v>0</v>
      </c>
      <c r="GI147" s="236">
        <f t="shared" si="348"/>
        <v>0</v>
      </c>
      <c r="GJ147" s="236">
        <f t="shared" si="349"/>
        <v>0</v>
      </c>
      <c r="GK147" s="236">
        <f t="shared" si="350"/>
        <v>0</v>
      </c>
      <c r="GL147" s="236">
        <f t="shared" si="351"/>
        <v>0</v>
      </c>
      <c r="GM147" s="236">
        <f t="shared" si="352"/>
        <v>0</v>
      </c>
      <c r="GN147" s="237">
        <f t="shared" si="353"/>
        <v>0</v>
      </c>
      <c r="GO147" s="238">
        <f t="shared" si="354"/>
        <v>0</v>
      </c>
      <c r="GP147" s="238">
        <f t="shared" si="355"/>
        <v>0</v>
      </c>
      <c r="GQ147" s="238">
        <f t="shared" si="356"/>
        <v>0</v>
      </c>
      <c r="GR147" s="238">
        <f t="shared" si="357"/>
        <v>0</v>
      </c>
      <c r="GS147" s="238">
        <f t="shared" si="358"/>
        <v>0</v>
      </c>
      <c r="GT147" s="238">
        <f t="shared" si="359"/>
        <v>0</v>
      </c>
      <c r="GU147" s="238">
        <f t="shared" si="360"/>
        <v>6</v>
      </c>
      <c r="GV147" s="239">
        <f t="shared" si="361"/>
        <v>0</v>
      </c>
      <c r="GW147" s="240">
        <f t="shared" si="362"/>
        <v>0</v>
      </c>
      <c r="GX147" s="240">
        <f t="shared" si="363"/>
        <v>0</v>
      </c>
      <c r="GY147" s="240">
        <f t="shared" si="364"/>
        <v>0</v>
      </c>
      <c r="GZ147" s="240">
        <f t="shared" si="365"/>
        <v>0</v>
      </c>
      <c r="HA147" s="240">
        <f t="shared" si="366"/>
        <v>0</v>
      </c>
      <c r="HB147" s="240">
        <f t="shared" si="367"/>
        <v>0</v>
      </c>
      <c r="HC147" s="240">
        <f t="shared" si="368"/>
        <v>0</v>
      </c>
      <c r="HD147" s="240">
        <f t="shared" si="369"/>
        <v>0</v>
      </c>
      <c r="HE147" s="240">
        <f t="shared" si="370"/>
        <v>0</v>
      </c>
      <c r="HF147" s="240">
        <f t="shared" si="371"/>
        <v>0</v>
      </c>
      <c r="HG147" s="240">
        <f t="shared" si="372"/>
        <v>0</v>
      </c>
      <c r="HH147" s="241">
        <f t="shared" si="373"/>
        <v>6</v>
      </c>
      <c r="HI147" s="243"/>
      <c r="HJ147" s="242">
        <f t="shared" si="374"/>
        <v>0</v>
      </c>
      <c r="HK147" s="234">
        <f t="shared" si="375"/>
        <v>3</v>
      </c>
      <c r="HL147" s="234">
        <f t="shared" si="376"/>
        <v>3</v>
      </c>
      <c r="HM147" s="234">
        <f t="shared" si="377"/>
        <v>0</v>
      </c>
      <c r="HN147" s="234">
        <f t="shared" si="378"/>
        <v>2</v>
      </c>
      <c r="HO147" s="235">
        <f t="shared" si="379"/>
        <v>20</v>
      </c>
      <c r="HP147" s="236">
        <f t="shared" si="380"/>
        <v>20</v>
      </c>
      <c r="HQ147" s="236">
        <f t="shared" si="381"/>
        <v>20</v>
      </c>
      <c r="HR147" s="236">
        <f t="shared" si="382"/>
        <v>20</v>
      </c>
      <c r="HS147" s="236">
        <f t="shared" si="383"/>
        <v>10</v>
      </c>
      <c r="HT147" s="236">
        <f t="shared" si="384"/>
        <v>20</v>
      </c>
      <c r="HU147" s="236">
        <f t="shared" si="385"/>
        <v>10</v>
      </c>
      <c r="HV147" s="237">
        <f t="shared" si="386"/>
        <v>20</v>
      </c>
      <c r="HW147" s="238">
        <f t="shared" si="387"/>
        <v>20</v>
      </c>
      <c r="HX147" s="238">
        <f t="shared" si="388"/>
        <v>20</v>
      </c>
      <c r="HY147" s="238">
        <f t="shared" si="389"/>
        <v>20</v>
      </c>
      <c r="HZ147" s="238">
        <f t="shared" si="390"/>
        <v>10</v>
      </c>
      <c r="IA147" s="238">
        <f t="shared" si="391"/>
        <v>20</v>
      </c>
      <c r="IB147" s="238">
        <f t="shared" si="392"/>
        <v>10</v>
      </c>
      <c r="IC147" s="238">
        <f t="shared" si="393"/>
        <v>0</v>
      </c>
      <c r="ID147" s="239">
        <f t="shared" si="394"/>
        <v>0</v>
      </c>
      <c r="IE147" s="240">
        <f t="shared" si="395"/>
        <v>0</v>
      </c>
      <c r="IF147" s="240">
        <f t="shared" si="396"/>
        <v>0</v>
      </c>
      <c r="IG147" s="240">
        <f t="shared" si="397"/>
        <v>10</v>
      </c>
      <c r="IH147" s="240">
        <f t="shared" si="398"/>
        <v>0</v>
      </c>
      <c r="II147" s="240">
        <f t="shared" si="399"/>
        <v>0</v>
      </c>
      <c r="IJ147" s="240">
        <f t="shared" si="400"/>
        <v>0</v>
      </c>
      <c r="IK147" s="240">
        <f t="shared" si="401"/>
        <v>0</v>
      </c>
      <c r="IL147" s="240">
        <f t="shared" si="402"/>
        <v>0</v>
      </c>
      <c r="IM147" s="240">
        <f t="shared" si="403"/>
        <v>0</v>
      </c>
      <c r="IN147" s="240">
        <f t="shared" si="404"/>
        <v>20</v>
      </c>
      <c r="IO147" s="240">
        <f t="shared" si="405"/>
        <v>20</v>
      </c>
      <c r="IP147" s="416">
        <f t="shared" si="406"/>
        <v>290</v>
      </c>
      <c r="IQ147" s="416">
        <f t="shared" si="407"/>
        <v>8</v>
      </c>
    </row>
    <row r="148" spans="1:251" ht="15" customHeight="1" x14ac:dyDescent="0.25">
      <c r="A148" s="14" t="s">
        <v>1799</v>
      </c>
      <c r="B148" s="392">
        <v>2</v>
      </c>
      <c r="C148" s="13" t="s">
        <v>424</v>
      </c>
      <c r="D148" s="423">
        <v>43556</v>
      </c>
      <c r="E148" s="20">
        <v>7</v>
      </c>
      <c r="F148" s="6">
        <v>9658417</v>
      </c>
      <c r="G148" s="20">
        <v>1</v>
      </c>
      <c r="H148" s="20"/>
      <c r="I148" s="23"/>
      <c r="J148" s="6" t="s">
        <v>18</v>
      </c>
      <c r="K148" s="6" t="s">
        <v>18</v>
      </c>
      <c r="L148" s="424"/>
      <c r="M148" s="651" t="s">
        <v>499</v>
      </c>
      <c r="N148" s="24">
        <v>67.900000000000006</v>
      </c>
      <c r="O148" s="107"/>
      <c r="P148" s="108"/>
      <c r="Q148" s="444"/>
      <c r="R148" s="24">
        <v>71.089996337890625</v>
      </c>
      <c r="S148" s="107"/>
      <c r="T148" s="108"/>
      <c r="U148" s="649"/>
      <c r="V148" s="24">
        <v>87.4</v>
      </c>
      <c r="W148" s="107"/>
      <c r="X148" s="108"/>
      <c r="Y148" s="444"/>
      <c r="Z148" s="24">
        <v>76.73</v>
      </c>
      <c r="AA148" s="273"/>
      <c r="AB148" s="24">
        <v>57.45</v>
      </c>
      <c r="AC148" s="273"/>
      <c r="AD148" s="24">
        <v>80</v>
      </c>
      <c r="AE148" s="107"/>
      <c r="AF148" s="273"/>
      <c r="AG148" s="24">
        <v>72</v>
      </c>
      <c r="AH148" s="107"/>
      <c r="AI148" s="273"/>
      <c r="AJ148" s="24">
        <v>85</v>
      </c>
      <c r="AK148" s="107"/>
      <c r="AL148" s="273"/>
      <c r="AM148" s="24">
        <v>81</v>
      </c>
      <c r="AN148" s="107"/>
      <c r="AO148" s="273"/>
      <c r="AP148" s="24">
        <v>80</v>
      </c>
      <c r="AQ148" s="107"/>
      <c r="AR148" s="273"/>
      <c r="AS148" s="24">
        <v>82</v>
      </c>
      <c r="AT148" s="107"/>
      <c r="AU148" s="273"/>
      <c r="AV148" s="24">
        <v>70</v>
      </c>
      <c r="AW148" s="107"/>
      <c r="AX148" s="273"/>
      <c r="AY148" s="648">
        <v>80.150001525878906</v>
      </c>
      <c r="AZ148" s="107"/>
      <c r="BA148" s="273"/>
      <c r="BB148" s="24">
        <v>68</v>
      </c>
      <c r="BC148" s="107"/>
      <c r="BD148" s="273"/>
      <c r="BE148" s="24">
        <v>57</v>
      </c>
      <c r="BF148" s="107"/>
      <c r="BG148" s="273"/>
      <c r="BH148" s="24">
        <v>75</v>
      </c>
      <c r="BI148" s="107"/>
      <c r="BJ148" s="273"/>
      <c r="BK148" s="24">
        <v>72</v>
      </c>
      <c r="BL148" s="107"/>
      <c r="BM148" s="273"/>
      <c r="BN148" s="24">
        <v>75.599998474121094</v>
      </c>
      <c r="BO148" s="107"/>
      <c r="BP148" s="273"/>
      <c r="BQ148" s="24">
        <v>82</v>
      </c>
      <c r="BR148" s="107"/>
      <c r="BS148" s="273"/>
      <c r="BT148" s="24" t="s">
        <v>1387</v>
      </c>
      <c r="BU148" s="291"/>
      <c r="BV148" s="273"/>
      <c r="BW148" s="24" t="s">
        <v>1390</v>
      </c>
      <c r="BX148" s="107"/>
      <c r="BY148" s="273"/>
      <c r="BZ148" s="24" t="s">
        <v>1390</v>
      </c>
      <c r="CA148" s="107"/>
      <c r="CB148" s="273"/>
      <c r="CC148" s="692">
        <v>80</v>
      </c>
      <c r="CD148" s="107"/>
      <c r="CE148" s="107"/>
      <c r="CF148" s="107"/>
      <c r="CG148" s="107"/>
      <c r="CH148" s="273"/>
      <c r="CI148" s="692" t="s">
        <v>1117</v>
      </c>
      <c r="CJ148" s="107"/>
      <c r="CK148" s="273"/>
      <c r="CL148" s="24" t="s">
        <v>1390</v>
      </c>
      <c r="CM148" s="107"/>
      <c r="CN148" s="273"/>
      <c r="CO148" s="692">
        <v>74.5</v>
      </c>
      <c r="CP148" s="107"/>
      <c r="CQ148" s="273"/>
      <c r="CR148" s="24"/>
      <c r="CS148" s="107"/>
      <c r="CT148" s="273"/>
      <c r="CU148" s="24"/>
      <c r="CV148" s="107"/>
      <c r="CW148" s="273"/>
      <c r="CX148" s="24"/>
      <c r="CY148" s="107"/>
      <c r="CZ148" s="273"/>
      <c r="DA148" s="692">
        <v>64.400001525878906</v>
      </c>
      <c r="DB148" s="107"/>
      <c r="DC148" s="273"/>
      <c r="DD148" s="24"/>
      <c r="DE148" s="107"/>
      <c r="DF148" s="273"/>
      <c r="DG148" s="218"/>
      <c r="DH148" s="217"/>
      <c r="DI148" s="217"/>
      <c r="DJ148" s="286">
        <f t="shared" si="272"/>
        <v>72.865000152587896</v>
      </c>
      <c r="DK148" s="219"/>
      <c r="DL148" s="220">
        <f t="shared" si="273"/>
        <v>3.643250007629395</v>
      </c>
      <c r="DM148" s="650">
        <f t="shared" si="274"/>
        <v>0</v>
      </c>
      <c r="DN148" s="233">
        <f t="shared" si="275"/>
        <v>0</v>
      </c>
      <c r="DO148" s="234">
        <f t="shared" si="276"/>
        <v>0</v>
      </c>
      <c r="DP148" s="234">
        <f t="shared" si="277"/>
        <v>0</v>
      </c>
      <c r="DQ148" s="234">
        <f t="shared" si="278"/>
        <v>0</v>
      </c>
      <c r="DR148" s="234">
        <f t="shared" si="279"/>
        <v>0</v>
      </c>
      <c r="DS148" s="235">
        <f t="shared" si="280"/>
        <v>0</v>
      </c>
      <c r="DT148" s="236">
        <f t="shared" si="281"/>
        <v>0</v>
      </c>
      <c r="DU148" s="236">
        <f t="shared" si="282"/>
        <v>0</v>
      </c>
      <c r="DV148" s="236">
        <f t="shared" si="283"/>
        <v>0</v>
      </c>
      <c r="DW148" s="236">
        <f t="shared" si="284"/>
        <v>0</v>
      </c>
      <c r="DX148" s="236">
        <f t="shared" si="285"/>
        <v>0</v>
      </c>
      <c r="DY148" s="236">
        <f t="shared" si="286"/>
        <v>0</v>
      </c>
      <c r="DZ148" s="237">
        <f t="shared" si="287"/>
        <v>0</v>
      </c>
      <c r="EA148" s="238">
        <f t="shared" si="288"/>
        <v>0</v>
      </c>
      <c r="EB148" s="238">
        <f t="shared" si="289"/>
        <v>0</v>
      </c>
      <c r="EC148" s="238">
        <f t="shared" si="290"/>
        <v>0</v>
      </c>
      <c r="ED148" s="238">
        <f t="shared" si="291"/>
        <v>0</v>
      </c>
      <c r="EE148" s="238">
        <f t="shared" si="292"/>
        <v>0</v>
      </c>
      <c r="EF148" s="238">
        <f t="shared" si="293"/>
        <v>0</v>
      </c>
      <c r="EG148" s="238">
        <f t="shared" si="294"/>
        <v>0</v>
      </c>
      <c r="EH148" s="239">
        <f t="shared" si="295"/>
        <v>0</v>
      </c>
      <c r="EI148" s="240">
        <f t="shared" si="296"/>
        <v>0</v>
      </c>
      <c r="EJ148" s="240">
        <f t="shared" si="297"/>
        <v>0</v>
      </c>
      <c r="EK148" s="240">
        <f t="shared" si="298"/>
        <v>0</v>
      </c>
      <c r="EL148" s="240">
        <f t="shared" si="299"/>
        <v>3</v>
      </c>
      <c r="EM148" s="240">
        <f t="shared" si="300"/>
        <v>0</v>
      </c>
      <c r="EN148" s="240">
        <f t="shared" si="301"/>
        <v>0</v>
      </c>
      <c r="EO148" s="240">
        <f t="shared" si="302"/>
        <v>0</v>
      </c>
      <c r="EP148" s="240">
        <f t="shared" si="303"/>
        <v>0</v>
      </c>
      <c r="EQ148" s="240">
        <f t="shared" si="304"/>
        <v>0</v>
      </c>
      <c r="ER148" s="240">
        <f t="shared" si="305"/>
        <v>0</v>
      </c>
      <c r="ES148" s="240">
        <f t="shared" si="306"/>
        <v>0</v>
      </c>
      <c r="ET148" s="241">
        <f t="shared" si="307"/>
        <v>3</v>
      </c>
      <c r="EU148" s="242">
        <f t="shared" si="308"/>
        <v>0</v>
      </c>
      <c r="EV148" s="234">
        <f t="shared" si="309"/>
        <v>0</v>
      </c>
      <c r="EW148" s="234">
        <f t="shared" si="310"/>
        <v>0</v>
      </c>
      <c r="EX148" s="234">
        <f t="shared" si="311"/>
        <v>0</v>
      </c>
      <c r="EY148" s="234">
        <f t="shared" si="312"/>
        <v>0</v>
      </c>
      <c r="EZ148" s="235">
        <f t="shared" si="313"/>
        <v>0</v>
      </c>
      <c r="FA148" s="236">
        <f t="shared" si="314"/>
        <v>0</v>
      </c>
      <c r="FB148" s="236">
        <f t="shared" si="315"/>
        <v>0</v>
      </c>
      <c r="FC148" s="236">
        <f t="shared" si="316"/>
        <v>0</v>
      </c>
      <c r="FD148" s="236">
        <f t="shared" si="317"/>
        <v>0</v>
      </c>
      <c r="FE148" s="236">
        <f t="shared" si="318"/>
        <v>0</v>
      </c>
      <c r="FF148" s="236">
        <f t="shared" si="319"/>
        <v>0</v>
      </c>
      <c r="FG148" s="237">
        <f t="shared" si="320"/>
        <v>0</v>
      </c>
      <c r="FH148" s="238">
        <f t="shared" si="321"/>
        <v>0</v>
      </c>
      <c r="FI148" s="238">
        <f t="shared" si="322"/>
        <v>0</v>
      </c>
      <c r="FJ148" s="238">
        <f t="shared" si="323"/>
        <v>0</v>
      </c>
      <c r="FK148" s="238">
        <f t="shared" si="324"/>
        <v>0</v>
      </c>
      <c r="FL148" s="238">
        <f t="shared" si="325"/>
        <v>0</v>
      </c>
      <c r="FM148" s="238">
        <f t="shared" si="326"/>
        <v>0</v>
      </c>
      <c r="FN148" s="238">
        <f t="shared" si="327"/>
        <v>0</v>
      </c>
      <c r="FO148" s="239">
        <f t="shared" si="328"/>
        <v>6</v>
      </c>
      <c r="FP148" s="240">
        <f t="shared" si="329"/>
        <v>6</v>
      </c>
      <c r="FQ148" s="240">
        <f t="shared" si="330"/>
        <v>0</v>
      </c>
      <c r="FR148" s="240">
        <f t="shared" si="331"/>
        <v>0</v>
      </c>
      <c r="FS148" s="240">
        <f t="shared" si="332"/>
        <v>0</v>
      </c>
      <c r="FT148" s="240">
        <f t="shared" si="333"/>
        <v>6</v>
      </c>
      <c r="FU148" s="240">
        <f t="shared" si="334"/>
        <v>0</v>
      </c>
      <c r="FV148" s="240">
        <f t="shared" si="335"/>
        <v>0</v>
      </c>
      <c r="FW148" s="240">
        <f t="shared" si="336"/>
        <v>0</v>
      </c>
      <c r="FX148" s="240">
        <f t="shared" si="337"/>
        <v>0</v>
      </c>
      <c r="FY148" s="240">
        <f t="shared" si="338"/>
        <v>0</v>
      </c>
      <c r="FZ148" s="240">
        <f t="shared" si="339"/>
        <v>0</v>
      </c>
      <c r="GA148" s="241">
        <f t="shared" si="340"/>
        <v>18</v>
      </c>
      <c r="GB148" s="242">
        <f t="shared" si="341"/>
        <v>0</v>
      </c>
      <c r="GC148" s="234">
        <f t="shared" si="342"/>
        <v>0</v>
      </c>
      <c r="GD148" s="234">
        <f t="shared" si="343"/>
        <v>0</v>
      </c>
      <c r="GE148" s="234">
        <f t="shared" si="344"/>
        <v>0</v>
      </c>
      <c r="GF148" s="234">
        <f t="shared" si="345"/>
        <v>0</v>
      </c>
      <c r="GG148" s="235">
        <f t="shared" si="346"/>
        <v>0</v>
      </c>
      <c r="GH148" s="236">
        <f t="shared" si="347"/>
        <v>0</v>
      </c>
      <c r="GI148" s="236">
        <f t="shared" si="348"/>
        <v>0</v>
      </c>
      <c r="GJ148" s="236">
        <f t="shared" si="349"/>
        <v>0</v>
      </c>
      <c r="GK148" s="236">
        <f t="shared" si="350"/>
        <v>0</v>
      </c>
      <c r="GL148" s="236">
        <f t="shared" si="351"/>
        <v>0</v>
      </c>
      <c r="GM148" s="236">
        <f t="shared" si="352"/>
        <v>0</v>
      </c>
      <c r="GN148" s="237">
        <f t="shared" si="353"/>
        <v>0</v>
      </c>
      <c r="GO148" s="238">
        <f t="shared" si="354"/>
        <v>0</v>
      </c>
      <c r="GP148" s="238">
        <f t="shared" si="355"/>
        <v>0</v>
      </c>
      <c r="GQ148" s="238">
        <f t="shared" si="356"/>
        <v>0</v>
      </c>
      <c r="GR148" s="238">
        <f t="shared" si="357"/>
        <v>0</v>
      </c>
      <c r="GS148" s="238">
        <f t="shared" si="358"/>
        <v>0</v>
      </c>
      <c r="GT148" s="238">
        <f t="shared" si="359"/>
        <v>0</v>
      </c>
      <c r="GU148" s="238">
        <f t="shared" si="360"/>
        <v>6</v>
      </c>
      <c r="GV148" s="239">
        <f t="shared" si="361"/>
        <v>0</v>
      </c>
      <c r="GW148" s="240">
        <f t="shared" si="362"/>
        <v>0</v>
      </c>
      <c r="GX148" s="240">
        <f t="shared" si="363"/>
        <v>0</v>
      </c>
      <c r="GY148" s="240">
        <f t="shared" si="364"/>
        <v>0</v>
      </c>
      <c r="GZ148" s="240">
        <f t="shared" si="365"/>
        <v>0</v>
      </c>
      <c r="HA148" s="240">
        <f t="shared" si="366"/>
        <v>0</v>
      </c>
      <c r="HB148" s="240">
        <f t="shared" si="367"/>
        <v>0</v>
      </c>
      <c r="HC148" s="240">
        <f t="shared" si="368"/>
        <v>0</v>
      </c>
      <c r="HD148" s="240">
        <f t="shared" si="369"/>
        <v>0</v>
      </c>
      <c r="HE148" s="240">
        <f t="shared" si="370"/>
        <v>0</v>
      </c>
      <c r="HF148" s="240">
        <f t="shared" si="371"/>
        <v>0</v>
      </c>
      <c r="HG148" s="240">
        <f t="shared" si="372"/>
        <v>0</v>
      </c>
      <c r="HH148" s="241">
        <f t="shared" si="373"/>
        <v>6</v>
      </c>
      <c r="HI148" s="243"/>
      <c r="HJ148" s="242">
        <f t="shared" si="374"/>
        <v>3</v>
      </c>
      <c r="HK148" s="234">
        <f t="shared" si="375"/>
        <v>3</v>
      </c>
      <c r="HL148" s="234">
        <f t="shared" si="376"/>
        <v>3</v>
      </c>
      <c r="HM148" s="234">
        <f t="shared" si="377"/>
        <v>3</v>
      </c>
      <c r="HN148" s="234">
        <f t="shared" si="378"/>
        <v>2</v>
      </c>
      <c r="HO148" s="235">
        <f t="shared" si="379"/>
        <v>20</v>
      </c>
      <c r="HP148" s="236">
        <f t="shared" si="380"/>
        <v>20</v>
      </c>
      <c r="HQ148" s="236">
        <f t="shared" si="381"/>
        <v>20</v>
      </c>
      <c r="HR148" s="236">
        <f t="shared" si="382"/>
        <v>20</v>
      </c>
      <c r="HS148" s="236">
        <f t="shared" si="383"/>
        <v>10</v>
      </c>
      <c r="HT148" s="236">
        <f t="shared" si="384"/>
        <v>20</v>
      </c>
      <c r="HU148" s="236">
        <f t="shared" si="385"/>
        <v>10</v>
      </c>
      <c r="HV148" s="237">
        <f t="shared" si="386"/>
        <v>20</v>
      </c>
      <c r="HW148" s="238">
        <f t="shared" si="387"/>
        <v>20</v>
      </c>
      <c r="HX148" s="238">
        <f t="shared" si="388"/>
        <v>20</v>
      </c>
      <c r="HY148" s="238">
        <f t="shared" si="389"/>
        <v>20</v>
      </c>
      <c r="HZ148" s="238">
        <f t="shared" si="390"/>
        <v>10</v>
      </c>
      <c r="IA148" s="238">
        <f t="shared" si="391"/>
        <v>20</v>
      </c>
      <c r="IB148" s="238">
        <f t="shared" si="392"/>
        <v>10</v>
      </c>
      <c r="IC148" s="238">
        <f t="shared" si="393"/>
        <v>0</v>
      </c>
      <c r="ID148" s="239">
        <f t="shared" si="394"/>
        <v>0</v>
      </c>
      <c r="IE148" s="240">
        <f t="shared" si="395"/>
        <v>0</v>
      </c>
      <c r="IF148" s="240">
        <f t="shared" si="396"/>
        <v>10</v>
      </c>
      <c r="IG148" s="240">
        <f t="shared" si="397"/>
        <v>0</v>
      </c>
      <c r="IH148" s="240">
        <f t="shared" si="398"/>
        <v>0</v>
      </c>
      <c r="II148" s="240">
        <f t="shared" si="399"/>
        <v>0</v>
      </c>
      <c r="IJ148" s="240">
        <f t="shared" si="400"/>
        <v>20</v>
      </c>
      <c r="IK148" s="240">
        <f t="shared" si="401"/>
        <v>0</v>
      </c>
      <c r="IL148" s="240">
        <f t="shared" si="402"/>
        <v>0</v>
      </c>
      <c r="IM148" s="240">
        <f t="shared" si="403"/>
        <v>0</v>
      </c>
      <c r="IN148" s="240">
        <f t="shared" si="404"/>
        <v>20</v>
      </c>
      <c r="IO148" s="240">
        <f t="shared" si="405"/>
        <v>0</v>
      </c>
      <c r="IP148" s="416">
        <f t="shared" si="406"/>
        <v>290</v>
      </c>
      <c r="IQ148" s="416">
        <f t="shared" si="407"/>
        <v>14</v>
      </c>
    </row>
    <row r="149" spans="1:251" ht="15" customHeight="1" x14ac:dyDescent="0.25">
      <c r="A149" s="14" t="s">
        <v>1799</v>
      </c>
      <c r="B149" s="392">
        <v>3</v>
      </c>
      <c r="C149" s="13" t="s">
        <v>425</v>
      </c>
      <c r="D149" s="423">
        <v>43556</v>
      </c>
      <c r="E149" s="20">
        <v>7</v>
      </c>
      <c r="F149" s="6">
        <v>9658439</v>
      </c>
      <c r="G149" s="20">
        <v>1</v>
      </c>
      <c r="H149" s="20"/>
      <c r="I149" s="23"/>
      <c r="J149" s="6" t="s">
        <v>18</v>
      </c>
      <c r="K149" s="6" t="s">
        <v>18</v>
      </c>
      <c r="L149" s="424"/>
      <c r="M149" s="651" t="s">
        <v>500</v>
      </c>
      <c r="N149" s="24">
        <v>75.099999999999994</v>
      </c>
      <c r="O149" s="107"/>
      <c r="P149" s="108"/>
      <c r="Q149" s="444"/>
      <c r="R149" s="24">
        <v>65.639999389648438</v>
      </c>
      <c r="S149" s="107"/>
      <c r="T149" s="108"/>
      <c r="U149" s="649"/>
      <c r="V149" s="24">
        <v>87.4</v>
      </c>
      <c r="W149" s="107"/>
      <c r="X149" s="108"/>
      <c r="Y149" s="444"/>
      <c r="Z149" s="24">
        <v>77.930000000000007</v>
      </c>
      <c r="AA149" s="273"/>
      <c r="AB149" s="24">
        <v>59</v>
      </c>
      <c r="AC149" s="273"/>
      <c r="AD149" s="24">
        <v>81</v>
      </c>
      <c r="AE149" s="107"/>
      <c r="AF149" s="273"/>
      <c r="AG149" s="24">
        <v>78</v>
      </c>
      <c r="AH149" s="107"/>
      <c r="AI149" s="273"/>
      <c r="AJ149" s="24">
        <v>85</v>
      </c>
      <c r="AK149" s="107"/>
      <c r="AL149" s="273"/>
      <c r="AM149" s="24">
        <v>74</v>
      </c>
      <c r="AN149" s="107"/>
      <c r="AO149" s="273"/>
      <c r="AP149" s="24">
        <v>77</v>
      </c>
      <c r="AQ149" s="107"/>
      <c r="AR149" s="273"/>
      <c r="AS149" s="24">
        <v>82</v>
      </c>
      <c r="AT149" s="107"/>
      <c r="AU149" s="273"/>
      <c r="AV149" s="24">
        <v>66</v>
      </c>
      <c r="AW149" s="107"/>
      <c r="AX149" s="273"/>
      <c r="AY149" s="648">
        <v>73.379997253417969</v>
      </c>
      <c r="AZ149" s="107"/>
      <c r="BA149" s="273"/>
      <c r="BB149" s="24">
        <v>64</v>
      </c>
      <c r="BC149" s="107"/>
      <c r="BD149" s="273"/>
      <c r="BE149" s="24">
        <v>65</v>
      </c>
      <c r="BF149" s="107"/>
      <c r="BG149" s="273"/>
      <c r="BH149" s="24">
        <v>75</v>
      </c>
      <c r="BI149" s="107"/>
      <c r="BJ149" s="273"/>
      <c r="BK149" s="24">
        <v>75.599998474121094</v>
      </c>
      <c r="BL149" s="107"/>
      <c r="BM149" s="273"/>
      <c r="BN149" s="24">
        <v>70.410003662109375</v>
      </c>
      <c r="BO149" s="107"/>
      <c r="BP149" s="273"/>
      <c r="BQ149" s="24">
        <v>63</v>
      </c>
      <c r="BR149" s="107"/>
      <c r="BS149" s="273"/>
      <c r="BT149" s="24" t="s">
        <v>1387</v>
      </c>
      <c r="BU149" s="291"/>
      <c r="BV149" s="273"/>
      <c r="BW149" s="24" t="s">
        <v>1390</v>
      </c>
      <c r="BX149" s="107"/>
      <c r="BY149" s="273"/>
      <c r="BZ149" s="24" t="s">
        <v>1390</v>
      </c>
      <c r="CA149" s="107"/>
      <c r="CB149" s="273"/>
      <c r="CC149" s="692">
        <v>78</v>
      </c>
      <c r="CD149" s="107"/>
      <c r="CE149" s="107"/>
      <c r="CF149" s="107"/>
      <c r="CG149" s="107"/>
      <c r="CH149" s="273"/>
      <c r="CI149" s="692" t="s">
        <v>1117</v>
      </c>
      <c r="CJ149" s="107"/>
      <c r="CK149" s="273"/>
      <c r="CL149" s="24" t="s">
        <v>1390</v>
      </c>
      <c r="CM149" s="107"/>
      <c r="CN149" s="273"/>
      <c r="CO149" s="24">
        <v>83</v>
      </c>
      <c r="CP149" s="107"/>
      <c r="CQ149" s="273"/>
      <c r="CR149" s="24"/>
      <c r="CS149" s="107"/>
      <c r="CT149" s="273"/>
      <c r="CU149" s="24"/>
      <c r="CV149" s="107"/>
      <c r="CW149" s="273"/>
      <c r="CX149" s="24"/>
      <c r="CY149" s="107"/>
      <c r="CZ149" s="273"/>
      <c r="DA149" s="24">
        <v>62.900001525878906</v>
      </c>
      <c r="DB149" s="107"/>
      <c r="DC149" s="273"/>
      <c r="DD149" s="24"/>
      <c r="DE149" s="107"/>
      <c r="DF149" s="273"/>
      <c r="DG149" s="218"/>
      <c r="DH149" s="217"/>
      <c r="DI149" s="217"/>
      <c r="DJ149" s="286">
        <f t="shared" si="272"/>
        <v>71.029000091552732</v>
      </c>
      <c r="DK149" s="219"/>
      <c r="DL149" s="220">
        <f t="shared" si="273"/>
        <v>3.5514500045776365</v>
      </c>
      <c r="DM149" s="650">
        <f t="shared" si="274"/>
        <v>0</v>
      </c>
      <c r="DN149" s="233">
        <f t="shared" si="275"/>
        <v>0</v>
      </c>
      <c r="DO149" s="234">
        <f t="shared" si="276"/>
        <v>0</v>
      </c>
      <c r="DP149" s="234">
        <f t="shared" si="277"/>
        <v>0</v>
      </c>
      <c r="DQ149" s="234">
        <f t="shared" si="278"/>
        <v>0</v>
      </c>
      <c r="DR149" s="234">
        <f t="shared" si="279"/>
        <v>0</v>
      </c>
      <c r="DS149" s="235">
        <f t="shared" si="280"/>
        <v>0</v>
      </c>
      <c r="DT149" s="236">
        <f t="shared" si="281"/>
        <v>0</v>
      </c>
      <c r="DU149" s="236">
        <f t="shared" si="282"/>
        <v>0</v>
      </c>
      <c r="DV149" s="236">
        <f t="shared" si="283"/>
        <v>0</v>
      </c>
      <c r="DW149" s="236">
        <f t="shared" si="284"/>
        <v>0</v>
      </c>
      <c r="DX149" s="236">
        <f t="shared" si="285"/>
        <v>0</v>
      </c>
      <c r="DY149" s="236">
        <f t="shared" si="286"/>
        <v>0</v>
      </c>
      <c r="DZ149" s="237">
        <f t="shared" si="287"/>
        <v>0</v>
      </c>
      <c r="EA149" s="238">
        <f t="shared" si="288"/>
        <v>0</v>
      </c>
      <c r="EB149" s="238">
        <f t="shared" si="289"/>
        <v>0</v>
      </c>
      <c r="EC149" s="238">
        <f t="shared" si="290"/>
        <v>0</v>
      </c>
      <c r="ED149" s="238">
        <f t="shared" si="291"/>
        <v>0</v>
      </c>
      <c r="EE149" s="238">
        <f t="shared" si="292"/>
        <v>0</v>
      </c>
      <c r="EF149" s="238">
        <f t="shared" si="293"/>
        <v>0</v>
      </c>
      <c r="EG149" s="238">
        <f t="shared" si="294"/>
        <v>0</v>
      </c>
      <c r="EH149" s="239">
        <f t="shared" si="295"/>
        <v>0</v>
      </c>
      <c r="EI149" s="240">
        <f t="shared" si="296"/>
        <v>0</v>
      </c>
      <c r="EJ149" s="240">
        <f t="shared" si="297"/>
        <v>0</v>
      </c>
      <c r="EK149" s="240">
        <f t="shared" si="298"/>
        <v>0</v>
      </c>
      <c r="EL149" s="240">
        <f t="shared" si="299"/>
        <v>3</v>
      </c>
      <c r="EM149" s="240">
        <f t="shared" si="300"/>
        <v>0</v>
      </c>
      <c r="EN149" s="240">
        <f t="shared" si="301"/>
        <v>0</v>
      </c>
      <c r="EO149" s="240">
        <f t="shared" si="302"/>
        <v>0</v>
      </c>
      <c r="EP149" s="240">
        <f t="shared" si="303"/>
        <v>0</v>
      </c>
      <c r="EQ149" s="240">
        <f t="shared" si="304"/>
        <v>0</v>
      </c>
      <c r="ER149" s="240">
        <f t="shared" si="305"/>
        <v>0</v>
      </c>
      <c r="ES149" s="240">
        <f t="shared" si="306"/>
        <v>0</v>
      </c>
      <c r="ET149" s="241">
        <f t="shared" si="307"/>
        <v>3</v>
      </c>
      <c r="EU149" s="242">
        <f t="shared" si="308"/>
        <v>0</v>
      </c>
      <c r="EV149" s="234">
        <f t="shared" si="309"/>
        <v>0</v>
      </c>
      <c r="EW149" s="234">
        <f t="shared" si="310"/>
        <v>0</v>
      </c>
      <c r="EX149" s="234">
        <f t="shared" si="311"/>
        <v>0</v>
      </c>
      <c r="EY149" s="234">
        <f t="shared" si="312"/>
        <v>0</v>
      </c>
      <c r="EZ149" s="235">
        <f t="shared" si="313"/>
        <v>0</v>
      </c>
      <c r="FA149" s="236">
        <f t="shared" si="314"/>
        <v>0</v>
      </c>
      <c r="FB149" s="236">
        <f t="shared" si="315"/>
        <v>0</v>
      </c>
      <c r="FC149" s="236">
        <f t="shared" si="316"/>
        <v>0</v>
      </c>
      <c r="FD149" s="236">
        <f t="shared" si="317"/>
        <v>0</v>
      </c>
      <c r="FE149" s="236">
        <f t="shared" si="318"/>
        <v>0</v>
      </c>
      <c r="FF149" s="236">
        <f t="shared" si="319"/>
        <v>0</v>
      </c>
      <c r="FG149" s="237">
        <f t="shared" si="320"/>
        <v>0</v>
      </c>
      <c r="FH149" s="238">
        <f t="shared" si="321"/>
        <v>0</v>
      </c>
      <c r="FI149" s="238">
        <f t="shared" si="322"/>
        <v>0</v>
      </c>
      <c r="FJ149" s="238">
        <f t="shared" si="323"/>
        <v>0</v>
      </c>
      <c r="FK149" s="238">
        <f t="shared" si="324"/>
        <v>0</v>
      </c>
      <c r="FL149" s="238">
        <f t="shared" si="325"/>
        <v>0</v>
      </c>
      <c r="FM149" s="238">
        <f t="shared" si="326"/>
        <v>0</v>
      </c>
      <c r="FN149" s="238">
        <f t="shared" si="327"/>
        <v>0</v>
      </c>
      <c r="FO149" s="239">
        <f t="shared" si="328"/>
        <v>6</v>
      </c>
      <c r="FP149" s="240">
        <f t="shared" si="329"/>
        <v>6</v>
      </c>
      <c r="FQ149" s="240">
        <f t="shared" si="330"/>
        <v>0</v>
      </c>
      <c r="FR149" s="240">
        <f t="shared" si="331"/>
        <v>0</v>
      </c>
      <c r="FS149" s="240">
        <f t="shared" si="332"/>
        <v>0</v>
      </c>
      <c r="FT149" s="240">
        <f t="shared" si="333"/>
        <v>6</v>
      </c>
      <c r="FU149" s="240">
        <f t="shared" si="334"/>
        <v>0</v>
      </c>
      <c r="FV149" s="240">
        <f t="shared" si="335"/>
        <v>0</v>
      </c>
      <c r="FW149" s="240">
        <f t="shared" si="336"/>
        <v>0</v>
      </c>
      <c r="FX149" s="240">
        <f t="shared" si="337"/>
        <v>0</v>
      </c>
      <c r="FY149" s="240">
        <f t="shared" si="338"/>
        <v>0</v>
      </c>
      <c r="FZ149" s="240">
        <f t="shared" si="339"/>
        <v>0</v>
      </c>
      <c r="GA149" s="241">
        <f t="shared" si="340"/>
        <v>18</v>
      </c>
      <c r="GB149" s="242">
        <f t="shared" si="341"/>
        <v>0</v>
      </c>
      <c r="GC149" s="234">
        <f t="shared" si="342"/>
        <v>0</v>
      </c>
      <c r="GD149" s="234">
        <f t="shared" si="343"/>
        <v>0</v>
      </c>
      <c r="GE149" s="234">
        <f t="shared" si="344"/>
        <v>0</v>
      </c>
      <c r="GF149" s="234">
        <f t="shared" si="345"/>
        <v>0</v>
      </c>
      <c r="GG149" s="235">
        <f t="shared" si="346"/>
        <v>0</v>
      </c>
      <c r="GH149" s="236">
        <f t="shared" si="347"/>
        <v>0</v>
      </c>
      <c r="GI149" s="236">
        <f t="shared" si="348"/>
        <v>0</v>
      </c>
      <c r="GJ149" s="236">
        <f t="shared" si="349"/>
        <v>0</v>
      </c>
      <c r="GK149" s="236">
        <f t="shared" si="350"/>
        <v>0</v>
      </c>
      <c r="GL149" s="236">
        <f t="shared" si="351"/>
        <v>0</v>
      </c>
      <c r="GM149" s="236">
        <f t="shared" si="352"/>
        <v>0</v>
      </c>
      <c r="GN149" s="237">
        <f t="shared" si="353"/>
        <v>0</v>
      </c>
      <c r="GO149" s="238">
        <f t="shared" si="354"/>
        <v>0</v>
      </c>
      <c r="GP149" s="238">
        <f t="shared" si="355"/>
        <v>0</v>
      </c>
      <c r="GQ149" s="238">
        <f t="shared" si="356"/>
        <v>0</v>
      </c>
      <c r="GR149" s="238">
        <f t="shared" si="357"/>
        <v>0</v>
      </c>
      <c r="GS149" s="238">
        <f t="shared" si="358"/>
        <v>0</v>
      </c>
      <c r="GT149" s="238">
        <f t="shared" si="359"/>
        <v>0</v>
      </c>
      <c r="GU149" s="238">
        <f t="shared" si="360"/>
        <v>6</v>
      </c>
      <c r="GV149" s="239">
        <f t="shared" si="361"/>
        <v>0</v>
      </c>
      <c r="GW149" s="240">
        <f t="shared" si="362"/>
        <v>0</v>
      </c>
      <c r="GX149" s="240">
        <f t="shared" si="363"/>
        <v>0</v>
      </c>
      <c r="GY149" s="240">
        <f t="shared" si="364"/>
        <v>0</v>
      </c>
      <c r="GZ149" s="240">
        <f t="shared" si="365"/>
        <v>0</v>
      </c>
      <c r="HA149" s="240">
        <f t="shared" si="366"/>
        <v>0</v>
      </c>
      <c r="HB149" s="240">
        <f t="shared" si="367"/>
        <v>0</v>
      </c>
      <c r="HC149" s="240">
        <f t="shared" si="368"/>
        <v>0</v>
      </c>
      <c r="HD149" s="240">
        <f t="shared" si="369"/>
        <v>0</v>
      </c>
      <c r="HE149" s="240">
        <f t="shared" si="370"/>
        <v>0</v>
      </c>
      <c r="HF149" s="240">
        <f t="shared" si="371"/>
        <v>0</v>
      </c>
      <c r="HG149" s="240">
        <f t="shared" si="372"/>
        <v>0</v>
      </c>
      <c r="HH149" s="241">
        <f t="shared" si="373"/>
        <v>6</v>
      </c>
      <c r="HI149" s="243"/>
      <c r="HJ149" s="242">
        <f t="shared" si="374"/>
        <v>3</v>
      </c>
      <c r="HK149" s="234">
        <f t="shared" si="375"/>
        <v>3</v>
      </c>
      <c r="HL149" s="234">
        <f t="shared" si="376"/>
        <v>3</v>
      </c>
      <c r="HM149" s="234">
        <f t="shared" si="377"/>
        <v>3</v>
      </c>
      <c r="HN149" s="234">
        <f t="shared" si="378"/>
        <v>2</v>
      </c>
      <c r="HO149" s="235">
        <f t="shared" si="379"/>
        <v>20</v>
      </c>
      <c r="HP149" s="236">
        <f t="shared" si="380"/>
        <v>20</v>
      </c>
      <c r="HQ149" s="236">
        <f t="shared" si="381"/>
        <v>20</v>
      </c>
      <c r="HR149" s="236">
        <f t="shared" si="382"/>
        <v>20</v>
      </c>
      <c r="HS149" s="236">
        <f t="shared" si="383"/>
        <v>10</v>
      </c>
      <c r="HT149" s="236">
        <f t="shared" si="384"/>
        <v>20</v>
      </c>
      <c r="HU149" s="236">
        <f t="shared" si="385"/>
        <v>10</v>
      </c>
      <c r="HV149" s="237">
        <f t="shared" si="386"/>
        <v>20</v>
      </c>
      <c r="HW149" s="238">
        <f t="shared" si="387"/>
        <v>20</v>
      </c>
      <c r="HX149" s="238">
        <f t="shared" si="388"/>
        <v>20</v>
      </c>
      <c r="HY149" s="238">
        <f t="shared" si="389"/>
        <v>20</v>
      </c>
      <c r="HZ149" s="238">
        <f t="shared" si="390"/>
        <v>10</v>
      </c>
      <c r="IA149" s="238">
        <f t="shared" si="391"/>
        <v>20</v>
      </c>
      <c r="IB149" s="238">
        <f t="shared" si="392"/>
        <v>10</v>
      </c>
      <c r="IC149" s="238">
        <f t="shared" si="393"/>
        <v>0</v>
      </c>
      <c r="ID149" s="239">
        <f t="shared" si="394"/>
        <v>0</v>
      </c>
      <c r="IE149" s="240">
        <f t="shared" si="395"/>
        <v>0</v>
      </c>
      <c r="IF149" s="240">
        <f t="shared" si="396"/>
        <v>10</v>
      </c>
      <c r="IG149" s="240">
        <f t="shared" si="397"/>
        <v>0</v>
      </c>
      <c r="IH149" s="240">
        <f t="shared" si="398"/>
        <v>0</v>
      </c>
      <c r="II149" s="240">
        <f t="shared" si="399"/>
        <v>0</v>
      </c>
      <c r="IJ149" s="240">
        <f t="shared" si="400"/>
        <v>20</v>
      </c>
      <c r="IK149" s="240">
        <f t="shared" si="401"/>
        <v>0</v>
      </c>
      <c r="IL149" s="240">
        <f t="shared" si="402"/>
        <v>0</v>
      </c>
      <c r="IM149" s="240">
        <f t="shared" si="403"/>
        <v>0</v>
      </c>
      <c r="IN149" s="240">
        <f t="shared" si="404"/>
        <v>20</v>
      </c>
      <c r="IO149" s="240">
        <f t="shared" si="405"/>
        <v>0</v>
      </c>
      <c r="IP149" s="416">
        <f t="shared" si="406"/>
        <v>290</v>
      </c>
      <c r="IQ149" s="416">
        <f t="shared" si="407"/>
        <v>14</v>
      </c>
    </row>
    <row r="150" spans="1:251" ht="15" customHeight="1" x14ac:dyDescent="0.25">
      <c r="B150" s="223"/>
      <c r="C150" s="222"/>
      <c r="D150" s="404"/>
      <c r="E150" s="405"/>
      <c r="F150" s="221"/>
      <c r="G150" s="406"/>
      <c r="H150" s="406"/>
      <c r="I150" s="407"/>
      <c r="J150" s="408"/>
      <c r="K150" s="408"/>
      <c r="L150" s="409"/>
      <c r="M150" s="420"/>
      <c r="N150" s="411"/>
      <c r="O150" s="413"/>
      <c r="P150" s="413"/>
      <c r="Q150" s="410"/>
      <c r="R150" s="411"/>
      <c r="S150" s="413"/>
      <c r="T150" s="413"/>
      <c r="U150" s="412"/>
      <c r="V150" s="411"/>
      <c r="W150" s="413"/>
      <c r="X150" s="413"/>
      <c r="Y150" s="410"/>
      <c r="Z150" s="411"/>
      <c r="AA150" s="410"/>
      <c r="AB150" s="411"/>
      <c r="AC150" s="410"/>
      <c r="AD150" s="411"/>
      <c r="AE150" s="413"/>
      <c r="AF150" s="410"/>
      <c r="AG150" s="411"/>
      <c r="AH150" s="413"/>
      <c r="AI150" s="410"/>
      <c r="AJ150" s="411"/>
      <c r="AK150" s="413"/>
      <c r="AL150" s="410"/>
      <c r="AM150" s="411"/>
      <c r="AN150" s="413"/>
      <c r="AO150" s="410"/>
      <c r="AP150" s="411"/>
      <c r="AQ150" s="413"/>
      <c r="AR150" s="410"/>
      <c r="AS150" s="411"/>
      <c r="AT150" s="413"/>
      <c r="AU150" s="410"/>
      <c r="AV150" s="411"/>
      <c r="AW150" s="413"/>
      <c r="AX150" s="410"/>
      <c r="AY150" s="411"/>
      <c r="AZ150" s="413"/>
      <c r="BA150" s="410"/>
      <c r="BB150" s="411"/>
      <c r="BC150" s="413"/>
      <c r="BD150" s="410"/>
      <c r="BE150" s="411"/>
      <c r="BF150" s="413"/>
      <c r="BG150" s="410"/>
      <c r="BH150" s="411"/>
      <c r="BI150" s="413"/>
      <c r="BJ150" s="410"/>
      <c r="BK150" s="411"/>
      <c r="BL150" s="413"/>
      <c r="BM150" s="410"/>
      <c r="BN150" s="411"/>
      <c r="BO150" s="413"/>
      <c r="BP150" s="410"/>
      <c r="BQ150" s="411"/>
      <c r="BR150" s="413"/>
      <c r="BS150" s="410"/>
      <c r="BT150" s="411"/>
      <c r="BU150" s="414"/>
      <c r="BV150" s="410"/>
      <c r="BW150" s="411"/>
      <c r="BX150" s="413"/>
      <c r="BY150" s="410"/>
      <c r="BZ150" s="411"/>
      <c r="CA150" s="413"/>
      <c r="CB150" s="410"/>
      <c r="CC150" s="411"/>
      <c r="CD150" s="413"/>
      <c r="CE150" s="413"/>
      <c r="CF150" s="413"/>
      <c r="CG150" s="413"/>
      <c r="CH150" s="410"/>
      <c r="CI150" s="411"/>
      <c r="CJ150" s="413"/>
      <c r="CK150" s="410"/>
      <c r="CL150" s="411"/>
      <c r="CM150" s="413"/>
      <c r="CN150" s="410"/>
      <c r="CO150" s="411"/>
      <c r="CP150" s="413"/>
      <c r="CQ150" s="410"/>
      <c r="CR150" s="411"/>
      <c r="CS150" s="413"/>
      <c r="CT150" s="410"/>
      <c r="CU150" s="411"/>
      <c r="CV150" s="413"/>
      <c r="CW150" s="410"/>
      <c r="CX150" s="411"/>
      <c r="CY150" s="413"/>
      <c r="CZ150" s="410"/>
      <c r="DA150" s="411"/>
      <c r="DB150" s="413"/>
      <c r="DC150" s="410"/>
      <c r="DD150" s="411"/>
      <c r="DE150" s="413"/>
      <c r="DF150" s="410"/>
      <c r="DG150" s="222"/>
      <c r="DH150" s="396"/>
      <c r="DI150" s="396"/>
      <c r="DJ150" s="285"/>
      <c r="DK150" s="223"/>
      <c r="DL150" s="421"/>
      <c r="DM150" s="422"/>
      <c r="DN150" s="430"/>
      <c r="DO150" s="225"/>
      <c r="DP150" s="225"/>
      <c r="DQ150" s="225"/>
      <c r="DR150" s="225"/>
      <c r="DS150" s="226"/>
      <c r="DT150" s="227"/>
      <c r="DU150" s="227"/>
      <c r="DV150" s="227"/>
      <c r="DW150" s="227"/>
      <c r="DX150" s="227"/>
      <c r="DY150" s="227"/>
      <c r="DZ150" s="228"/>
      <c r="EA150" s="229"/>
      <c r="EB150" s="229"/>
      <c r="EC150" s="229"/>
      <c r="ED150" s="229"/>
      <c r="EE150" s="229"/>
      <c r="EF150" s="229"/>
      <c r="EG150" s="229"/>
      <c r="EH150" s="230"/>
      <c r="EI150" s="231"/>
      <c r="EJ150" s="231"/>
      <c r="EK150" s="231"/>
      <c r="EL150" s="231"/>
      <c r="EM150" s="231"/>
      <c r="EN150" s="231"/>
      <c r="EO150" s="231"/>
      <c r="EP150" s="231"/>
      <c r="EQ150" s="231"/>
      <c r="ER150" s="231"/>
      <c r="ES150" s="231"/>
      <c r="ET150" s="232"/>
      <c r="EU150" s="224"/>
      <c r="EV150" s="225"/>
      <c r="EW150" s="225"/>
      <c r="EX150" s="225"/>
      <c r="EY150" s="225"/>
      <c r="EZ150" s="226"/>
      <c r="FA150" s="227"/>
      <c r="FB150" s="227"/>
      <c r="FC150" s="227"/>
      <c r="FD150" s="227"/>
      <c r="FE150" s="227"/>
      <c r="FF150" s="227"/>
      <c r="FG150" s="228"/>
      <c r="FH150" s="229"/>
      <c r="FI150" s="229"/>
      <c r="FJ150" s="229"/>
      <c r="FK150" s="229"/>
      <c r="FL150" s="229"/>
      <c r="FM150" s="229"/>
      <c r="FN150" s="229"/>
      <c r="FO150" s="230"/>
      <c r="FP150" s="231"/>
      <c r="FQ150" s="231"/>
      <c r="FR150" s="231"/>
      <c r="FS150" s="231"/>
      <c r="FT150" s="231"/>
      <c r="FU150" s="231"/>
      <c r="FV150" s="231"/>
      <c r="FW150" s="231"/>
      <c r="FX150" s="231"/>
      <c r="FY150" s="231"/>
      <c r="FZ150" s="231"/>
      <c r="GA150" s="232"/>
      <c r="GB150" s="224"/>
      <c r="GC150" s="225"/>
      <c r="GD150" s="225"/>
      <c r="GE150" s="225"/>
      <c r="GF150" s="225"/>
      <c r="GG150" s="226"/>
      <c r="GH150" s="227"/>
      <c r="GI150" s="227"/>
      <c r="GJ150" s="227"/>
      <c r="GK150" s="227"/>
      <c r="GL150" s="227"/>
      <c r="GM150" s="227"/>
      <c r="GN150" s="228"/>
      <c r="GO150" s="229"/>
      <c r="GP150" s="229"/>
      <c r="GQ150" s="229"/>
      <c r="GR150" s="229"/>
      <c r="GS150" s="229"/>
      <c r="GT150" s="229"/>
      <c r="GU150" s="229"/>
      <c r="GV150" s="230"/>
      <c r="GW150" s="231"/>
      <c r="GX150" s="231"/>
      <c r="GY150" s="231"/>
      <c r="GZ150" s="231"/>
      <c r="HA150" s="231"/>
      <c r="HB150" s="231"/>
      <c r="HC150" s="231"/>
      <c r="HD150" s="231"/>
      <c r="HE150" s="231"/>
      <c r="HF150" s="231"/>
      <c r="HG150" s="231"/>
      <c r="HH150" s="232"/>
      <c r="HI150" s="232"/>
      <c r="HJ150" s="224"/>
      <c r="HK150" s="225"/>
      <c r="HL150" s="225"/>
      <c r="HM150" s="225"/>
      <c r="HN150" s="225"/>
      <c r="HO150" s="226"/>
      <c r="HP150" s="227"/>
      <c r="HQ150" s="227"/>
      <c r="HR150" s="227"/>
      <c r="HS150" s="227"/>
      <c r="HT150" s="227"/>
      <c r="HU150" s="227"/>
      <c r="HV150" s="228"/>
      <c r="HW150" s="229"/>
      <c r="HX150" s="229"/>
      <c r="HY150" s="229"/>
      <c r="HZ150" s="229"/>
      <c r="IA150" s="229"/>
      <c r="IB150" s="229"/>
      <c r="IC150" s="229"/>
      <c r="ID150" s="230"/>
      <c r="IE150" s="231"/>
      <c r="IF150" s="231"/>
      <c r="IG150" s="231"/>
      <c r="IH150" s="231"/>
      <c r="II150" s="231"/>
      <c r="IJ150" s="231"/>
      <c r="IK150" s="231"/>
      <c r="IL150" s="231"/>
      <c r="IM150" s="231"/>
      <c r="IN150" s="231"/>
      <c r="IO150" s="231"/>
      <c r="IP150" s="418"/>
      <c r="IQ150" s="418"/>
    </row>
    <row r="151" spans="1:251" ht="15" customHeight="1" x14ac:dyDescent="0.25">
      <c r="A151" s="14" t="s">
        <v>1787</v>
      </c>
      <c r="B151" s="392">
        <v>1</v>
      </c>
      <c r="C151" s="13" t="s">
        <v>423</v>
      </c>
      <c r="D151" s="423">
        <v>43556</v>
      </c>
      <c r="E151" s="20">
        <v>7</v>
      </c>
      <c r="F151" s="6">
        <v>9658406</v>
      </c>
      <c r="G151" s="20">
        <v>1</v>
      </c>
      <c r="H151" s="20"/>
      <c r="I151" s="23"/>
      <c r="J151" s="6" t="s">
        <v>18</v>
      </c>
      <c r="K151" s="6" t="s">
        <v>18</v>
      </c>
      <c r="L151" s="424"/>
      <c r="M151" s="651" t="s">
        <v>498</v>
      </c>
      <c r="N151" s="24">
        <v>65.7</v>
      </c>
      <c r="O151" s="107"/>
      <c r="P151" s="108"/>
      <c r="Q151" s="444"/>
      <c r="R151" s="24">
        <v>63.139999389648438</v>
      </c>
      <c r="S151" s="107"/>
      <c r="T151" s="108"/>
      <c r="U151" s="649"/>
      <c r="V151" s="24">
        <v>73.599999999999994</v>
      </c>
      <c r="W151" s="107"/>
      <c r="X151" s="108"/>
      <c r="Y151" s="444"/>
      <c r="Z151" s="24">
        <v>75.849999999999994</v>
      </c>
      <c r="AA151" s="273"/>
      <c r="AB151" s="24">
        <v>58.03</v>
      </c>
      <c r="AC151" s="273"/>
      <c r="AD151" s="24">
        <v>53</v>
      </c>
      <c r="AE151" s="107"/>
      <c r="AF151" s="273"/>
      <c r="AG151" s="24">
        <v>51</v>
      </c>
      <c r="AH151" s="107"/>
      <c r="AI151" s="273"/>
      <c r="AJ151" s="24">
        <v>85</v>
      </c>
      <c r="AK151" s="107"/>
      <c r="AL151" s="273"/>
      <c r="AM151" s="24">
        <v>47</v>
      </c>
      <c r="AN151" s="107"/>
      <c r="AO151" s="273"/>
      <c r="AP151" s="24">
        <v>61</v>
      </c>
      <c r="AQ151" s="107"/>
      <c r="AR151" s="273"/>
      <c r="AS151" s="24">
        <v>77</v>
      </c>
      <c r="AT151" s="107"/>
      <c r="AU151" s="273"/>
      <c r="AV151" s="24">
        <v>66</v>
      </c>
      <c r="AW151" s="107"/>
      <c r="AX151" s="273"/>
      <c r="AY151" s="648">
        <v>51.740001678466797</v>
      </c>
      <c r="AZ151" s="107"/>
      <c r="BA151" s="273"/>
      <c r="BB151" s="24">
        <v>55</v>
      </c>
      <c r="BC151" s="107"/>
      <c r="BD151" s="273"/>
      <c r="BE151" s="24"/>
      <c r="BF151" s="681">
        <v>34</v>
      </c>
      <c r="BG151" s="694">
        <v>40</v>
      </c>
      <c r="BH151" s="24">
        <v>52</v>
      </c>
      <c r="BI151" s="107"/>
      <c r="BJ151" s="273"/>
      <c r="BK151" s="24">
        <v>67.400001525878906</v>
      </c>
      <c r="BL151" s="107"/>
      <c r="BM151" s="273"/>
      <c r="BN151" s="24">
        <v>44.200000762939453</v>
      </c>
      <c r="BO151" s="107"/>
      <c r="BP151" s="273"/>
      <c r="BQ151" s="24">
        <v>40</v>
      </c>
      <c r="BR151" s="107"/>
      <c r="BS151" s="273"/>
      <c r="BT151" s="24" t="s">
        <v>1387</v>
      </c>
      <c r="BU151" s="291"/>
      <c r="BV151" s="273"/>
      <c r="BW151" s="24" t="s">
        <v>1390</v>
      </c>
      <c r="BX151" s="107"/>
      <c r="BY151" s="273"/>
      <c r="BZ151" s="24" t="s">
        <v>1390</v>
      </c>
      <c r="CA151" s="107"/>
      <c r="CB151" s="273"/>
      <c r="CC151" s="692">
        <v>48</v>
      </c>
      <c r="CD151" s="107"/>
      <c r="CE151" s="107"/>
      <c r="CF151" s="107"/>
      <c r="CG151" s="107"/>
      <c r="CH151" s="273"/>
      <c r="CI151" s="24"/>
      <c r="CJ151" s="107"/>
      <c r="CK151" s="273"/>
      <c r="CL151" s="24"/>
      <c r="CM151" s="107"/>
      <c r="CN151" s="273"/>
      <c r="CO151" s="24"/>
      <c r="CP151" s="107"/>
      <c r="CQ151" s="273"/>
      <c r="CR151" s="24"/>
      <c r="CS151" s="107"/>
      <c r="CT151" s="273"/>
      <c r="CU151" s="24"/>
      <c r="CV151" s="107"/>
      <c r="CW151" s="273"/>
      <c r="CX151" s="24"/>
      <c r="CY151" s="107"/>
      <c r="CZ151" s="273"/>
      <c r="DA151" s="24"/>
      <c r="DB151" s="107"/>
      <c r="DC151" s="273"/>
      <c r="DD151" s="24"/>
      <c r="DE151" s="107"/>
      <c r="DF151" s="273"/>
      <c r="DG151" s="218"/>
      <c r="DH151" s="217"/>
      <c r="DI151" s="217"/>
      <c r="DJ151" s="286">
        <f>AVERAGE(AY151:DF151)</f>
        <v>48.037778218587242</v>
      </c>
      <c r="DK151" s="219"/>
      <c r="DL151" s="220">
        <f>IF(DJ151&gt;80, 4, (DJ151-50)/20+2.5)</f>
        <v>2.4018889109293622</v>
      </c>
      <c r="DM151" s="650">
        <f>COUNTIF(N151:DF151, DM$1)+COUNTIF(N151:DF151, DM$2)</f>
        <v>0</v>
      </c>
      <c r="DN151" s="233">
        <f>IF(COUNTIF($N151:$Q151, ET$1)&gt;0, DN$2, 0)</f>
        <v>0</v>
      </c>
      <c r="DO151" s="234">
        <f>IF(COUNTIF($R151:$U151, ET$1)&gt;0, DO$2, 0)</f>
        <v>0</v>
      </c>
      <c r="DP151" s="234">
        <f>IF(COUNTIF($V151:$Y151, ET$1)&gt;0, DP$2, 0)</f>
        <v>0</v>
      </c>
      <c r="DQ151" s="234">
        <f>IF(COUNTIF($Z151:$AA151, ET$1)&gt;0, DQ$2, 0)</f>
        <v>0</v>
      </c>
      <c r="DR151" s="234">
        <f>IF(COUNTIF($AB151:$AC151, ET$1)&gt;0, DR$2, 0)</f>
        <v>0</v>
      </c>
      <c r="DS151" s="235">
        <f>IF(COUNTIF($AD151:$AF151, $ET$1)&gt;0, DS$2, 0)</f>
        <v>0</v>
      </c>
      <c r="DT151" s="236">
        <f>IF(COUNTIF($AG151:$AI151, $ET$1)&gt;0, DT$2, 0)</f>
        <v>0</v>
      </c>
      <c r="DU151" s="236">
        <f>IF(COUNTIF($AJ151:$AL151, $ET$1)&gt;0, DU$2, 0)</f>
        <v>0</v>
      </c>
      <c r="DV151" s="236">
        <f>IF(COUNTIF($AM151:$AO151, $ET$1)&gt;0, DV$2, 0)</f>
        <v>0</v>
      </c>
      <c r="DW151" s="236">
        <f>IF(COUNTIF($AP151:$AR151, $ET$1)&gt;0, DW$2, 0)</f>
        <v>0</v>
      </c>
      <c r="DX151" s="236">
        <f>IF(COUNTIF($AS151:$AU151, $ET$1)&gt;0, DX$2, 0)</f>
        <v>0</v>
      </c>
      <c r="DY151" s="236">
        <f>IF(COUNTIF($AV151:$AX151, $ET$1)&gt;0, DY$2, 0)</f>
        <v>0</v>
      </c>
      <c r="DZ151" s="237">
        <f>IF(COUNTIF($AY151:$BA151, $ET$1)&gt;0, DZ$2, 0)</f>
        <v>0</v>
      </c>
      <c r="EA151" s="238">
        <f>IF(COUNTIF($BB151:$BD151, $ET$1)&gt;0, EA$2, 0)</f>
        <v>0</v>
      </c>
      <c r="EB151" s="238">
        <f>IF(COUNTIF($BE151:$BG151, $ET$1)&gt;0, EB$2, 0)</f>
        <v>0</v>
      </c>
      <c r="EC151" s="238">
        <f>IF(COUNTIF($BH151:$BJ151, $ET$1)&gt;0, EC$2, 0)</f>
        <v>0</v>
      </c>
      <c r="ED151" s="238">
        <f>IF(COUNTIF($BK151:$BM151, $ET$1)&gt;0, ED$2, 0)</f>
        <v>0</v>
      </c>
      <c r="EE151" s="238">
        <f>IF(COUNTIF($BN151:$BP151, $ET$1)&gt;0, EE$2, 0)</f>
        <v>0</v>
      </c>
      <c r="EF151" s="238">
        <f>IF(COUNTIF($BQ151:$BS151, $ET$1)&gt;0, EF$2, 0)</f>
        <v>0</v>
      </c>
      <c r="EG151" s="238">
        <f>IF(COUNTIF($BT151:$BV151, $ET$1)&gt;0, EG$2, 0)</f>
        <v>0</v>
      </c>
      <c r="EH151" s="239">
        <f>IF(COUNTIF($BW151:$BY151, $ET$1)&gt;0, EH$2, 0)</f>
        <v>0</v>
      </c>
      <c r="EI151" s="240">
        <f>IF(COUNTIF($BZ151:$CB151, $ET$1)&gt;0, EI$2, 0)</f>
        <v>0</v>
      </c>
      <c r="EJ151" s="240">
        <f>IF(COUNTIF($CC151:$CE151, $ET$1)&gt;0, EJ$2, 0)</f>
        <v>0</v>
      </c>
      <c r="EK151" s="240">
        <f>IF(COUNTIF($CF151:$CH151, $ET$1)&gt;0, EK$2, 0)</f>
        <v>0</v>
      </c>
      <c r="EL151" s="240">
        <f>IF(COUNTIF($CI151:$CK151, $ET$1)&gt;0, EL$2, 0)</f>
        <v>0</v>
      </c>
      <c r="EM151" s="240">
        <f>IF(COUNTIF($CL151:$CN151, $ET$1)&gt;0, EM$2, 0)</f>
        <v>0</v>
      </c>
      <c r="EN151" s="240">
        <f>IF(COUNTIF($CO151:$CQ151, $ET$1)&gt;0, EN$2, 0)</f>
        <v>0</v>
      </c>
      <c r="EO151" s="240">
        <f>IF(COUNTIF($CR151:$CT151, $ET$1)&gt;0, EO$2, 0)</f>
        <v>0</v>
      </c>
      <c r="EP151" s="240">
        <f>IF(COUNTIF($CU151:$CW151, $ET$1)&gt;0, EP$2, 0)</f>
        <v>0</v>
      </c>
      <c r="EQ151" s="240">
        <f>IF(COUNTIF($CX151:$CZ151, $ET$1)&gt;0, EQ$2, 0)</f>
        <v>0</v>
      </c>
      <c r="ER151" s="240">
        <f>IF(COUNTIF($DA151:$DC151, $ET$1)&gt;0, ER$2, 0)</f>
        <v>0</v>
      </c>
      <c r="ES151" s="240">
        <f>IF(COUNTIF($DD151:$DF151, $ET$1)&gt;0, ES$2, 0)</f>
        <v>0</v>
      </c>
      <c r="ET151" s="241">
        <f>SUM(DN151:ES151)</f>
        <v>0</v>
      </c>
      <c r="EU151" s="242">
        <f>IF(COUNTIF($N151:$Q151, GA$1)&gt;0, EU$2, 0)</f>
        <v>0</v>
      </c>
      <c r="EV151" s="234">
        <f>IF(COUNTIF($R151:$U151, GA$1)&gt;0, EV$2, 0)</f>
        <v>0</v>
      </c>
      <c r="EW151" s="234">
        <f>IF(COUNTIF($V151:$Y151, GA$1)&gt;0, EW$2, 0)</f>
        <v>0</v>
      </c>
      <c r="EX151" s="234">
        <f>IF(COUNTIF($Z151:$AA151, GA$1)&gt;0, EX$2, 0)</f>
        <v>0</v>
      </c>
      <c r="EY151" s="234">
        <f>IF(COUNTIF($AB151:$AC151, GA$1)&gt;0, EY$2, 0)</f>
        <v>0</v>
      </c>
      <c r="EZ151" s="235">
        <f>IF(COUNTIF($AD151:$AF151, $GA$1)&gt;0, EZ$2, 0)</f>
        <v>0</v>
      </c>
      <c r="FA151" s="236">
        <f>IF(COUNTIF($AG151:$AI151, $GA$1)&gt;0, FA$2, 0)</f>
        <v>0</v>
      </c>
      <c r="FB151" s="236">
        <f>IF(COUNTIF($AJ151:$AL151, $GA$1)&gt;0, FB$2, 0)</f>
        <v>0</v>
      </c>
      <c r="FC151" s="236">
        <f>IF(COUNTIF($AM151:$AO151, $GA$1)&gt;0, FC$2, 0)</f>
        <v>0</v>
      </c>
      <c r="FD151" s="236">
        <f>IF(COUNTIF($AP151:$AR151, $GA$1)&gt;0, FD$2, 0)</f>
        <v>0</v>
      </c>
      <c r="FE151" s="236">
        <f>IF(COUNTIF($AS151:$AU151, $GA$1)&gt;0, FE$2, 0)</f>
        <v>0</v>
      </c>
      <c r="FF151" s="236">
        <f>IF(COUNTIF($AV151:$AX151, $GA$1)&gt;0, FF$2, 0)</f>
        <v>0</v>
      </c>
      <c r="FG151" s="237">
        <f>IF(COUNTIF($AY151:$BA151, $GA$1)&gt;0, FG$2, 0)</f>
        <v>0</v>
      </c>
      <c r="FH151" s="238">
        <f>IF(COUNTIF($BB151:$BD151, $GA$1)&gt;0, FH$2, 0)</f>
        <v>0</v>
      </c>
      <c r="FI151" s="238">
        <f>IF(COUNTIF($BE151:$BG151, $GA$1)&gt;0, FI$2, 0)</f>
        <v>0</v>
      </c>
      <c r="FJ151" s="238">
        <f>IF(COUNTIF($BH151:$BJ151, $GA$1)&gt;0, FJ$2, 0)</f>
        <v>0</v>
      </c>
      <c r="FK151" s="238">
        <f>IF(COUNTIF($BK151:$BM151, $GA$1)&gt;0, FK$2, 0)</f>
        <v>0</v>
      </c>
      <c r="FL151" s="238">
        <f>IF(COUNTIF($BN151:$BP151, $GA$1)&gt;0, FL$2, 0)</f>
        <v>0</v>
      </c>
      <c r="FM151" s="238">
        <f>IF(COUNTIF($BQ151:$BS151, $GA$1)&gt;0, FM$2, 0)</f>
        <v>0</v>
      </c>
      <c r="FN151" s="238">
        <f>IF(COUNTIF($BT151:$BV151, $GA$1)&gt;0, FN$2, 0)</f>
        <v>0</v>
      </c>
      <c r="FO151" s="239">
        <f>IF(COUNTIF($BW151:$BY151, $GA$1)&gt;0, FO$2, 0)</f>
        <v>6</v>
      </c>
      <c r="FP151" s="240">
        <f>IF(COUNTIF($BZ151:$CB151, $GA$1)&gt;0, FP$2, 0)</f>
        <v>6</v>
      </c>
      <c r="FQ151" s="240">
        <f>IF(COUNTIF($CC151:$CE151, $GA$1)&gt;0, FQ$2, 0)</f>
        <v>0</v>
      </c>
      <c r="FR151" s="240">
        <f>IF(COUNTIF($CF151:$CH151, $GA$1)&gt;0, FR$2, 0)</f>
        <v>0</v>
      </c>
      <c r="FS151" s="240">
        <f>IF(COUNTIF($CI151:$CK151, $GA$1)&gt;0, FS$2, 0)</f>
        <v>0</v>
      </c>
      <c r="FT151" s="240">
        <f>IF(COUNTIF($CL151:$CN151, $GA$1)&gt;0, FT$2, 0)</f>
        <v>0</v>
      </c>
      <c r="FU151" s="240">
        <f>IF(COUNTIF($CO151:$CQ151, $GA$1)&gt;0, FU$2, 0)</f>
        <v>0</v>
      </c>
      <c r="FV151" s="240">
        <f>IF(COUNTIF($CR151:$CT151, $GA$1)&gt;0, FV$2, 0)</f>
        <v>0</v>
      </c>
      <c r="FW151" s="240">
        <f>IF(COUNTIF($CU151:$CW151, $GA$1)&gt;0, FW$2, 0)</f>
        <v>0</v>
      </c>
      <c r="FX151" s="240">
        <f>IF(COUNTIF($CX151:$CZ151, $GA$1)&gt;0, FX$2, 0)</f>
        <v>0</v>
      </c>
      <c r="FY151" s="240">
        <f>IF(COUNTIF($DA151:$DC151, $GA$1)&gt;0, FY$2, 0)</f>
        <v>0</v>
      </c>
      <c r="FZ151" s="240">
        <f>IF(COUNTIF($DD151:$DF151, $GA$1)&gt;0, FZ$2, 0)</f>
        <v>0</v>
      </c>
      <c r="GA151" s="241">
        <f>SUM(EU151:FZ151)</f>
        <v>12</v>
      </c>
      <c r="GB151" s="242">
        <f>IF(COUNTIF($N151:$Q151, HH$1)&gt;0, GB$2, 0)</f>
        <v>0</v>
      </c>
      <c r="GC151" s="234">
        <f>IF(COUNTIF($R151:$U151, HH$1)&gt;0, GC$2, 0)</f>
        <v>0</v>
      </c>
      <c r="GD151" s="234">
        <f>IF(COUNTIF($V151:$Y151, HH$1)&gt;0, GD$2, 0)</f>
        <v>0</v>
      </c>
      <c r="GE151" s="234">
        <f>IF(COUNTIF($Z151:$AA151, HH$1)&gt;0, GE$2, 0)</f>
        <v>0</v>
      </c>
      <c r="GF151" s="234">
        <f>IF(COUNTIF($AB151:$AC151, HH$1)&gt;0, GF$2, 0)</f>
        <v>0</v>
      </c>
      <c r="GG151" s="235">
        <f>IF(COUNTIF($AD151:$AF151, $HH$1)&gt;0, GG$2, 0)</f>
        <v>0</v>
      </c>
      <c r="GH151" s="236">
        <f>IF(COUNTIF($AG151:$AI151, $HH$1)&gt;0, GH$2, 0)</f>
        <v>0</v>
      </c>
      <c r="GI151" s="236">
        <f>IF(COUNTIF($AJ151:$AL151, $HH$1)&gt;0, GI$2, 0)</f>
        <v>0</v>
      </c>
      <c r="GJ151" s="236">
        <f>IF(COUNTIF($AM151:$AO151, $HH$1)&gt;0, GJ$2, 0)</f>
        <v>0</v>
      </c>
      <c r="GK151" s="236">
        <f>IF(COUNTIF($AP151:$AR151, $HH$1)&gt;0, GK$2, 0)</f>
        <v>0</v>
      </c>
      <c r="GL151" s="236">
        <f>IF(COUNTIF($AS151:$AU151, $HH$1)&gt;0, GL$2, 0)</f>
        <v>0</v>
      </c>
      <c r="GM151" s="236">
        <f>IF(COUNTIF($AV151:$AX151, $HH$1)&gt;0, GM$2, 0)</f>
        <v>0</v>
      </c>
      <c r="GN151" s="237">
        <f>IF(COUNTIF($AY151:$BA151, $HH$1)&gt;0, GN$2, 0)</f>
        <v>0</v>
      </c>
      <c r="GO151" s="238">
        <f>IF(COUNTIF($BB151:$BD151, $HH$1)&gt;0, GO$2, 0)</f>
        <v>0</v>
      </c>
      <c r="GP151" s="238">
        <f>IF(COUNTIF($BE151:$BG151, $HH$1)&gt;0, GP$2, 0)</f>
        <v>0</v>
      </c>
      <c r="GQ151" s="238">
        <f>IF(COUNTIF($BH151:$BJ151, $HH$1)&gt;0, GQ$2, 0)</f>
        <v>0</v>
      </c>
      <c r="GR151" s="238">
        <f>IF(COUNTIF($BK151:$BM151, $HH$1)&gt;0, GR$2, 0)</f>
        <v>0</v>
      </c>
      <c r="GS151" s="238">
        <f>IF(COUNTIF($BN151:$BP151, $HH$1)&gt;0, GS$2, 0)</f>
        <v>0</v>
      </c>
      <c r="GT151" s="238">
        <f>IF(COUNTIF($BQ151:$BS151, $HH$1)&gt;0, GT$2, 0)</f>
        <v>0</v>
      </c>
      <c r="GU151" s="238">
        <f>IF(COUNTIF($BT151:$BV151, $HH$1)&gt;0, GU$2, 0)</f>
        <v>6</v>
      </c>
      <c r="GV151" s="239">
        <f>IF(COUNTIF($BW151:$BY151, $HH$1)&gt;0, GV$2, 0)</f>
        <v>0</v>
      </c>
      <c r="GW151" s="240">
        <f>IF(COUNTIF($BZ151:$CB151, $HH$1)&gt;0, GW$2, 0)</f>
        <v>0</v>
      </c>
      <c r="GX151" s="240">
        <f>IF(COUNTIF($CC151:$CE151, $HH$1)&gt;0, GX$2, 0)</f>
        <v>0</v>
      </c>
      <c r="GY151" s="240">
        <f>IF(COUNTIF($CF151:$CH151, $HH$1)&gt;0, GY$2, 0)</f>
        <v>0</v>
      </c>
      <c r="GZ151" s="240">
        <f>IF(COUNTIF($CI151:$CK151, $HH$1)&gt;0, GZ$2, 0)</f>
        <v>0</v>
      </c>
      <c r="HA151" s="240">
        <f>IF(COUNTIF($CL151:$CN151, $HH$1)&gt;0, HA$2, 0)</f>
        <v>0</v>
      </c>
      <c r="HB151" s="240">
        <f>IF(COUNTIF($CO151:$CQ151, $HH$1)&gt;0, HB$2, 0)</f>
        <v>0</v>
      </c>
      <c r="HC151" s="240">
        <f>IF(COUNTIF($CR151:$CT151, $HH$1)&gt;0, HC$2, 0)</f>
        <v>0</v>
      </c>
      <c r="HD151" s="240">
        <f>IF(COUNTIF($CU151:$CW151, $HH$1)&gt;0, HD$2, 0)</f>
        <v>0</v>
      </c>
      <c r="HE151" s="240">
        <f>IF(COUNTIF($CX151:$CZ151, $HH$1)&gt;0, HE$2, 0)</f>
        <v>0</v>
      </c>
      <c r="HF151" s="240">
        <f>IF(COUNTIF($DA151:$DC151, $HH$1)&gt;0, HF$2, 0)</f>
        <v>0</v>
      </c>
      <c r="HG151" s="240">
        <f>IF(COUNTIF($DD151:$DF151, $HH$1)&gt;0, HG$2, 0)</f>
        <v>0</v>
      </c>
      <c r="HH151" s="241">
        <f>SUM(GB151:HG151)</f>
        <v>6</v>
      </c>
      <c r="HI151" s="243"/>
      <c r="HJ151" s="242">
        <f>IF(MAX($N151:$Q151)&gt;=40, HJ$2, 0)</f>
        <v>3</v>
      </c>
      <c r="HK151" s="234">
        <f>IF(MAX($R151:$U151)&gt;=40, HK$2, 0)</f>
        <v>3</v>
      </c>
      <c r="HL151" s="234">
        <f>IF(MAX($V151:$Y151)&gt;=40, HL$2, 0)</f>
        <v>3</v>
      </c>
      <c r="HM151" s="234">
        <f>IF(MAX($Z151:$AA151)&gt;=40, HM$2, 0)</f>
        <v>3</v>
      </c>
      <c r="HN151" s="234">
        <f>IF(MAX($AB151:$AC151)&gt;=40, HN$2, 0)</f>
        <v>2</v>
      </c>
      <c r="HO151" s="235">
        <f>IF(MAX($AD151:$AF151)&gt;=40, HO$2, 0)</f>
        <v>20</v>
      </c>
      <c r="HP151" s="236">
        <f>IF(MAX($AG151:$AI151)&gt;=40, HP$2, 0)</f>
        <v>20</v>
      </c>
      <c r="HQ151" s="236">
        <f>IF(MAX($AJ151:$AL151)&gt;=40, HQ$2, 0)</f>
        <v>20</v>
      </c>
      <c r="HR151" s="236">
        <f>IF(MAX($AM151:$AO151)&gt;=40, HR$2, 0)</f>
        <v>20</v>
      </c>
      <c r="HS151" s="236">
        <f>IF(MAX($AP151:$AR151)&gt;=40, HS$2, 0)</f>
        <v>10</v>
      </c>
      <c r="HT151" s="236">
        <f>IF(MAX($AS151:$AU151)&gt;=40, HT$2, 0)</f>
        <v>20</v>
      </c>
      <c r="HU151" s="236">
        <f>IF(MAX($AV151:$AX151)&gt;=40, HU$2, 0)</f>
        <v>10</v>
      </c>
      <c r="HV151" s="237">
        <f>IF(MAX($AY151:$BA151)&gt;=40, HV$2, 0)</f>
        <v>20</v>
      </c>
      <c r="HW151" s="238">
        <f>IF(MAX($BB151:$BD151)&gt;=40, HW$2, 0)</f>
        <v>20</v>
      </c>
      <c r="HX151" s="238">
        <f>IF(MAX($BE151:$BG151)&gt;=40, HX$2, 0)</f>
        <v>20</v>
      </c>
      <c r="HY151" s="238">
        <f>IF(MAX($BH151:$BJ151)&gt;=40, HY$2, 0)</f>
        <v>20</v>
      </c>
      <c r="HZ151" s="238">
        <f>IF(MAX($BK151:$BM151)&gt;=40, HZ$2, 0)</f>
        <v>10</v>
      </c>
      <c r="IA151" s="238">
        <f>IF(MAX($BN151:$BP151)&gt;=40, IA$2, 0)</f>
        <v>20</v>
      </c>
      <c r="IB151" s="238">
        <f>IF(MAX($BQ151:$BS151)&gt;=40, IB$2, 0)</f>
        <v>10</v>
      </c>
      <c r="IC151" s="238">
        <f>IF(MAX($BT151:$BV151)&gt;=40, IC$2, 0)</f>
        <v>0</v>
      </c>
      <c r="ID151" s="239">
        <f>IF(MAX($BW151:$BY151)&gt;=40, ID$2, 0)</f>
        <v>0</v>
      </c>
      <c r="IE151" s="240">
        <f>IF(MAX($BZ151:$CB151)&gt;=40, IE$2, 0)</f>
        <v>0</v>
      </c>
      <c r="IF151" s="240">
        <f>IF(MAX($CC151:$CE151)&gt;=40, IF$2, 0)</f>
        <v>10</v>
      </c>
      <c r="IG151" s="240">
        <f>IF(MAX($CF151:$CH151)&gt;=40, IG$2, 0)</f>
        <v>0</v>
      </c>
      <c r="IH151" s="240">
        <f>IF(MAX($CI151:$CK151)&gt;=40, IH$2, 0)</f>
        <v>0</v>
      </c>
      <c r="II151" s="240">
        <f>IF(MAX($CL151:$CN151)&gt;=40, II$2, 0)</f>
        <v>0</v>
      </c>
      <c r="IJ151" s="240">
        <f>IF(MAX($CO151:$CQ151)&gt;=40, IJ$2, 0)</f>
        <v>0</v>
      </c>
      <c r="IK151" s="240">
        <f>IF(MAX($CR151:$CT151)&gt;=40, IK$2, 0)</f>
        <v>0</v>
      </c>
      <c r="IL151" s="240">
        <f>IF(MAX($CU151:$CW151)&gt;=40, IL$2, 0)</f>
        <v>0</v>
      </c>
      <c r="IM151" s="240">
        <f>IF(MAX($CX151:$CZ151)&gt;=40, IM$2, 0)</f>
        <v>0</v>
      </c>
      <c r="IN151" s="240">
        <f>IF(MAX($DA151:$DC151)&gt;=40, IN$2, 0)</f>
        <v>0</v>
      </c>
      <c r="IO151" s="240">
        <f>IF(MAX($DD151:$DF151)&gt;=40, IO$2, 0)</f>
        <v>0</v>
      </c>
      <c r="IP151" s="416">
        <f>SUM(HO151:IB151, ID151:IO151)</f>
        <v>250</v>
      </c>
      <c r="IQ151" s="416">
        <f>SUM(HJ151:HN151, IC151)</f>
        <v>14</v>
      </c>
    </row>
    <row r="152" spans="1:251" ht="15" customHeight="1" x14ac:dyDescent="0.25">
      <c r="B152" s="337"/>
      <c r="C152" s="393"/>
      <c r="D152" s="339"/>
      <c r="E152" s="337"/>
      <c r="F152" s="337"/>
      <c r="G152" s="337"/>
      <c r="H152" s="337"/>
      <c r="I152" s="340"/>
      <c r="J152" s="341"/>
      <c r="K152" s="341"/>
      <c r="L152" s="342"/>
      <c r="M152" s="343"/>
      <c r="N152" s="344"/>
      <c r="O152" s="345"/>
      <c r="P152" s="345"/>
      <c r="Q152" s="346"/>
      <c r="R152" s="344"/>
      <c r="S152" s="345"/>
      <c r="T152" s="345"/>
      <c r="U152" s="395"/>
      <c r="V152" s="344"/>
      <c r="W152" s="345"/>
      <c r="X152" s="345"/>
      <c r="Y152" s="346"/>
      <c r="Z152" s="344"/>
      <c r="AA152" s="346"/>
      <c r="AB152" s="344"/>
      <c r="AC152" s="346"/>
      <c r="AD152" s="344"/>
      <c r="AE152" s="345"/>
      <c r="AF152" s="346"/>
      <c r="AG152" s="344"/>
      <c r="AH152" s="345"/>
      <c r="AI152" s="346"/>
      <c r="AJ152" s="344"/>
      <c r="AK152" s="345"/>
      <c r="AL152" s="346"/>
      <c r="AM152" s="344"/>
      <c r="AN152" s="345"/>
      <c r="AO152" s="346"/>
      <c r="AP152" s="344"/>
      <c r="AQ152" s="345"/>
      <c r="AR152" s="346"/>
      <c r="AS152" s="344"/>
      <c r="AT152" s="345"/>
      <c r="AU152" s="346"/>
      <c r="AV152" s="344"/>
      <c r="AW152" s="345"/>
      <c r="AX152" s="346"/>
      <c r="AY152" s="344"/>
      <c r="AZ152" s="345"/>
      <c r="BA152" s="346"/>
      <c r="BB152" s="344"/>
      <c r="BC152" s="345"/>
      <c r="BD152" s="346"/>
      <c r="BE152" s="344"/>
      <c r="BF152" s="345"/>
      <c r="BG152" s="346"/>
      <c r="BH152" s="344"/>
      <c r="BI152" s="345"/>
      <c r="BJ152" s="346"/>
      <c r="BK152" s="344"/>
      <c r="BL152" s="345"/>
      <c r="BM152" s="346"/>
      <c r="BN152" s="344"/>
      <c r="BO152" s="345"/>
      <c r="BP152" s="346"/>
      <c r="BQ152" s="344"/>
      <c r="BR152" s="345"/>
      <c r="BS152" s="346"/>
      <c r="BT152" s="344"/>
      <c r="BU152" s="347"/>
      <c r="BV152" s="346"/>
      <c r="BW152" s="344"/>
      <c r="BX152" s="345"/>
      <c r="BY152" s="346"/>
      <c r="BZ152" s="344"/>
      <c r="CA152" s="345"/>
      <c r="CB152" s="346"/>
      <c r="CC152" s="344"/>
      <c r="CD152" s="345"/>
      <c r="CE152" s="345"/>
      <c r="CF152" s="345"/>
      <c r="CG152" s="345"/>
      <c r="CH152" s="346"/>
      <c r="CI152" s="344"/>
      <c r="CJ152" s="345"/>
      <c r="CK152" s="346"/>
      <c r="CL152" s="344"/>
      <c r="CM152" s="345"/>
      <c r="CN152" s="346"/>
      <c r="CO152" s="344"/>
      <c r="CP152" s="345"/>
      <c r="CQ152" s="346"/>
      <c r="CR152" s="344"/>
      <c r="CS152" s="345"/>
      <c r="CT152" s="346"/>
      <c r="CU152" s="344"/>
      <c r="CV152" s="345"/>
      <c r="CW152" s="346"/>
      <c r="CX152" s="344"/>
      <c r="CY152" s="345"/>
      <c r="CZ152" s="346"/>
      <c r="DA152" s="344"/>
      <c r="DB152" s="345"/>
      <c r="DC152" s="346"/>
      <c r="DD152" s="344"/>
      <c r="DE152" s="345"/>
      <c r="DF152" s="346"/>
      <c r="DG152" s="338"/>
      <c r="DH152" s="348"/>
      <c r="DI152" s="348"/>
      <c r="DJ152" s="349"/>
      <c r="DK152" s="343"/>
      <c r="DL152" s="350"/>
      <c r="DM152" s="351"/>
      <c r="DN152" s="352"/>
      <c r="DO152" s="353"/>
      <c r="DP152" s="353"/>
      <c r="DQ152" s="353"/>
      <c r="DR152" s="353"/>
      <c r="DS152" s="354"/>
      <c r="DT152" s="355"/>
      <c r="DU152" s="355"/>
      <c r="DV152" s="355"/>
      <c r="DW152" s="355"/>
      <c r="DX152" s="355"/>
      <c r="DY152" s="355"/>
      <c r="DZ152" s="356"/>
      <c r="EA152" s="357"/>
      <c r="EB152" s="357"/>
      <c r="EC152" s="357"/>
      <c r="ED152" s="357"/>
      <c r="EE152" s="357"/>
      <c r="EF152" s="357"/>
      <c r="EG152" s="357"/>
      <c r="EH152" s="358"/>
      <c r="EI152" s="359"/>
      <c r="EJ152" s="359"/>
      <c r="EK152" s="359"/>
      <c r="EL152" s="359"/>
      <c r="EM152" s="359"/>
      <c r="EN152" s="359"/>
      <c r="EO152" s="359"/>
      <c r="EP152" s="359"/>
      <c r="EQ152" s="359"/>
      <c r="ER152" s="359"/>
      <c r="ES152" s="359"/>
      <c r="ET152" s="360"/>
      <c r="EU152" s="352"/>
      <c r="EV152" s="353"/>
      <c r="EW152" s="353"/>
      <c r="EX152" s="353"/>
      <c r="EY152" s="353"/>
      <c r="EZ152" s="354"/>
      <c r="FA152" s="355"/>
      <c r="FB152" s="355"/>
      <c r="FC152" s="355"/>
      <c r="FD152" s="355"/>
      <c r="FE152" s="355"/>
      <c r="FF152" s="355"/>
      <c r="FG152" s="356"/>
      <c r="FH152" s="357"/>
      <c r="FI152" s="357"/>
      <c r="FJ152" s="357"/>
      <c r="FK152" s="357"/>
      <c r="FL152" s="357"/>
      <c r="FM152" s="357"/>
      <c r="FN152" s="357"/>
      <c r="FO152" s="358"/>
      <c r="FP152" s="359"/>
      <c r="FQ152" s="359"/>
      <c r="FR152" s="359"/>
      <c r="FS152" s="359"/>
      <c r="FT152" s="359"/>
      <c r="FU152" s="359"/>
      <c r="FV152" s="359"/>
      <c r="FW152" s="359"/>
      <c r="FX152" s="359"/>
      <c r="FY152" s="359"/>
      <c r="FZ152" s="359"/>
      <c r="GA152" s="360"/>
      <c r="GB152" s="352"/>
      <c r="GC152" s="353"/>
      <c r="GD152" s="353"/>
      <c r="GE152" s="353"/>
      <c r="GF152" s="353"/>
      <c r="GG152" s="354"/>
      <c r="GH152" s="355"/>
      <c r="GI152" s="355"/>
      <c r="GJ152" s="355"/>
      <c r="GK152" s="355"/>
      <c r="GL152" s="355"/>
      <c r="GM152" s="355"/>
      <c r="GN152" s="356"/>
      <c r="GO152" s="357"/>
      <c r="GP152" s="357"/>
      <c r="GQ152" s="357"/>
      <c r="GR152" s="357"/>
      <c r="GS152" s="357"/>
      <c r="GT152" s="357"/>
      <c r="GU152" s="357"/>
      <c r="GV152" s="358"/>
      <c r="GW152" s="359"/>
      <c r="GX152" s="359"/>
      <c r="GY152" s="359"/>
      <c r="GZ152" s="359"/>
      <c r="HA152" s="359"/>
      <c r="HB152" s="359"/>
      <c r="HC152" s="359"/>
      <c r="HD152" s="359"/>
      <c r="HE152" s="359"/>
      <c r="HF152" s="359"/>
      <c r="HG152" s="359"/>
      <c r="HH152" s="360"/>
      <c r="HI152" s="361"/>
      <c r="HJ152" s="352"/>
      <c r="HK152" s="353"/>
      <c r="HL152" s="353"/>
      <c r="HM152" s="353"/>
      <c r="HN152" s="353"/>
      <c r="HO152" s="354"/>
      <c r="HP152" s="355"/>
      <c r="HQ152" s="355"/>
      <c r="HR152" s="355"/>
      <c r="HS152" s="355"/>
      <c r="HT152" s="355"/>
      <c r="HU152" s="355"/>
      <c r="HV152" s="356"/>
      <c r="HW152" s="357"/>
      <c r="HX152" s="357"/>
      <c r="HY152" s="357"/>
      <c r="HZ152" s="357"/>
      <c r="IA152" s="357"/>
      <c r="IB152" s="357"/>
      <c r="IC152" s="357"/>
      <c r="ID152" s="358"/>
      <c r="IE152" s="359"/>
      <c r="IF152" s="359"/>
      <c r="IG152" s="359"/>
      <c r="IH152" s="359"/>
      <c r="II152" s="359"/>
      <c r="IJ152" s="359"/>
      <c r="IK152" s="359"/>
      <c r="IL152" s="359"/>
      <c r="IM152" s="359"/>
      <c r="IN152" s="359"/>
      <c r="IO152" s="359"/>
      <c r="IP152" s="415"/>
      <c r="IQ152" s="415"/>
    </row>
    <row r="153" spans="1:251" ht="15" x14ac:dyDescent="0.25">
      <c r="C153" s="363" t="s">
        <v>31</v>
      </c>
      <c r="D153" s="317"/>
      <c r="E153" s="362">
        <f>COUNTIF(E121:E152, 7)</f>
        <v>29</v>
      </c>
      <c r="F153" s="318"/>
      <c r="G153" s="330"/>
      <c r="H153" s="318"/>
      <c r="I153" s="330"/>
      <c r="J153" s="330"/>
      <c r="K153" s="330"/>
      <c r="L153" s="330"/>
      <c r="M153" s="419"/>
      <c r="N153" s="331"/>
      <c r="O153" s="332"/>
      <c r="P153" s="332"/>
      <c r="Q153" s="333"/>
      <c r="R153" s="331"/>
      <c r="S153" s="332"/>
      <c r="T153" s="332"/>
      <c r="U153" s="332"/>
      <c r="V153" s="331"/>
      <c r="W153" s="332"/>
      <c r="X153" s="332"/>
      <c r="Y153" s="333"/>
      <c r="Z153" s="331"/>
      <c r="AA153" s="333"/>
      <c r="AB153" s="331"/>
      <c r="AC153" s="333"/>
      <c r="AD153" s="331"/>
      <c r="AE153" s="332"/>
      <c r="AF153" s="333"/>
      <c r="AG153" s="331"/>
      <c r="AH153" s="332"/>
      <c r="AI153" s="333"/>
      <c r="AJ153" s="331"/>
      <c r="AK153" s="332"/>
      <c r="AL153" s="333"/>
      <c r="AM153" s="331"/>
      <c r="AN153" s="332"/>
      <c r="AO153" s="333"/>
      <c r="AP153" s="331"/>
      <c r="AQ153" s="332"/>
      <c r="AR153" s="333"/>
      <c r="AS153" s="331"/>
      <c r="AT153" s="332"/>
      <c r="AU153" s="333"/>
      <c r="AV153" s="331"/>
      <c r="AW153" s="332"/>
      <c r="AX153" s="333"/>
      <c r="AY153" s="331"/>
      <c r="AZ153" s="332"/>
      <c r="BA153" s="333"/>
      <c r="BB153" s="331"/>
      <c r="BC153" s="332"/>
      <c r="BD153" s="333"/>
      <c r="BE153" s="331"/>
      <c r="BF153" s="332"/>
      <c r="BG153" s="333"/>
      <c r="BH153" s="331"/>
      <c r="BI153" s="332"/>
      <c r="BJ153" s="333"/>
      <c r="BK153" s="331"/>
      <c r="BL153" s="332"/>
      <c r="BM153" s="333"/>
      <c r="BN153" s="331"/>
      <c r="BO153" s="332"/>
      <c r="BP153" s="333"/>
      <c r="BQ153" s="331"/>
      <c r="BR153" s="332"/>
      <c r="BS153" s="333"/>
      <c r="BT153" s="331"/>
      <c r="BU153" s="332"/>
      <c r="BV153" s="332"/>
      <c r="BW153" s="331"/>
      <c r="BX153" s="332"/>
      <c r="BY153" s="333"/>
      <c r="BZ153" s="331"/>
      <c r="CA153" s="332"/>
      <c r="CB153" s="333"/>
      <c r="CC153" s="331" t="s">
        <v>900</v>
      </c>
      <c r="CD153" s="332"/>
      <c r="CE153" s="332"/>
      <c r="CF153" s="332"/>
      <c r="CG153" s="332"/>
      <c r="CH153" s="333"/>
      <c r="CI153" s="331"/>
      <c r="CJ153" s="332"/>
      <c r="CK153" s="333"/>
      <c r="CL153" s="331"/>
      <c r="CM153" s="332"/>
      <c r="CN153" s="333"/>
      <c r="CO153" s="331" t="s">
        <v>899</v>
      </c>
      <c r="CP153" s="332"/>
      <c r="CQ153" s="332"/>
      <c r="CR153" s="332"/>
      <c r="CS153" s="332"/>
      <c r="CT153" s="332"/>
      <c r="CU153" s="332"/>
      <c r="CV153" s="332"/>
      <c r="CW153" s="332"/>
      <c r="CX153" s="332"/>
      <c r="CY153" s="332"/>
      <c r="CZ153" s="332"/>
      <c r="DA153" s="332"/>
      <c r="DB153" s="332"/>
      <c r="DC153" s="332"/>
      <c r="DD153" s="332"/>
      <c r="DE153" s="332"/>
      <c r="DF153" s="333"/>
      <c r="DG153" s="330"/>
      <c r="DH153" s="330"/>
      <c r="DI153" s="330"/>
      <c r="DJ153" s="334"/>
      <c r="DK153" s="318"/>
      <c r="DL153" s="335"/>
      <c r="DM153" s="319"/>
      <c r="DN153" s="320"/>
      <c r="DO153" s="321"/>
      <c r="DP153" s="321"/>
      <c r="DQ153" s="321"/>
      <c r="DR153" s="321"/>
      <c r="DS153" s="322"/>
      <c r="DT153" s="323"/>
      <c r="DU153" s="323"/>
      <c r="DV153" s="323"/>
      <c r="DW153" s="323"/>
      <c r="DX153" s="323"/>
      <c r="DY153" s="323"/>
      <c r="DZ153" s="324"/>
      <c r="EA153" s="325"/>
      <c r="EB153" s="325"/>
      <c r="EC153" s="325"/>
      <c r="ED153" s="325"/>
      <c r="EE153" s="325"/>
      <c r="EF153" s="325"/>
      <c r="EG153" s="325"/>
      <c r="EH153" s="326"/>
      <c r="EI153" s="327"/>
      <c r="EJ153" s="327"/>
      <c r="EK153" s="327"/>
      <c r="EL153" s="327"/>
      <c r="EM153" s="327"/>
      <c r="EN153" s="327"/>
      <c r="EO153" s="327"/>
      <c r="EP153" s="327"/>
      <c r="EQ153" s="327"/>
      <c r="ER153" s="327"/>
      <c r="ES153" s="327"/>
      <c r="ET153" s="328"/>
      <c r="EU153" s="320"/>
      <c r="EV153" s="321"/>
      <c r="EW153" s="321"/>
      <c r="EX153" s="321"/>
      <c r="EY153" s="321"/>
      <c r="EZ153" s="322"/>
      <c r="FA153" s="323"/>
      <c r="FB153" s="323"/>
      <c r="FC153" s="323"/>
      <c r="FD153" s="323"/>
      <c r="FE153" s="323"/>
      <c r="FF153" s="323"/>
      <c r="FG153" s="324"/>
      <c r="FH153" s="325"/>
      <c r="FI153" s="325"/>
      <c r="FJ153" s="325"/>
      <c r="FK153" s="325"/>
      <c r="FL153" s="325"/>
      <c r="FM153" s="325"/>
      <c r="FN153" s="325"/>
      <c r="FO153" s="326"/>
      <c r="FP153" s="327"/>
      <c r="FQ153" s="327"/>
      <c r="FR153" s="327"/>
      <c r="FS153" s="327"/>
      <c r="FT153" s="327"/>
      <c r="FU153" s="327"/>
      <c r="FV153" s="327"/>
      <c r="FW153" s="327"/>
      <c r="FX153" s="327"/>
      <c r="FY153" s="327"/>
      <c r="FZ153" s="327"/>
      <c r="GA153" s="328"/>
      <c r="GB153" s="320"/>
      <c r="GC153" s="321"/>
      <c r="GD153" s="321"/>
      <c r="GE153" s="321"/>
      <c r="GF153" s="321"/>
      <c r="GG153" s="322"/>
      <c r="GH153" s="323"/>
      <c r="GI153" s="323"/>
      <c r="GJ153" s="323"/>
      <c r="GK153" s="323"/>
      <c r="GL153" s="323"/>
      <c r="GM153" s="323"/>
      <c r="GN153" s="324"/>
      <c r="GO153" s="325"/>
      <c r="GP153" s="325"/>
      <c r="GQ153" s="325"/>
      <c r="GR153" s="325"/>
      <c r="GS153" s="325"/>
      <c r="GT153" s="325"/>
      <c r="GU153" s="325"/>
      <c r="GV153" s="326"/>
      <c r="GW153" s="327"/>
      <c r="GX153" s="327"/>
      <c r="GY153" s="327"/>
      <c r="GZ153" s="327"/>
      <c r="HA153" s="327"/>
      <c r="HB153" s="327"/>
      <c r="HC153" s="327"/>
      <c r="HD153" s="327"/>
      <c r="HE153" s="327"/>
      <c r="HF153" s="327"/>
      <c r="HG153" s="327"/>
      <c r="HH153" s="328"/>
      <c r="HI153" s="329"/>
      <c r="HJ153" s="320"/>
      <c r="HK153" s="321"/>
      <c r="HL153" s="321"/>
      <c r="HM153" s="321"/>
      <c r="HN153" s="321"/>
      <c r="HO153" s="322"/>
      <c r="HP153" s="323"/>
      <c r="HQ153" s="323"/>
      <c r="HR153" s="323"/>
      <c r="HS153" s="323"/>
      <c r="HT153" s="323"/>
      <c r="HU153" s="323"/>
      <c r="HV153" s="324"/>
      <c r="HW153" s="325"/>
      <c r="HX153" s="325"/>
      <c r="HY153" s="325"/>
      <c r="HZ153" s="325"/>
      <c r="IA153" s="325"/>
      <c r="IB153" s="325"/>
      <c r="IC153" s="325"/>
      <c r="ID153" s="326"/>
      <c r="IE153" s="327"/>
      <c r="IF153" s="327"/>
      <c r="IG153" s="327"/>
      <c r="IH153" s="327"/>
      <c r="II153" s="327"/>
      <c r="IJ153" s="327"/>
      <c r="IK153" s="327"/>
      <c r="IL153" s="327"/>
      <c r="IM153" s="327"/>
      <c r="IN153" s="327"/>
      <c r="IO153" s="327"/>
      <c r="IP153" s="417"/>
      <c r="IQ153" s="417"/>
    </row>
    <row r="154" spans="1:251" ht="15" customHeight="1" x14ac:dyDescent="0.25">
      <c r="B154" s="337"/>
      <c r="C154" s="393"/>
      <c r="D154" s="339"/>
      <c r="E154" s="337"/>
      <c r="F154" s="337"/>
      <c r="G154" s="337"/>
      <c r="H154" s="337"/>
      <c r="I154" s="340"/>
      <c r="J154" s="341"/>
      <c r="K154" s="341"/>
      <c r="L154" s="342"/>
      <c r="M154" s="343"/>
      <c r="N154" s="344"/>
      <c r="O154" s="345"/>
      <c r="P154" s="345"/>
      <c r="Q154" s="346"/>
      <c r="R154" s="344"/>
      <c r="S154" s="345"/>
      <c r="T154" s="345"/>
      <c r="U154" s="395"/>
      <c r="V154" s="344"/>
      <c r="W154" s="345"/>
      <c r="X154" s="345"/>
      <c r="Y154" s="346"/>
      <c r="Z154" s="344"/>
      <c r="AA154" s="346"/>
      <c r="AB154" s="344"/>
      <c r="AC154" s="346"/>
      <c r="AD154" s="344"/>
      <c r="AE154" s="345"/>
      <c r="AF154" s="346"/>
      <c r="AG154" s="344"/>
      <c r="AH154" s="345"/>
      <c r="AI154" s="346"/>
      <c r="AJ154" s="344"/>
      <c r="AK154" s="345"/>
      <c r="AL154" s="346"/>
      <c r="AM154" s="344"/>
      <c r="AN154" s="345"/>
      <c r="AO154" s="346"/>
      <c r="AP154" s="344"/>
      <c r="AQ154" s="345"/>
      <c r="AR154" s="346"/>
      <c r="AS154" s="344"/>
      <c r="AT154" s="345"/>
      <c r="AU154" s="346"/>
      <c r="AV154" s="344"/>
      <c r="AW154" s="345"/>
      <c r="AX154" s="346"/>
      <c r="AY154" s="344"/>
      <c r="AZ154" s="345"/>
      <c r="BA154" s="346"/>
      <c r="BB154" s="344"/>
      <c r="BC154" s="345"/>
      <c r="BD154" s="346"/>
      <c r="BE154" s="344"/>
      <c r="BF154" s="345"/>
      <c r="BG154" s="346"/>
      <c r="BH154" s="344"/>
      <c r="BI154" s="345"/>
      <c r="BJ154" s="346"/>
      <c r="BK154" s="344"/>
      <c r="BL154" s="345"/>
      <c r="BM154" s="346"/>
      <c r="BN154" s="344"/>
      <c r="BO154" s="345"/>
      <c r="BP154" s="346"/>
      <c r="BQ154" s="344"/>
      <c r="BR154" s="345"/>
      <c r="BS154" s="346"/>
      <c r="BT154" s="344"/>
      <c r="BU154" s="347"/>
      <c r="BV154" s="346"/>
      <c r="BW154" s="344"/>
      <c r="BX154" s="345"/>
      <c r="BY154" s="346"/>
      <c r="BZ154" s="344"/>
      <c r="CA154" s="345"/>
      <c r="CB154" s="346"/>
      <c r="CC154" s="344"/>
      <c r="CD154" s="345"/>
      <c r="CE154" s="345"/>
      <c r="CF154" s="345"/>
      <c r="CG154" s="345"/>
      <c r="CH154" s="346"/>
      <c r="CI154" s="344"/>
      <c r="CJ154" s="345"/>
      <c r="CK154" s="346"/>
      <c r="CL154" s="344"/>
      <c r="CM154" s="345"/>
      <c r="CN154" s="346"/>
      <c r="CO154" s="344"/>
      <c r="CP154" s="345"/>
      <c r="CQ154" s="346"/>
      <c r="CR154" s="344"/>
      <c r="CS154" s="345"/>
      <c r="CT154" s="346"/>
      <c r="CU154" s="344"/>
      <c r="CV154" s="345"/>
      <c r="CW154" s="346"/>
      <c r="CX154" s="344"/>
      <c r="CY154" s="345"/>
      <c r="CZ154" s="346"/>
      <c r="DA154" s="344"/>
      <c r="DB154" s="345"/>
      <c r="DC154" s="346"/>
      <c r="DD154" s="344"/>
      <c r="DE154" s="345"/>
      <c r="DF154" s="346"/>
      <c r="DG154" s="338"/>
      <c r="DH154" s="348"/>
      <c r="DI154" s="348"/>
      <c r="DJ154" s="349"/>
      <c r="DK154" s="343"/>
      <c r="DL154" s="350"/>
      <c r="DM154" s="351"/>
      <c r="DN154" s="352"/>
      <c r="DO154" s="353"/>
      <c r="DP154" s="353"/>
      <c r="DQ154" s="353"/>
      <c r="DR154" s="353"/>
      <c r="DS154" s="354"/>
      <c r="DT154" s="355"/>
      <c r="DU154" s="355"/>
      <c r="DV154" s="355"/>
      <c r="DW154" s="355"/>
      <c r="DX154" s="355"/>
      <c r="DY154" s="355"/>
      <c r="DZ154" s="356"/>
      <c r="EA154" s="357"/>
      <c r="EB154" s="357"/>
      <c r="EC154" s="357"/>
      <c r="ED154" s="357"/>
      <c r="EE154" s="357"/>
      <c r="EF154" s="357"/>
      <c r="EG154" s="357"/>
      <c r="EH154" s="358"/>
      <c r="EI154" s="359"/>
      <c r="EJ154" s="359"/>
      <c r="EK154" s="359"/>
      <c r="EL154" s="359"/>
      <c r="EM154" s="359"/>
      <c r="EN154" s="359"/>
      <c r="EO154" s="359"/>
      <c r="EP154" s="359"/>
      <c r="EQ154" s="359"/>
      <c r="ER154" s="359"/>
      <c r="ES154" s="359"/>
      <c r="ET154" s="360"/>
      <c r="EU154" s="352"/>
      <c r="EV154" s="353"/>
      <c r="EW154" s="353"/>
      <c r="EX154" s="353"/>
      <c r="EY154" s="353"/>
      <c r="EZ154" s="354"/>
      <c r="FA154" s="355"/>
      <c r="FB154" s="355"/>
      <c r="FC154" s="355"/>
      <c r="FD154" s="355"/>
      <c r="FE154" s="355"/>
      <c r="FF154" s="355"/>
      <c r="FG154" s="356"/>
      <c r="FH154" s="357"/>
      <c r="FI154" s="357"/>
      <c r="FJ154" s="357"/>
      <c r="FK154" s="357"/>
      <c r="FL154" s="357"/>
      <c r="FM154" s="357"/>
      <c r="FN154" s="357"/>
      <c r="FO154" s="358"/>
      <c r="FP154" s="359"/>
      <c r="FQ154" s="359"/>
      <c r="FR154" s="359"/>
      <c r="FS154" s="359"/>
      <c r="FT154" s="359"/>
      <c r="FU154" s="359"/>
      <c r="FV154" s="359"/>
      <c r="FW154" s="359"/>
      <c r="FX154" s="359"/>
      <c r="FY154" s="359"/>
      <c r="FZ154" s="359"/>
      <c r="GA154" s="360"/>
      <c r="GB154" s="352"/>
      <c r="GC154" s="353"/>
      <c r="GD154" s="353"/>
      <c r="GE154" s="353"/>
      <c r="GF154" s="353"/>
      <c r="GG154" s="354"/>
      <c r="GH154" s="355"/>
      <c r="GI154" s="355"/>
      <c r="GJ154" s="355"/>
      <c r="GK154" s="355"/>
      <c r="GL154" s="355"/>
      <c r="GM154" s="355"/>
      <c r="GN154" s="356"/>
      <c r="GO154" s="357"/>
      <c r="GP154" s="357"/>
      <c r="GQ154" s="357"/>
      <c r="GR154" s="357"/>
      <c r="GS154" s="357"/>
      <c r="GT154" s="357"/>
      <c r="GU154" s="357"/>
      <c r="GV154" s="358"/>
      <c r="GW154" s="359"/>
      <c r="GX154" s="359"/>
      <c r="GY154" s="359"/>
      <c r="GZ154" s="359"/>
      <c r="HA154" s="359"/>
      <c r="HB154" s="359"/>
      <c r="HC154" s="359"/>
      <c r="HD154" s="359"/>
      <c r="HE154" s="359"/>
      <c r="HF154" s="359"/>
      <c r="HG154" s="359"/>
      <c r="HH154" s="360"/>
      <c r="HI154" s="361"/>
      <c r="HJ154" s="352"/>
      <c r="HK154" s="353"/>
      <c r="HL154" s="353"/>
      <c r="HM154" s="353"/>
      <c r="HN154" s="353"/>
      <c r="HO154" s="354"/>
      <c r="HP154" s="355"/>
      <c r="HQ154" s="355"/>
      <c r="HR154" s="355"/>
      <c r="HS154" s="355"/>
      <c r="HT154" s="355"/>
      <c r="HU154" s="355"/>
      <c r="HV154" s="356"/>
      <c r="HW154" s="357"/>
      <c r="HX154" s="357"/>
      <c r="HY154" s="357"/>
      <c r="HZ154" s="357"/>
      <c r="IA154" s="357"/>
      <c r="IB154" s="357"/>
      <c r="IC154" s="357"/>
      <c r="ID154" s="358"/>
      <c r="IE154" s="359"/>
      <c r="IF154" s="359"/>
      <c r="IG154" s="359"/>
      <c r="IH154" s="359"/>
      <c r="II154" s="359"/>
      <c r="IJ154" s="359"/>
      <c r="IK154" s="359"/>
      <c r="IL154" s="359"/>
      <c r="IM154" s="359"/>
      <c r="IN154" s="359"/>
      <c r="IO154" s="359"/>
      <c r="IP154" s="415"/>
      <c r="IQ154" s="415"/>
    </row>
    <row r="155" spans="1:251" ht="15" customHeight="1" x14ac:dyDescent="0.25">
      <c r="A155" s="14" t="s">
        <v>1800</v>
      </c>
      <c r="B155" s="392">
        <v>2</v>
      </c>
      <c r="C155" s="13" t="s">
        <v>450</v>
      </c>
      <c r="D155" s="423">
        <v>43313</v>
      </c>
      <c r="E155" s="20">
        <v>8</v>
      </c>
      <c r="F155" s="6">
        <v>9546011</v>
      </c>
      <c r="G155" s="20">
        <v>1</v>
      </c>
      <c r="H155" s="20"/>
      <c r="I155" s="23"/>
      <c r="J155" s="6" t="s">
        <v>18</v>
      </c>
      <c r="K155" s="6" t="s">
        <v>18</v>
      </c>
      <c r="L155" s="424"/>
      <c r="M155" s="651" t="s">
        <v>512</v>
      </c>
      <c r="N155" s="24" t="s">
        <v>22</v>
      </c>
      <c r="O155" s="107"/>
      <c r="P155" s="105"/>
      <c r="Q155" s="106"/>
      <c r="R155" s="690">
        <v>53.599998474121094</v>
      </c>
      <c r="S155" s="107"/>
      <c r="T155" s="105"/>
      <c r="U155" s="106"/>
      <c r="V155" s="24">
        <v>77.5</v>
      </c>
      <c r="W155" s="107"/>
      <c r="X155" s="105"/>
      <c r="Y155" s="106"/>
      <c r="Z155" s="24" t="s">
        <v>18</v>
      </c>
      <c r="AA155" s="273"/>
      <c r="AB155" s="24" t="s">
        <v>16</v>
      </c>
      <c r="AC155" s="273"/>
      <c r="AD155" s="107">
        <v>44</v>
      </c>
      <c r="AE155" s="107"/>
      <c r="AF155" s="273"/>
      <c r="AG155" s="107">
        <v>40</v>
      </c>
      <c r="AH155" s="107"/>
      <c r="AI155" s="273"/>
      <c r="AJ155" s="24">
        <v>85</v>
      </c>
      <c r="AK155" s="107"/>
      <c r="AL155" s="273"/>
      <c r="AM155" s="24">
        <v>40</v>
      </c>
      <c r="AN155" s="107"/>
      <c r="AO155" s="273"/>
      <c r="AP155" s="24">
        <v>44</v>
      </c>
      <c r="AQ155" s="107"/>
      <c r="AR155" s="273"/>
      <c r="AS155" s="24">
        <v>66</v>
      </c>
      <c r="AT155" s="107"/>
      <c r="AU155" s="273"/>
      <c r="AV155" s="24">
        <v>63</v>
      </c>
      <c r="AW155" s="107"/>
      <c r="AX155" s="273"/>
      <c r="AY155" s="24">
        <v>40</v>
      </c>
      <c r="AZ155" s="107"/>
      <c r="BA155" s="273"/>
      <c r="BB155" s="24">
        <v>57</v>
      </c>
      <c r="BC155" s="107"/>
      <c r="BD155" s="273"/>
      <c r="BE155" s="24"/>
      <c r="BF155" s="107">
        <v>40</v>
      </c>
      <c r="BG155" s="273"/>
      <c r="BH155" s="24">
        <v>51</v>
      </c>
      <c r="BI155" s="107"/>
      <c r="BJ155" s="273"/>
      <c r="BK155" s="24">
        <v>54</v>
      </c>
      <c r="BL155" s="107"/>
      <c r="BM155" s="273"/>
      <c r="BN155" s="24">
        <v>63.389999389648438</v>
      </c>
      <c r="BO155" s="107"/>
      <c r="BP155" s="273"/>
      <c r="BQ155" s="24">
        <v>43</v>
      </c>
      <c r="BR155" s="107"/>
      <c r="BS155" s="273"/>
      <c r="BT155" s="24">
        <v>67.7</v>
      </c>
      <c r="BU155" s="291"/>
      <c r="BV155" s="273"/>
      <c r="BW155" s="24" t="s">
        <v>1390</v>
      </c>
      <c r="BX155" s="107"/>
      <c r="BY155" s="273"/>
      <c r="BZ155" s="24" t="s">
        <v>1390</v>
      </c>
      <c r="CA155" s="107"/>
      <c r="CB155" s="273"/>
      <c r="CC155" s="692">
        <v>40</v>
      </c>
      <c r="CD155" s="107"/>
      <c r="CE155" s="107"/>
      <c r="CF155" s="107"/>
      <c r="CG155" s="107"/>
      <c r="CH155" s="273"/>
      <c r="CI155" s="24" t="s">
        <v>1117</v>
      </c>
      <c r="CJ155" s="107"/>
      <c r="CK155" s="273"/>
      <c r="CL155" s="692" t="s">
        <v>1390</v>
      </c>
      <c r="CM155" s="107"/>
      <c r="CN155" s="273"/>
      <c r="CO155" s="692">
        <v>48.5</v>
      </c>
      <c r="CP155" s="107"/>
      <c r="CQ155" s="273"/>
      <c r="CR155" s="24"/>
      <c r="CS155" s="107"/>
      <c r="CT155" s="273"/>
      <c r="CU155" s="24"/>
      <c r="CV155" s="107"/>
      <c r="CW155" s="273"/>
      <c r="CX155" s="24"/>
      <c r="CY155" s="107"/>
      <c r="CZ155" s="273"/>
      <c r="DA155" s="24"/>
      <c r="DB155" s="107"/>
      <c r="DC155" s="273"/>
      <c r="DD155" s="692">
        <v>44.099998474121094</v>
      </c>
      <c r="DE155" s="107"/>
      <c r="DF155" s="273"/>
      <c r="DG155" s="218"/>
      <c r="DH155" s="217"/>
      <c r="DI155" s="217"/>
      <c r="DJ155" s="286">
        <f>AVERAGE(AY155:DF155)</f>
        <v>49.880908896706323</v>
      </c>
      <c r="DK155" s="219"/>
      <c r="DL155" s="220">
        <f>IF(DJ155&gt;80, 4, (DJ155-50)/20+2.5)</f>
        <v>2.494045444835316</v>
      </c>
      <c r="DM155" s="650">
        <f>COUNTIF(N155:DF155, DM$1)+COUNTIF(N155:DF155, DM$2)</f>
        <v>0</v>
      </c>
      <c r="DN155" s="233">
        <f>IF(COUNTIF($N155:$Q155, ET$1)&gt;0, DN$2, 0)</f>
        <v>0</v>
      </c>
      <c r="DO155" s="234">
        <f>IF(COUNTIF($R155:$U155, ET$1)&gt;0, DO$2, 0)</f>
        <v>0</v>
      </c>
      <c r="DP155" s="234">
        <f>IF(COUNTIF($V155:$Y155, ET$1)&gt;0, DP$2, 0)</f>
        <v>0</v>
      </c>
      <c r="DQ155" s="234">
        <f>IF(COUNTIF($Z155:$AA155, ET$1)&gt;0, DQ$2, 0)</f>
        <v>0</v>
      </c>
      <c r="DR155" s="234">
        <f>IF(COUNTIF($AB155:$AC155, ET$1)&gt;0, DR$2, 0)</f>
        <v>0</v>
      </c>
      <c r="DS155" s="235">
        <f>IF(COUNTIF($AD155:$AF155, $ET$1)&gt;0, DS$2, 0)</f>
        <v>0</v>
      </c>
      <c r="DT155" s="236">
        <f>IF(COUNTIF($AG155:$AI155, $ET$1)&gt;0, DT$2, 0)</f>
        <v>0</v>
      </c>
      <c r="DU155" s="236">
        <f>IF(COUNTIF($AJ155:$AL155, $ET$1)&gt;0, DU$2, 0)</f>
        <v>0</v>
      </c>
      <c r="DV155" s="236">
        <f>IF(COUNTIF($AM155:$AO155, $ET$1)&gt;0, DV$2, 0)</f>
        <v>0</v>
      </c>
      <c r="DW155" s="236">
        <f>IF(COUNTIF($AP155:$AR155, $ET$1)&gt;0, DW$2, 0)</f>
        <v>0</v>
      </c>
      <c r="DX155" s="236">
        <f>IF(COUNTIF($AS155:$AU155, $ET$1)&gt;0, DX$2, 0)</f>
        <v>0</v>
      </c>
      <c r="DY155" s="236">
        <f>IF(COUNTIF($AV155:$AX155, $ET$1)&gt;0, DY$2, 0)</f>
        <v>0</v>
      </c>
      <c r="DZ155" s="237">
        <f>IF(COUNTIF($AY155:$BA155, $ET$1)&gt;0, DZ$2, 0)</f>
        <v>0</v>
      </c>
      <c r="EA155" s="238">
        <f>IF(COUNTIF($BB155:$BD155, $ET$1)&gt;0, EA$2, 0)</f>
        <v>0</v>
      </c>
      <c r="EB155" s="238">
        <f>IF(COUNTIF($BE155:$BG155, $ET$1)&gt;0, EB$2, 0)</f>
        <v>0</v>
      </c>
      <c r="EC155" s="238">
        <f>IF(COUNTIF($BH155:$BJ155, $ET$1)&gt;0, EC$2, 0)</f>
        <v>0</v>
      </c>
      <c r="ED155" s="238">
        <f>IF(COUNTIF($BK155:$BM155, $ET$1)&gt;0, ED$2, 0)</f>
        <v>0</v>
      </c>
      <c r="EE155" s="238">
        <f>IF(COUNTIF($BN155:$BP155, $ET$1)&gt;0, EE$2, 0)</f>
        <v>0</v>
      </c>
      <c r="EF155" s="238">
        <f>IF(COUNTIF($BQ155:$BS155, $ET$1)&gt;0, EF$2, 0)</f>
        <v>0</v>
      </c>
      <c r="EG155" s="238">
        <f>IF(COUNTIF($BT155:$BV155, $ET$1)&gt;0, EG$2, 0)</f>
        <v>0</v>
      </c>
      <c r="EH155" s="239">
        <f>IF(COUNTIF($BW155:$BY155, $ET$1)&gt;0, EH$2, 0)</f>
        <v>0</v>
      </c>
      <c r="EI155" s="240">
        <f>IF(COUNTIF($BZ155:$CB155, $ET$1)&gt;0, EI$2, 0)</f>
        <v>0</v>
      </c>
      <c r="EJ155" s="240">
        <f>IF(COUNTIF($CC155:$CE155, $ET$1)&gt;0, EJ$2, 0)</f>
        <v>0</v>
      </c>
      <c r="EK155" s="240">
        <f>IF(COUNTIF($CF155:$CH155, $ET$1)&gt;0, EK$2, 0)</f>
        <v>0</v>
      </c>
      <c r="EL155" s="240">
        <f>IF(COUNTIF($CI155:$CK155, $ET$1)&gt;0, EL$2, 0)</f>
        <v>3</v>
      </c>
      <c r="EM155" s="240">
        <f>IF(COUNTIF($CL155:$CN155, $ET$1)&gt;0, EM$2, 0)</f>
        <v>0</v>
      </c>
      <c r="EN155" s="240">
        <f>IF(COUNTIF($CO155:$CQ155, $ET$1)&gt;0, EN$2, 0)</f>
        <v>0</v>
      </c>
      <c r="EO155" s="240">
        <f>IF(COUNTIF($CR155:$CT155, $ET$1)&gt;0, EO$2, 0)</f>
        <v>0</v>
      </c>
      <c r="EP155" s="240">
        <f>IF(COUNTIF($CU155:$CW155, $ET$1)&gt;0, EP$2, 0)</f>
        <v>0</v>
      </c>
      <c r="EQ155" s="240">
        <f>IF(COUNTIF($CX155:$CZ155, $ET$1)&gt;0, EQ$2, 0)</f>
        <v>0</v>
      </c>
      <c r="ER155" s="240">
        <f>IF(COUNTIF($DA155:$DC155, $ET$1)&gt;0, ER$2, 0)</f>
        <v>0</v>
      </c>
      <c r="ES155" s="240">
        <f>IF(COUNTIF($DD155:$DF155, $ET$1)&gt;0, ES$2, 0)</f>
        <v>0</v>
      </c>
      <c r="ET155" s="241">
        <f>SUM(DN155:ES155)</f>
        <v>3</v>
      </c>
      <c r="EU155" s="242">
        <f>IF(COUNTIF($N155:$Q155, GA$1)&gt;0, EU$2, 0)</f>
        <v>0</v>
      </c>
      <c r="EV155" s="234">
        <f>IF(COUNTIF($R155:$U155, GA$1)&gt;0, EV$2, 0)</f>
        <v>0</v>
      </c>
      <c r="EW155" s="234">
        <f>IF(COUNTIF($V155:$Y155, GA$1)&gt;0, EW$2, 0)</f>
        <v>0</v>
      </c>
      <c r="EX155" s="234">
        <f>IF(COUNTIF($Z155:$AA155, GA$1)&gt;0, EX$2, 0)</f>
        <v>0</v>
      </c>
      <c r="EY155" s="234">
        <f>IF(COUNTIF($AB155:$AC155, GA$1)&gt;0, EY$2, 0)</f>
        <v>0</v>
      </c>
      <c r="EZ155" s="235">
        <f>IF(COUNTIF($AD155:$AF155, $GA$1)&gt;0, EZ$2, 0)</f>
        <v>0</v>
      </c>
      <c r="FA155" s="236">
        <f>IF(COUNTIF($AG155:$AI155, $GA$1)&gt;0, FA$2, 0)</f>
        <v>0</v>
      </c>
      <c r="FB155" s="236">
        <f>IF(COUNTIF($AJ155:$AL155, $GA$1)&gt;0, FB$2, 0)</f>
        <v>0</v>
      </c>
      <c r="FC155" s="236">
        <f>IF(COUNTIF($AM155:$AO155, $GA$1)&gt;0, FC$2, 0)</f>
        <v>0</v>
      </c>
      <c r="FD155" s="236">
        <f>IF(COUNTIF($AP155:$AR155, $GA$1)&gt;0, FD$2, 0)</f>
        <v>0</v>
      </c>
      <c r="FE155" s="236">
        <f>IF(COUNTIF($AS155:$AU155, $GA$1)&gt;0, FE$2, 0)</f>
        <v>0</v>
      </c>
      <c r="FF155" s="236">
        <f>IF(COUNTIF($AV155:$AX155, $GA$1)&gt;0, FF$2, 0)</f>
        <v>0</v>
      </c>
      <c r="FG155" s="237">
        <f>IF(COUNTIF($AY155:$BA155, $GA$1)&gt;0, FG$2, 0)</f>
        <v>0</v>
      </c>
      <c r="FH155" s="238">
        <f>IF(COUNTIF($BB155:$BD155, $GA$1)&gt;0, FH$2, 0)</f>
        <v>0</v>
      </c>
      <c r="FI155" s="238">
        <f>IF(COUNTIF($BE155:$BG155, $GA$1)&gt;0, FI$2, 0)</f>
        <v>0</v>
      </c>
      <c r="FJ155" s="238">
        <f>IF(COUNTIF($BH155:$BJ155, $GA$1)&gt;0, FJ$2, 0)</f>
        <v>0</v>
      </c>
      <c r="FK155" s="238">
        <f>IF(COUNTIF($BK155:$BM155, $GA$1)&gt;0, FK$2, 0)</f>
        <v>0</v>
      </c>
      <c r="FL155" s="238">
        <f>IF(COUNTIF($BN155:$BP155, $GA$1)&gt;0, FL$2, 0)</f>
        <v>0</v>
      </c>
      <c r="FM155" s="238">
        <f>IF(COUNTIF($BQ155:$BS155, $GA$1)&gt;0, FM$2, 0)</f>
        <v>0</v>
      </c>
      <c r="FN155" s="238">
        <f>IF(COUNTIF($BT155:$BV155, $GA$1)&gt;0, FN$2, 0)</f>
        <v>0</v>
      </c>
      <c r="FO155" s="239">
        <f>IF(COUNTIF($BW155:$BY155, $GA$1)&gt;0, FO$2, 0)</f>
        <v>6</v>
      </c>
      <c r="FP155" s="240">
        <f>IF(COUNTIF($BZ155:$CB155, $GA$1)&gt;0, FP$2, 0)</f>
        <v>6</v>
      </c>
      <c r="FQ155" s="240">
        <f>IF(COUNTIF($CC155:$CE155, $GA$1)&gt;0, FQ$2, 0)</f>
        <v>0</v>
      </c>
      <c r="FR155" s="240">
        <f>IF(COUNTIF($CF155:$CH155, $GA$1)&gt;0, FR$2, 0)</f>
        <v>0</v>
      </c>
      <c r="FS155" s="240">
        <f>IF(COUNTIF($CI155:$CK155, $GA$1)&gt;0, FS$2, 0)</f>
        <v>0</v>
      </c>
      <c r="FT155" s="240">
        <f>IF(COUNTIF($CL155:$CN155, $GA$1)&gt;0, FT$2, 0)</f>
        <v>6</v>
      </c>
      <c r="FU155" s="240">
        <f>IF(COUNTIF($CO155:$CQ155, $GA$1)&gt;0, FU$2, 0)</f>
        <v>0</v>
      </c>
      <c r="FV155" s="240">
        <f>IF(COUNTIF($CR155:$CT155, $GA$1)&gt;0, FV$2, 0)</f>
        <v>0</v>
      </c>
      <c r="FW155" s="240">
        <f>IF(COUNTIF($CU155:$CW155, $GA$1)&gt;0, FW$2, 0)</f>
        <v>0</v>
      </c>
      <c r="FX155" s="240">
        <f>IF(COUNTIF($CX155:$CZ155, $GA$1)&gt;0, FX$2, 0)</f>
        <v>0</v>
      </c>
      <c r="FY155" s="240">
        <f>IF(COUNTIF($DA155:$DC155, $GA$1)&gt;0, FY$2, 0)</f>
        <v>0</v>
      </c>
      <c r="FZ155" s="240">
        <f>IF(COUNTIF($DD155:$DF155, $GA$1)&gt;0, FZ$2, 0)</f>
        <v>0</v>
      </c>
      <c r="GA155" s="241">
        <f>SUM(EU155:FZ155)</f>
        <v>18</v>
      </c>
      <c r="GB155" s="242">
        <f>IF(COUNTIF($N155:$Q155, HH$1)&gt;0, GB$2, 0)</f>
        <v>0</v>
      </c>
      <c r="GC155" s="234">
        <f>IF(COUNTIF($R155:$U155, HH$1)&gt;0, GC$2, 0)</f>
        <v>0</v>
      </c>
      <c r="GD155" s="234">
        <f>IF(COUNTIF($V155:$Y155, HH$1)&gt;0, GD$2, 0)</f>
        <v>0</v>
      </c>
      <c r="GE155" s="234">
        <f>IF(COUNTIF($Z155:$AA155, HH$1)&gt;0, GE$2, 0)</f>
        <v>0</v>
      </c>
      <c r="GF155" s="234">
        <f>IF(COUNTIF($AB155:$AC155, HH$1)&gt;0, GF$2, 0)</f>
        <v>0</v>
      </c>
      <c r="GG155" s="235">
        <f>IF(COUNTIF($AD155:$AF155, $HH$1)&gt;0, GG$2, 0)</f>
        <v>0</v>
      </c>
      <c r="GH155" s="236">
        <f>IF(COUNTIF($AG155:$AI155, $HH$1)&gt;0, GH$2, 0)</f>
        <v>0</v>
      </c>
      <c r="GI155" s="236">
        <f>IF(COUNTIF($AJ155:$AL155, $HH$1)&gt;0, GI$2, 0)</f>
        <v>0</v>
      </c>
      <c r="GJ155" s="236">
        <f>IF(COUNTIF($AM155:$AO155, $HH$1)&gt;0, GJ$2, 0)</f>
        <v>0</v>
      </c>
      <c r="GK155" s="236">
        <f>IF(COUNTIF($AP155:$AR155, $HH$1)&gt;0, GK$2, 0)</f>
        <v>0</v>
      </c>
      <c r="GL155" s="236">
        <f>IF(COUNTIF($AS155:$AU155, $HH$1)&gt;0, GL$2, 0)</f>
        <v>0</v>
      </c>
      <c r="GM155" s="236">
        <f>IF(COUNTIF($AV155:$AX155, $HH$1)&gt;0, GM$2, 0)</f>
        <v>0</v>
      </c>
      <c r="GN155" s="237">
        <f>IF(COUNTIF($AY155:$BA155, $HH$1)&gt;0, GN$2, 0)</f>
        <v>0</v>
      </c>
      <c r="GO155" s="238">
        <f>IF(COUNTIF($BB155:$BD155, $HH$1)&gt;0, GO$2, 0)</f>
        <v>0</v>
      </c>
      <c r="GP155" s="238">
        <f>IF(COUNTIF($BE155:$BG155, $HH$1)&gt;0, GP$2, 0)</f>
        <v>0</v>
      </c>
      <c r="GQ155" s="238">
        <f>IF(COUNTIF($BH155:$BJ155, $HH$1)&gt;0, GQ$2, 0)</f>
        <v>0</v>
      </c>
      <c r="GR155" s="238">
        <f>IF(COUNTIF($BK155:$BM155, $HH$1)&gt;0, GR$2, 0)</f>
        <v>0</v>
      </c>
      <c r="GS155" s="238">
        <f>IF(COUNTIF($BN155:$BP155, $HH$1)&gt;0, GS$2, 0)</f>
        <v>0</v>
      </c>
      <c r="GT155" s="238">
        <f>IF(COUNTIF($BQ155:$BS155, $HH$1)&gt;0, GT$2, 0)</f>
        <v>0</v>
      </c>
      <c r="GU155" s="238">
        <f>IF(COUNTIF($BT155:$BV155, $HH$1)&gt;0, GU$2, 0)</f>
        <v>0</v>
      </c>
      <c r="GV155" s="239">
        <f>IF(COUNTIF($BW155:$BY155, $HH$1)&gt;0, GV$2, 0)</f>
        <v>0</v>
      </c>
      <c r="GW155" s="240">
        <f>IF(COUNTIF($BZ155:$CB155, $HH$1)&gt;0, GW$2, 0)</f>
        <v>0</v>
      </c>
      <c r="GX155" s="240">
        <f>IF(COUNTIF($CC155:$CE155, $HH$1)&gt;0, GX$2, 0)</f>
        <v>0</v>
      </c>
      <c r="GY155" s="240">
        <f>IF(COUNTIF($CF155:$CH155, $HH$1)&gt;0, GY$2, 0)</f>
        <v>0</v>
      </c>
      <c r="GZ155" s="240">
        <f>IF(COUNTIF($CI155:$CK155, $HH$1)&gt;0, GZ$2, 0)</f>
        <v>0</v>
      </c>
      <c r="HA155" s="240">
        <f>IF(COUNTIF($CL155:$CN155, $HH$1)&gt;0, HA$2, 0)</f>
        <v>0</v>
      </c>
      <c r="HB155" s="240">
        <f>IF(COUNTIF($CO155:$CQ155, $HH$1)&gt;0, HB$2, 0)</f>
        <v>0</v>
      </c>
      <c r="HC155" s="240">
        <f>IF(COUNTIF($CR155:$CT155, $HH$1)&gt;0, HC$2, 0)</f>
        <v>0</v>
      </c>
      <c r="HD155" s="240">
        <f>IF(COUNTIF($CU155:$CW155, $HH$1)&gt;0, HD$2, 0)</f>
        <v>0</v>
      </c>
      <c r="HE155" s="240">
        <f>IF(COUNTIF($CX155:$CZ155, $HH$1)&gt;0, HE$2, 0)</f>
        <v>0</v>
      </c>
      <c r="HF155" s="240">
        <f>IF(COUNTIF($DA155:$DC155, $HH$1)&gt;0, HF$2, 0)</f>
        <v>0</v>
      </c>
      <c r="HG155" s="240">
        <f>IF(COUNTIF($DD155:$DF155, $HH$1)&gt;0, HG$2, 0)</f>
        <v>0</v>
      </c>
      <c r="HH155" s="241">
        <f>SUM(GB155:HG155)</f>
        <v>0</v>
      </c>
      <c r="HI155" s="243"/>
      <c r="HJ155" s="242">
        <f>IF(MAX($N155:$Q155)&gt;=40, HJ$2, 0)</f>
        <v>0</v>
      </c>
      <c r="HK155" s="234">
        <f>IF(MAX($R155:$U155)&gt;=40, HK$2, 0)</f>
        <v>3</v>
      </c>
      <c r="HL155" s="234">
        <f>IF(MAX($V155:$Y155)&gt;=40, HL$2, 0)</f>
        <v>3</v>
      </c>
      <c r="HM155" s="234">
        <f>IF(MAX($Z155:$AA155)&gt;=40, HM$2, 0)</f>
        <v>0</v>
      </c>
      <c r="HN155" s="234">
        <f>IF(MAX($AB155:$AC155)&gt;=40, HN$2, 0)</f>
        <v>0</v>
      </c>
      <c r="HO155" s="235">
        <f>IF(MAX($AD155:$AF155)&gt;=40, HO$2, 0)</f>
        <v>20</v>
      </c>
      <c r="HP155" s="236">
        <f>IF(MAX($AG155:$AI155)&gt;=40, HP$2, 0)</f>
        <v>20</v>
      </c>
      <c r="HQ155" s="236">
        <f>IF(MAX($AJ155:$AL155)&gt;=40, HQ$2, 0)</f>
        <v>20</v>
      </c>
      <c r="HR155" s="236">
        <f>IF(MAX($AM155:$AO155)&gt;=40, HR$2, 0)</f>
        <v>20</v>
      </c>
      <c r="HS155" s="236">
        <f>IF(MAX($AP155:$AR155)&gt;=40, HS$2, 0)</f>
        <v>10</v>
      </c>
      <c r="HT155" s="236">
        <f>IF(MAX($AS155:$AU155)&gt;=40, HT$2, 0)</f>
        <v>20</v>
      </c>
      <c r="HU155" s="236">
        <f>IF(MAX($AV155:$AX155)&gt;=40, HU$2, 0)</f>
        <v>10</v>
      </c>
      <c r="HV155" s="237">
        <f>IF(MAX($AY155:$BA155)&gt;=40, HV$2, 0)</f>
        <v>20</v>
      </c>
      <c r="HW155" s="238">
        <f>IF(MAX($BB155:$BD155)&gt;=40, HW$2, 0)</f>
        <v>20</v>
      </c>
      <c r="HX155" s="238">
        <f>IF(MAX($BE155:$BG155)&gt;=40, HX$2, 0)</f>
        <v>20</v>
      </c>
      <c r="HY155" s="238">
        <f>IF(MAX($BH155:$BJ155)&gt;=40, HY$2, 0)</f>
        <v>20</v>
      </c>
      <c r="HZ155" s="238">
        <f>IF(MAX($BK155:$BM155)&gt;=40, HZ$2, 0)</f>
        <v>10</v>
      </c>
      <c r="IA155" s="238">
        <f>IF(MAX($BN155:$BP155)&gt;=40, IA$2, 0)</f>
        <v>20</v>
      </c>
      <c r="IB155" s="238">
        <f>IF(MAX($BQ155:$BS155)&gt;=40, IB$2, 0)</f>
        <v>10</v>
      </c>
      <c r="IC155" s="238">
        <f>IF(MAX($BT155:$BV155)&gt;=40, IC$2, 0)</f>
        <v>6</v>
      </c>
      <c r="ID155" s="239">
        <f>IF(MAX($BW155:$BY155)&gt;=40, ID$2, 0)</f>
        <v>0</v>
      </c>
      <c r="IE155" s="240">
        <f>IF(MAX($BZ155:$CB155)&gt;=40, IE$2, 0)</f>
        <v>0</v>
      </c>
      <c r="IF155" s="240">
        <f>IF(MAX($CC155:$CE155)&gt;=40, IF$2, 0)</f>
        <v>10</v>
      </c>
      <c r="IG155" s="240">
        <f>IF(MAX($CF155:$CH155)&gt;=40, IG$2, 0)</f>
        <v>0</v>
      </c>
      <c r="IH155" s="240">
        <f>IF(MAX($CI155:$CK155)&gt;=40, IH$2, 0)</f>
        <v>0</v>
      </c>
      <c r="II155" s="240">
        <f>IF(MAX($CL155:$CN155)&gt;=40, II$2, 0)</f>
        <v>0</v>
      </c>
      <c r="IJ155" s="240">
        <f>IF(MAX($CO155:$CQ155)&gt;=40, IJ$2, 0)</f>
        <v>20</v>
      </c>
      <c r="IK155" s="240">
        <f>IF(MAX($CR155:$CT155)&gt;=40, IK$2, 0)</f>
        <v>0</v>
      </c>
      <c r="IL155" s="240">
        <f>IF(MAX($CU155:$CW155)&gt;=40, IL$2, 0)</f>
        <v>0</v>
      </c>
      <c r="IM155" s="240">
        <f>IF(MAX($CX155:$CZ155)&gt;=40, IM$2, 0)</f>
        <v>0</v>
      </c>
      <c r="IN155" s="240">
        <f>IF(MAX($DA155:$DC155)&gt;=40, IN$2, 0)</f>
        <v>0</v>
      </c>
      <c r="IO155" s="240">
        <f>IF(MAX($DD155:$DF155)&gt;=40, IO$2, 0)</f>
        <v>20</v>
      </c>
      <c r="IP155" s="416">
        <f>SUM(HO155:IB155, ID155:IO155)</f>
        <v>290</v>
      </c>
      <c r="IQ155" s="416">
        <f>SUM(HJ155:HN155, IC155)</f>
        <v>12</v>
      </c>
    </row>
    <row r="156" spans="1:251" ht="15" customHeight="1" x14ac:dyDescent="0.25">
      <c r="A156" s="14" t="s">
        <v>1800</v>
      </c>
      <c r="B156" s="392">
        <v>3</v>
      </c>
      <c r="C156" s="13" t="s">
        <v>451</v>
      </c>
      <c r="D156" s="423">
        <v>43313</v>
      </c>
      <c r="E156" s="20">
        <v>8</v>
      </c>
      <c r="F156" s="6">
        <v>9546022</v>
      </c>
      <c r="G156" s="20">
        <v>1</v>
      </c>
      <c r="H156" s="20"/>
      <c r="I156" s="23"/>
      <c r="J156" s="6" t="s">
        <v>18</v>
      </c>
      <c r="K156" s="6" t="s">
        <v>18</v>
      </c>
      <c r="L156" s="424"/>
      <c r="M156" s="651" t="s">
        <v>513</v>
      </c>
      <c r="N156" s="24" t="s">
        <v>16</v>
      </c>
      <c r="O156" s="107"/>
      <c r="P156" s="105"/>
      <c r="Q156" s="106"/>
      <c r="R156" s="690">
        <v>55</v>
      </c>
      <c r="S156" s="107"/>
      <c r="T156" s="105"/>
      <c r="U156" s="106"/>
      <c r="V156" s="24">
        <v>76.3</v>
      </c>
      <c r="W156" s="107"/>
      <c r="X156" s="105"/>
      <c r="Y156" s="106"/>
      <c r="Z156" s="24" t="s">
        <v>18</v>
      </c>
      <c r="AA156" s="273"/>
      <c r="AB156" s="24" t="s">
        <v>16</v>
      </c>
      <c r="AC156" s="273"/>
      <c r="AD156" s="107">
        <v>84</v>
      </c>
      <c r="AE156" s="107"/>
      <c r="AF156" s="273"/>
      <c r="AG156" s="107">
        <v>70</v>
      </c>
      <c r="AH156" s="107"/>
      <c r="AI156" s="273"/>
      <c r="AJ156" s="24">
        <v>89</v>
      </c>
      <c r="AK156" s="107"/>
      <c r="AL156" s="273"/>
      <c r="AM156" s="24">
        <v>80</v>
      </c>
      <c r="AN156" s="107"/>
      <c r="AO156" s="273"/>
      <c r="AP156" s="24">
        <v>68</v>
      </c>
      <c r="AQ156" s="107"/>
      <c r="AR156" s="273"/>
      <c r="AS156" s="24">
        <v>72</v>
      </c>
      <c r="AT156" s="107"/>
      <c r="AU156" s="273"/>
      <c r="AV156" s="24">
        <v>70</v>
      </c>
      <c r="AW156" s="107"/>
      <c r="AX156" s="273"/>
      <c r="AY156" s="24">
        <v>55</v>
      </c>
      <c r="AZ156" s="107"/>
      <c r="BA156" s="273"/>
      <c r="BB156" s="24">
        <v>77</v>
      </c>
      <c r="BC156" s="107"/>
      <c r="BD156" s="273"/>
      <c r="BE156" s="24">
        <v>65</v>
      </c>
      <c r="BF156" s="107"/>
      <c r="BG156" s="273"/>
      <c r="BH156" s="24">
        <v>79</v>
      </c>
      <c r="BI156" s="107"/>
      <c r="BJ156" s="273"/>
      <c r="BK156" s="24">
        <v>86</v>
      </c>
      <c r="BL156" s="107"/>
      <c r="BM156" s="273"/>
      <c r="BN156" s="24">
        <v>75.30999755859375</v>
      </c>
      <c r="BO156" s="107"/>
      <c r="BP156" s="273"/>
      <c r="BQ156" s="24">
        <v>71</v>
      </c>
      <c r="BR156" s="107"/>
      <c r="BS156" s="273"/>
      <c r="BT156" s="24">
        <v>77.400000000000006</v>
      </c>
      <c r="BU156" s="291"/>
      <c r="BV156" s="273"/>
      <c r="BW156" s="24" t="s">
        <v>1390</v>
      </c>
      <c r="BX156" s="107"/>
      <c r="BY156" s="273"/>
      <c r="BZ156" s="24" t="s">
        <v>1390</v>
      </c>
      <c r="CA156" s="107"/>
      <c r="CB156" s="273"/>
      <c r="CC156" s="692">
        <v>60</v>
      </c>
      <c r="CD156" s="107"/>
      <c r="CE156" s="107"/>
      <c r="CF156" s="107"/>
      <c r="CG156" s="107"/>
      <c r="CH156" s="273"/>
      <c r="CI156" s="24" t="s">
        <v>1117</v>
      </c>
      <c r="CJ156" s="107"/>
      <c r="CK156" s="273"/>
      <c r="CL156" s="692" t="s">
        <v>1390</v>
      </c>
      <c r="CM156" s="107"/>
      <c r="CN156" s="273"/>
      <c r="CO156" s="24"/>
      <c r="CP156" s="107"/>
      <c r="CQ156" s="273"/>
      <c r="CR156" s="24"/>
      <c r="CS156" s="107"/>
      <c r="CT156" s="273"/>
      <c r="CU156" s="692">
        <v>80.5</v>
      </c>
      <c r="CV156" s="107"/>
      <c r="CW156" s="273"/>
      <c r="CX156" s="24"/>
      <c r="CY156" s="107"/>
      <c r="CZ156" s="273"/>
      <c r="DA156" s="24"/>
      <c r="DB156" s="107"/>
      <c r="DC156" s="273"/>
      <c r="DD156" s="692">
        <v>75.699996948242188</v>
      </c>
      <c r="DE156" s="107"/>
      <c r="DF156" s="273"/>
      <c r="DG156" s="218"/>
      <c r="DH156" s="217"/>
      <c r="DI156" s="217"/>
      <c r="DJ156" s="286">
        <f>AVERAGE(AY156:DF156)</f>
        <v>72.900908591530538</v>
      </c>
      <c r="DK156" s="219"/>
      <c r="DL156" s="220">
        <f>IF(DJ156&gt;80, 4, (DJ156-50)/20+2.5)</f>
        <v>3.6450454295765269</v>
      </c>
      <c r="DM156" s="650">
        <f>COUNTIF(N156:DF156, DM$1)+COUNTIF(N156:DF156, DM$2)</f>
        <v>0</v>
      </c>
      <c r="DN156" s="233">
        <f>IF(COUNTIF($N156:$Q156, ET$1)&gt;0, DN$2, 0)</f>
        <v>0</v>
      </c>
      <c r="DO156" s="234">
        <f>IF(COUNTIF($R156:$U156, ET$1)&gt;0, DO$2, 0)</f>
        <v>0</v>
      </c>
      <c r="DP156" s="234">
        <f>IF(COUNTIF($V156:$Y156, ET$1)&gt;0, DP$2, 0)</f>
        <v>0</v>
      </c>
      <c r="DQ156" s="234">
        <f>IF(COUNTIF($Z156:$AA156, ET$1)&gt;0, DQ$2, 0)</f>
        <v>0</v>
      </c>
      <c r="DR156" s="234">
        <f>IF(COUNTIF($AB156:$AC156, ET$1)&gt;0, DR$2, 0)</f>
        <v>0</v>
      </c>
      <c r="DS156" s="235">
        <f>IF(COUNTIF($AD156:$AF156, $ET$1)&gt;0, DS$2, 0)</f>
        <v>0</v>
      </c>
      <c r="DT156" s="236">
        <f>IF(COUNTIF($AG156:$AI156, $ET$1)&gt;0, DT$2, 0)</f>
        <v>0</v>
      </c>
      <c r="DU156" s="236">
        <f>IF(COUNTIF($AJ156:$AL156, $ET$1)&gt;0, DU$2, 0)</f>
        <v>0</v>
      </c>
      <c r="DV156" s="236">
        <f>IF(COUNTIF($AM156:$AO156, $ET$1)&gt;0, DV$2, 0)</f>
        <v>0</v>
      </c>
      <c r="DW156" s="236">
        <f>IF(COUNTIF($AP156:$AR156, $ET$1)&gt;0, DW$2, 0)</f>
        <v>0</v>
      </c>
      <c r="DX156" s="236">
        <f>IF(COUNTIF($AS156:$AU156, $ET$1)&gt;0, DX$2, 0)</f>
        <v>0</v>
      </c>
      <c r="DY156" s="236">
        <f>IF(COUNTIF($AV156:$AX156, $ET$1)&gt;0, DY$2, 0)</f>
        <v>0</v>
      </c>
      <c r="DZ156" s="237">
        <f>IF(COUNTIF($AY156:$BA156, $ET$1)&gt;0, DZ$2, 0)</f>
        <v>0</v>
      </c>
      <c r="EA156" s="238">
        <f>IF(COUNTIF($BB156:$BD156, $ET$1)&gt;0, EA$2, 0)</f>
        <v>0</v>
      </c>
      <c r="EB156" s="238">
        <f>IF(COUNTIF($BE156:$BG156, $ET$1)&gt;0, EB$2, 0)</f>
        <v>0</v>
      </c>
      <c r="EC156" s="238">
        <f>IF(COUNTIF($BH156:$BJ156, $ET$1)&gt;0, EC$2, 0)</f>
        <v>0</v>
      </c>
      <c r="ED156" s="238">
        <f>IF(COUNTIF($BK156:$BM156, $ET$1)&gt;0, ED$2, 0)</f>
        <v>0</v>
      </c>
      <c r="EE156" s="238">
        <f>IF(COUNTIF($BN156:$BP156, $ET$1)&gt;0, EE$2, 0)</f>
        <v>0</v>
      </c>
      <c r="EF156" s="238">
        <f>IF(COUNTIF($BQ156:$BS156, $ET$1)&gt;0, EF$2, 0)</f>
        <v>0</v>
      </c>
      <c r="EG156" s="238">
        <f>IF(COUNTIF($BT156:$BV156, $ET$1)&gt;0, EG$2, 0)</f>
        <v>0</v>
      </c>
      <c r="EH156" s="239">
        <f>IF(COUNTIF($BW156:$BY156, $ET$1)&gt;0, EH$2, 0)</f>
        <v>0</v>
      </c>
      <c r="EI156" s="240">
        <f>IF(COUNTIF($BZ156:$CB156, $ET$1)&gt;0, EI$2, 0)</f>
        <v>0</v>
      </c>
      <c r="EJ156" s="240">
        <f>IF(COUNTIF($CC156:$CE156, $ET$1)&gt;0, EJ$2, 0)</f>
        <v>0</v>
      </c>
      <c r="EK156" s="240">
        <f>IF(COUNTIF($CF156:$CH156, $ET$1)&gt;0, EK$2, 0)</f>
        <v>0</v>
      </c>
      <c r="EL156" s="240">
        <f>IF(COUNTIF($CI156:$CK156, $ET$1)&gt;0, EL$2, 0)</f>
        <v>3</v>
      </c>
      <c r="EM156" s="240">
        <f>IF(COUNTIF($CL156:$CN156, $ET$1)&gt;0, EM$2, 0)</f>
        <v>0</v>
      </c>
      <c r="EN156" s="240">
        <f>IF(COUNTIF($CO156:$CQ156, $ET$1)&gt;0, EN$2, 0)</f>
        <v>0</v>
      </c>
      <c r="EO156" s="240">
        <f>IF(COUNTIF($CR156:$CT156, $ET$1)&gt;0, EO$2, 0)</f>
        <v>0</v>
      </c>
      <c r="EP156" s="240">
        <f>IF(COUNTIF($CU156:$CW156, $ET$1)&gt;0, EP$2, 0)</f>
        <v>0</v>
      </c>
      <c r="EQ156" s="240">
        <f>IF(COUNTIF($CX156:$CZ156, $ET$1)&gt;0, EQ$2, 0)</f>
        <v>0</v>
      </c>
      <c r="ER156" s="240">
        <f>IF(COUNTIF($DA156:$DC156, $ET$1)&gt;0, ER$2, 0)</f>
        <v>0</v>
      </c>
      <c r="ES156" s="240">
        <f>IF(COUNTIF($DD156:$DF156, $ET$1)&gt;0, ES$2, 0)</f>
        <v>0</v>
      </c>
      <c r="ET156" s="241">
        <f>SUM(DN156:ES156)</f>
        <v>3</v>
      </c>
      <c r="EU156" s="242">
        <f>IF(COUNTIF($N156:$Q156, GA$1)&gt;0, EU$2, 0)</f>
        <v>0</v>
      </c>
      <c r="EV156" s="234">
        <f>IF(COUNTIF($R156:$U156, GA$1)&gt;0, EV$2, 0)</f>
        <v>0</v>
      </c>
      <c r="EW156" s="234">
        <f>IF(COUNTIF($V156:$Y156, GA$1)&gt;0, EW$2, 0)</f>
        <v>0</v>
      </c>
      <c r="EX156" s="234">
        <f>IF(COUNTIF($Z156:$AA156, GA$1)&gt;0, EX$2, 0)</f>
        <v>0</v>
      </c>
      <c r="EY156" s="234">
        <f>IF(COUNTIF($AB156:$AC156, GA$1)&gt;0, EY$2, 0)</f>
        <v>0</v>
      </c>
      <c r="EZ156" s="235">
        <f>IF(COUNTIF($AD156:$AF156, $GA$1)&gt;0, EZ$2, 0)</f>
        <v>0</v>
      </c>
      <c r="FA156" s="236">
        <f>IF(COUNTIF($AG156:$AI156, $GA$1)&gt;0, FA$2, 0)</f>
        <v>0</v>
      </c>
      <c r="FB156" s="236">
        <f>IF(COUNTIF($AJ156:$AL156, $GA$1)&gt;0, FB$2, 0)</f>
        <v>0</v>
      </c>
      <c r="FC156" s="236">
        <f>IF(COUNTIF($AM156:$AO156, $GA$1)&gt;0, FC$2, 0)</f>
        <v>0</v>
      </c>
      <c r="FD156" s="236">
        <f>IF(COUNTIF($AP156:$AR156, $GA$1)&gt;0, FD$2, 0)</f>
        <v>0</v>
      </c>
      <c r="FE156" s="236">
        <f>IF(COUNTIF($AS156:$AU156, $GA$1)&gt;0, FE$2, 0)</f>
        <v>0</v>
      </c>
      <c r="FF156" s="236">
        <f>IF(COUNTIF($AV156:$AX156, $GA$1)&gt;0, FF$2, 0)</f>
        <v>0</v>
      </c>
      <c r="FG156" s="237">
        <f>IF(COUNTIF($AY156:$BA156, $GA$1)&gt;0, FG$2, 0)</f>
        <v>0</v>
      </c>
      <c r="FH156" s="238">
        <f>IF(COUNTIF($BB156:$BD156, $GA$1)&gt;0, FH$2, 0)</f>
        <v>0</v>
      </c>
      <c r="FI156" s="238">
        <f>IF(COUNTIF($BE156:$BG156, $GA$1)&gt;0, FI$2, 0)</f>
        <v>0</v>
      </c>
      <c r="FJ156" s="238">
        <f>IF(COUNTIF($BH156:$BJ156, $GA$1)&gt;0, FJ$2, 0)</f>
        <v>0</v>
      </c>
      <c r="FK156" s="238">
        <f>IF(COUNTIF($BK156:$BM156, $GA$1)&gt;0, FK$2, 0)</f>
        <v>0</v>
      </c>
      <c r="FL156" s="238">
        <f>IF(COUNTIF($BN156:$BP156, $GA$1)&gt;0, FL$2, 0)</f>
        <v>0</v>
      </c>
      <c r="FM156" s="238">
        <f>IF(COUNTIF($BQ156:$BS156, $GA$1)&gt;0, FM$2, 0)</f>
        <v>0</v>
      </c>
      <c r="FN156" s="238">
        <f>IF(COUNTIF($BT156:$BV156, $GA$1)&gt;0, FN$2, 0)</f>
        <v>0</v>
      </c>
      <c r="FO156" s="239">
        <f>IF(COUNTIF($BW156:$BY156, $GA$1)&gt;0, FO$2, 0)</f>
        <v>6</v>
      </c>
      <c r="FP156" s="240">
        <f>IF(COUNTIF($BZ156:$CB156, $GA$1)&gt;0, FP$2, 0)</f>
        <v>6</v>
      </c>
      <c r="FQ156" s="240">
        <f>IF(COUNTIF($CC156:$CE156, $GA$1)&gt;0, FQ$2, 0)</f>
        <v>0</v>
      </c>
      <c r="FR156" s="240">
        <f>IF(COUNTIF($CF156:$CH156, $GA$1)&gt;0, FR$2, 0)</f>
        <v>0</v>
      </c>
      <c r="FS156" s="240">
        <f>IF(COUNTIF($CI156:$CK156, $GA$1)&gt;0, FS$2, 0)</f>
        <v>0</v>
      </c>
      <c r="FT156" s="240">
        <f>IF(COUNTIF($CL156:$CN156, $GA$1)&gt;0, FT$2, 0)</f>
        <v>6</v>
      </c>
      <c r="FU156" s="240">
        <f>IF(COUNTIF($CO156:$CQ156, $GA$1)&gt;0, FU$2, 0)</f>
        <v>0</v>
      </c>
      <c r="FV156" s="240">
        <f>IF(COUNTIF($CR156:$CT156, $GA$1)&gt;0, FV$2, 0)</f>
        <v>0</v>
      </c>
      <c r="FW156" s="240">
        <f>IF(COUNTIF($CU156:$CW156, $GA$1)&gt;0, FW$2, 0)</f>
        <v>0</v>
      </c>
      <c r="FX156" s="240">
        <f>IF(COUNTIF($CX156:$CZ156, $GA$1)&gt;0, FX$2, 0)</f>
        <v>0</v>
      </c>
      <c r="FY156" s="240">
        <f>IF(COUNTIF($DA156:$DC156, $GA$1)&gt;0, FY$2, 0)</f>
        <v>0</v>
      </c>
      <c r="FZ156" s="240">
        <f>IF(COUNTIF($DD156:$DF156, $GA$1)&gt;0, FZ$2, 0)</f>
        <v>0</v>
      </c>
      <c r="GA156" s="241">
        <f>SUM(EU156:FZ156)</f>
        <v>18</v>
      </c>
      <c r="GB156" s="242">
        <f>IF(COUNTIF($N156:$Q156, HH$1)&gt;0, GB$2, 0)</f>
        <v>0</v>
      </c>
      <c r="GC156" s="234">
        <f>IF(COUNTIF($R156:$U156, HH$1)&gt;0, GC$2, 0)</f>
        <v>0</v>
      </c>
      <c r="GD156" s="234">
        <f>IF(COUNTIF($V156:$Y156, HH$1)&gt;0, GD$2, 0)</f>
        <v>0</v>
      </c>
      <c r="GE156" s="234">
        <f>IF(COUNTIF($Z156:$AA156, HH$1)&gt;0, GE$2, 0)</f>
        <v>0</v>
      </c>
      <c r="GF156" s="234">
        <f>IF(COUNTIF($AB156:$AC156, HH$1)&gt;0, GF$2, 0)</f>
        <v>0</v>
      </c>
      <c r="GG156" s="235">
        <f>IF(COUNTIF($AD156:$AF156, $HH$1)&gt;0, GG$2, 0)</f>
        <v>0</v>
      </c>
      <c r="GH156" s="236">
        <f>IF(COUNTIF($AG156:$AI156, $HH$1)&gt;0, GH$2, 0)</f>
        <v>0</v>
      </c>
      <c r="GI156" s="236">
        <f>IF(COUNTIF($AJ156:$AL156, $HH$1)&gt;0, GI$2, 0)</f>
        <v>0</v>
      </c>
      <c r="GJ156" s="236">
        <f>IF(COUNTIF($AM156:$AO156, $HH$1)&gt;0, GJ$2, 0)</f>
        <v>0</v>
      </c>
      <c r="GK156" s="236">
        <f>IF(COUNTIF($AP156:$AR156, $HH$1)&gt;0, GK$2, 0)</f>
        <v>0</v>
      </c>
      <c r="GL156" s="236">
        <f>IF(COUNTIF($AS156:$AU156, $HH$1)&gt;0, GL$2, 0)</f>
        <v>0</v>
      </c>
      <c r="GM156" s="236">
        <f>IF(COUNTIF($AV156:$AX156, $HH$1)&gt;0, GM$2, 0)</f>
        <v>0</v>
      </c>
      <c r="GN156" s="237">
        <f>IF(COUNTIF($AY156:$BA156, $HH$1)&gt;0, GN$2, 0)</f>
        <v>0</v>
      </c>
      <c r="GO156" s="238">
        <f>IF(COUNTIF($BB156:$BD156, $HH$1)&gt;0, GO$2, 0)</f>
        <v>0</v>
      </c>
      <c r="GP156" s="238">
        <f>IF(COUNTIF($BE156:$BG156, $HH$1)&gt;0, GP$2, 0)</f>
        <v>0</v>
      </c>
      <c r="GQ156" s="238">
        <f>IF(COUNTIF($BH156:$BJ156, $HH$1)&gt;0, GQ$2, 0)</f>
        <v>0</v>
      </c>
      <c r="GR156" s="238">
        <f>IF(COUNTIF($BK156:$BM156, $HH$1)&gt;0, GR$2, 0)</f>
        <v>0</v>
      </c>
      <c r="GS156" s="238">
        <f>IF(COUNTIF($BN156:$BP156, $HH$1)&gt;0, GS$2, 0)</f>
        <v>0</v>
      </c>
      <c r="GT156" s="238">
        <f>IF(COUNTIF($BQ156:$BS156, $HH$1)&gt;0, GT$2, 0)</f>
        <v>0</v>
      </c>
      <c r="GU156" s="238">
        <f>IF(COUNTIF($BT156:$BV156, $HH$1)&gt;0, GU$2, 0)</f>
        <v>0</v>
      </c>
      <c r="GV156" s="239">
        <f>IF(COUNTIF($BW156:$BY156, $HH$1)&gt;0, GV$2, 0)</f>
        <v>0</v>
      </c>
      <c r="GW156" s="240">
        <f>IF(COUNTIF($BZ156:$CB156, $HH$1)&gt;0, GW$2, 0)</f>
        <v>0</v>
      </c>
      <c r="GX156" s="240">
        <f>IF(COUNTIF($CC156:$CE156, $HH$1)&gt;0, GX$2, 0)</f>
        <v>0</v>
      </c>
      <c r="GY156" s="240">
        <f>IF(COUNTIF($CF156:$CH156, $HH$1)&gt;0, GY$2, 0)</f>
        <v>0</v>
      </c>
      <c r="GZ156" s="240">
        <f>IF(COUNTIF($CI156:$CK156, $HH$1)&gt;0, GZ$2, 0)</f>
        <v>0</v>
      </c>
      <c r="HA156" s="240">
        <f>IF(COUNTIF($CL156:$CN156, $HH$1)&gt;0, HA$2, 0)</f>
        <v>0</v>
      </c>
      <c r="HB156" s="240">
        <f>IF(COUNTIF($CO156:$CQ156, $HH$1)&gt;0, HB$2, 0)</f>
        <v>0</v>
      </c>
      <c r="HC156" s="240">
        <f>IF(COUNTIF($CR156:$CT156, $HH$1)&gt;0, HC$2, 0)</f>
        <v>0</v>
      </c>
      <c r="HD156" s="240">
        <f>IF(COUNTIF($CU156:$CW156, $HH$1)&gt;0, HD$2, 0)</f>
        <v>0</v>
      </c>
      <c r="HE156" s="240">
        <f>IF(COUNTIF($CX156:$CZ156, $HH$1)&gt;0, HE$2, 0)</f>
        <v>0</v>
      </c>
      <c r="HF156" s="240">
        <f>IF(COUNTIF($DA156:$DC156, $HH$1)&gt;0, HF$2, 0)</f>
        <v>0</v>
      </c>
      <c r="HG156" s="240">
        <f>IF(COUNTIF($DD156:$DF156, $HH$1)&gt;0, HG$2, 0)</f>
        <v>0</v>
      </c>
      <c r="HH156" s="241">
        <f>SUM(GB156:HG156)</f>
        <v>0</v>
      </c>
      <c r="HI156" s="243"/>
      <c r="HJ156" s="242">
        <f>IF(MAX($N156:$Q156)&gt;=40, HJ$2, 0)</f>
        <v>0</v>
      </c>
      <c r="HK156" s="234">
        <f>IF(MAX($R156:$U156)&gt;=40, HK$2, 0)</f>
        <v>3</v>
      </c>
      <c r="HL156" s="234">
        <f>IF(MAX($V156:$Y156)&gt;=40, HL$2, 0)</f>
        <v>3</v>
      </c>
      <c r="HM156" s="234">
        <f>IF(MAX($Z156:$AA156)&gt;=40, HM$2, 0)</f>
        <v>0</v>
      </c>
      <c r="HN156" s="234">
        <f>IF(MAX($AB156:$AC156)&gt;=40, HN$2, 0)</f>
        <v>0</v>
      </c>
      <c r="HO156" s="235">
        <f>IF(MAX($AD156:$AF156)&gt;=40, HO$2, 0)</f>
        <v>20</v>
      </c>
      <c r="HP156" s="236">
        <f>IF(MAX($AG156:$AI156)&gt;=40, HP$2, 0)</f>
        <v>20</v>
      </c>
      <c r="HQ156" s="236">
        <f>IF(MAX($AJ156:$AL156)&gt;=40, HQ$2, 0)</f>
        <v>20</v>
      </c>
      <c r="HR156" s="236">
        <f>IF(MAX($AM156:$AO156)&gt;=40, HR$2, 0)</f>
        <v>20</v>
      </c>
      <c r="HS156" s="236">
        <f>IF(MAX($AP156:$AR156)&gt;=40, HS$2, 0)</f>
        <v>10</v>
      </c>
      <c r="HT156" s="236">
        <f>IF(MAX($AS156:$AU156)&gt;=40, HT$2, 0)</f>
        <v>20</v>
      </c>
      <c r="HU156" s="236">
        <f>IF(MAX($AV156:$AX156)&gt;=40, HU$2, 0)</f>
        <v>10</v>
      </c>
      <c r="HV156" s="237">
        <f>IF(MAX($AY156:$BA156)&gt;=40, HV$2, 0)</f>
        <v>20</v>
      </c>
      <c r="HW156" s="238">
        <f>IF(MAX($BB156:$BD156)&gt;=40, HW$2, 0)</f>
        <v>20</v>
      </c>
      <c r="HX156" s="238">
        <f>IF(MAX($BE156:$BG156)&gt;=40, HX$2, 0)</f>
        <v>20</v>
      </c>
      <c r="HY156" s="238">
        <f>IF(MAX($BH156:$BJ156)&gt;=40, HY$2, 0)</f>
        <v>20</v>
      </c>
      <c r="HZ156" s="238">
        <f>IF(MAX($BK156:$BM156)&gt;=40, HZ$2, 0)</f>
        <v>10</v>
      </c>
      <c r="IA156" s="238">
        <f>IF(MAX($BN156:$BP156)&gt;=40, IA$2, 0)</f>
        <v>20</v>
      </c>
      <c r="IB156" s="238">
        <f>IF(MAX($BQ156:$BS156)&gt;=40, IB$2, 0)</f>
        <v>10</v>
      </c>
      <c r="IC156" s="238">
        <f>IF(MAX($BT156:$BV156)&gt;=40, IC$2, 0)</f>
        <v>6</v>
      </c>
      <c r="ID156" s="239">
        <f>IF(MAX($BW156:$BY156)&gt;=40, ID$2, 0)</f>
        <v>0</v>
      </c>
      <c r="IE156" s="240">
        <f>IF(MAX($BZ156:$CB156)&gt;=40, IE$2, 0)</f>
        <v>0</v>
      </c>
      <c r="IF156" s="240">
        <f>IF(MAX($CC156:$CE156)&gt;=40, IF$2, 0)</f>
        <v>10</v>
      </c>
      <c r="IG156" s="240">
        <f>IF(MAX($CF156:$CH156)&gt;=40, IG$2, 0)</f>
        <v>0</v>
      </c>
      <c r="IH156" s="240">
        <f>IF(MAX($CI156:$CK156)&gt;=40, IH$2, 0)</f>
        <v>0</v>
      </c>
      <c r="II156" s="240">
        <f>IF(MAX($CL156:$CN156)&gt;=40, II$2, 0)</f>
        <v>0</v>
      </c>
      <c r="IJ156" s="240">
        <f>IF(MAX($CO156:$CQ156)&gt;=40, IJ$2, 0)</f>
        <v>0</v>
      </c>
      <c r="IK156" s="240">
        <f>IF(MAX($CR156:$CT156)&gt;=40, IK$2, 0)</f>
        <v>0</v>
      </c>
      <c r="IL156" s="240">
        <f>IF(MAX($CU156:$CW156)&gt;=40, IL$2, 0)</f>
        <v>20</v>
      </c>
      <c r="IM156" s="240">
        <f>IF(MAX($CX156:$CZ156)&gt;=40, IM$2, 0)</f>
        <v>0</v>
      </c>
      <c r="IN156" s="240">
        <f>IF(MAX($DA156:$DC156)&gt;=40, IN$2, 0)</f>
        <v>0</v>
      </c>
      <c r="IO156" s="240">
        <f>IF(MAX($DD156:$DF156)&gt;=40, IO$2, 0)</f>
        <v>20</v>
      </c>
      <c r="IP156" s="416">
        <f>SUM(HO156:IB156, ID156:IO156)</f>
        <v>290</v>
      </c>
      <c r="IQ156" s="416">
        <f>SUM(HJ156:HN156, IC156)</f>
        <v>12</v>
      </c>
    </row>
    <row r="157" spans="1:251" ht="15" customHeight="1" x14ac:dyDescent="0.25">
      <c r="A157" s="14" t="s">
        <v>1800</v>
      </c>
      <c r="B157" s="392">
        <v>4</v>
      </c>
      <c r="C157" s="13" t="s">
        <v>452</v>
      </c>
      <c r="D157" s="423">
        <v>43313</v>
      </c>
      <c r="E157" s="20">
        <v>8</v>
      </c>
      <c r="F157" s="6">
        <v>9546033</v>
      </c>
      <c r="G157" s="20">
        <v>1</v>
      </c>
      <c r="H157" s="20"/>
      <c r="I157" s="23"/>
      <c r="J157" s="6" t="s">
        <v>18</v>
      </c>
      <c r="K157" s="6" t="s">
        <v>18</v>
      </c>
      <c r="L157" s="424"/>
      <c r="M157" s="651" t="s">
        <v>514</v>
      </c>
      <c r="N157" s="24" t="s">
        <v>21</v>
      </c>
      <c r="O157" s="107"/>
      <c r="P157" s="105"/>
      <c r="Q157" s="106"/>
      <c r="R157" s="690">
        <v>61.400001525878906</v>
      </c>
      <c r="S157" s="107"/>
      <c r="T157" s="105"/>
      <c r="U157" s="106"/>
      <c r="V157" s="24">
        <v>75.400000000000006</v>
      </c>
      <c r="W157" s="107"/>
      <c r="X157" s="105"/>
      <c r="Y157" s="106"/>
      <c r="Z157" s="24" t="s">
        <v>18</v>
      </c>
      <c r="AA157" s="273"/>
      <c r="AB157" s="24" t="s">
        <v>16</v>
      </c>
      <c r="AC157" s="273"/>
      <c r="AD157" s="107">
        <v>74</v>
      </c>
      <c r="AE157" s="107"/>
      <c r="AF157" s="273"/>
      <c r="AG157" s="107">
        <v>80</v>
      </c>
      <c r="AH157" s="107"/>
      <c r="AI157" s="273"/>
      <c r="AJ157" s="24">
        <v>72</v>
      </c>
      <c r="AK157" s="107"/>
      <c r="AL157" s="273"/>
      <c r="AM157" s="24">
        <v>51</v>
      </c>
      <c r="AN157" s="107"/>
      <c r="AO157" s="273"/>
      <c r="AP157" s="24">
        <v>68</v>
      </c>
      <c r="AQ157" s="107"/>
      <c r="AR157" s="273"/>
      <c r="AS157" s="24">
        <v>68</v>
      </c>
      <c r="AT157" s="107"/>
      <c r="AU157" s="273"/>
      <c r="AV157" s="24">
        <v>47</v>
      </c>
      <c r="AW157" s="107"/>
      <c r="AX157" s="273"/>
      <c r="AY157" s="24">
        <v>51</v>
      </c>
      <c r="AZ157" s="107"/>
      <c r="BA157" s="273"/>
      <c r="BB157" s="24">
        <v>77</v>
      </c>
      <c r="BC157" s="107"/>
      <c r="BD157" s="273"/>
      <c r="BE157" s="24"/>
      <c r="BF157" s="680">
        <v>47</v>
      </c>
      <c r="BG157" s="273"/>
      <c r="BH157" s="24">
        <v>68</v>
      </c>
      <c r="BI157" s="107"/>
      <c r="BJ157" s="273"/>
      <c r="BK157" s="24">
        <v>67</v>
      </c>
      <c r="BL157" s="107"/>
      <c r="BM157" s="273"/>
      <c r="BN157" s="24">
        <v>73.910003662109375</v>
      </c>
      <c r="BO157" s="107"/>
      <c r="BP157" s="273"/>
      <c r="BQ157" s="24">
        <v>50</v>
      </c>
      <c r="BR157" s="107"/>
      <c r="BS157" s="273"/>
      <c r="BT157" s="24">
        <v>88</v>
      </c>
      <c r="BU157" s="291"/>
      <c r="BV157" s="273"/>
      <c r="BW157" s="24" t="s">
        <v>1390</v>
      </c>
      <c r="BX157" s="107"/>
      <c r="BY157" s="273"/>
      <c r="BZ157" s="24" t="s">
        <v>1390</v>
      </c>
      <c r="CA157" s="107"/>
      <c r="CB157" s="273"/>
      <c r="CC157" s="692">
        <v>60</v>
      </c>
      <c r="CD157" s="107"/>
      <c r="CE157" s="107"/>
      <c r="CF157" s="107"/>
      <c r="CG157" s="107"/>
      <c r="CH157" s="273"/>
      <c r="CI157" s="24" t="s">
        <v>1117</v>
      </c>
      <c r="CJ157" s="107"/>
      <c r="CK157" s="273"/>
      <c r="CL157" s="692" t="s">
        <v>1390</v>
      </c>
      <c r="CM157" s="107"/>
      <c r="CN157" s="273"/>
      <c r="CO157" s="692">
        <v>81.5</v>
      </c>
      <c r="CP157" s="107"/>
      <c r="CQ157" s="273"/>
      <c r="CR157" s="24"/>
      <c r="CS157" s="107"/>
      <c r="CT157" s="273"/>
      <c r="CU157" s="24"/>
      <c r="CV157" s="107"/>
      <c r="CW157" s="273"/>
      <c r="CX157" s="24"/>
      <c r="CY157" s="107"/>
      <c r="CZ157" s="273"/>
      <c r="DA157" s="692">
        <v>65.400001525878906</v>
      </c>
      <c r="DB157" s="107"/>
      <c r="DC157" s="273"/>
      <c r="DD157" s="24"/>
      <c r="DE157" s="107"/>
      <c r="DF157" s="273"/>
      <c r="DG157" s="218"/>
      <c r="DH157" s="217"/>
      <c r="DI157" s="217"/>
      <c r="DJ157" s="286">
        <f>AVERAGE(AY157:DF157)</f>
        <v>66.255455017089844</v>
      </c>
      <c r="DK157" s="219"/>
      <c r="DL157" s="220">
        <f>IF(DJ157&gt;80, 4, (DJ157-50)/20+2.5)</f>
        <v>3.3127727508544922</v>
      </c>
      <c r="DM157" s="650">
        <f>COUNTIF(N157:DF157, DM$1)+COUNTIF(N157:DF157, DM$2)</f>
        <v>0</v>
      </c>
      <c r="DN157" s="233">
        <f>IF(COUNTIF($N157:$Q157, ET$1)&gt;0, DN$2, 0)</f>
        <v>0</v>
      </c>
      <c r="DO157" s="234">
        <f>IF(COUNTIF($R157:$U157, ET$1)&gt;0, DO$2, 0)</f>
        <v>0</v>
      </c>
      <c r="DP157" s="234">
        <f>IF(COUNTIF($V157:$Y157, ET$1)&gt;0, DP$2, 0)</f>
        <v>0</v>
      </c>
      <c r="DQ157" s="234">
        <f>IF(COUNTIF($Z157:$AA157, ET$1)&gt;0, DQ$2, 0)</f>
        <v>0</v>
      </c>
      <c r="DR157" s="234">
        <f>IF(COUNTIF($AB157:$AC157, ET$1)&gt;0, DR$2, 0)</f>
        <v>0</v>
      </c>
      <c r="DS157" s="235">
        <f>IF(COUNTIF($AD157:$AF157, $ET$1)&gt;0, DS$2, 0)</f>
        <v>0</v>
      </c>
      <c r="DT157" s="236">
        <f>IF(COUNTIF($AG157:$AI157, $ET$1)&gt;0, DT$2, 0)</f>
        <v>0</v>
      </c>
      <c r="DU157" s="236">
        <f>IF(COUNTIF($AJ157:$AL157, $ET$1)&gt;0, DU$2, 0)</f>
        <v>0</v>
      </c>
      <c r="DV157" s="236">
        <f>IF(COUNTIF($AM157:$AO157, $ET$1)&gt;0, DV$2, 0)</f>
        <v>0</v>
      </c>
      <c r="DW157" s="236">
        <f>IF(COUNTIF($AP157:$AR157, $ET$1)&gt;0, DW$2, 0)</f>
        <v>0</v>
      </c>
      <c r="DX157" s="236">
        <f>IF(COUNTIF($AS157:$AU157, $ET$1)&gt;0, DX$2, 0)</f>
        <v>0</v>
      </c>
      <c r="DY157" s="236">
        <f>IF(COUNTIF($AV157:$AX157, $ET$1)&gt;0, DY$2, 0)</f>
        <v>0</v>
      </c>
      <c r="DZ157" s="237">
        <f>IF(COUNTIF($AY157:$BA157, $ET$1)&gt;0, DZ$2, 0)</f>
        <v>0</v>
      </c>
      <c r="EA157" s="238">
        <f>IF(COUNTIF($BB157:$BD157, $ET$1)&gt;0, EA$2, 0)</f>
        <v>0</v>
      </c>
      <c r="EB157" s="238">
        <f>IF(COUNTIF($BE157:$BG157, $ET$1)&gt;0, EB$2, 0)</f>
        <v>0</v>
      </c>
      <c r="EC157" s="238">
        <f>IF(COUNTIF($BH157:$BJ157, $ET$1)&gt;0, EC$2, 0)</f>
        <v>0</v>
      </c>
      <c r="ED157" s="238">
        <f>IF(COUNTIF($BK157:$BM157, $ET$1)&gt;0, ED$2, 0)</f>
        <v>0</v>
      </c>
      <c r="EE157" s="238">
        <f>IF(COUNTIF($BN157:$BP157, $ET$1)&gt;0, EE$2, 0)</f>
        <v>0</v>
      </c>
      <c r="EF157" s="238">
        <f>IF(COUNTIF($BQ157:$BS157, $ET$1)&gt;0, EF$2, 0)</f>
        <v>0</v>
      </c>
      <c r="EG157" s="238">
        <f>IF(COUNTIF($BT157:$BV157, $ET$1)&gt;0, EG$2, 0)</f>
        <v>0</v>
      </c>
      <c r="EH157" s="239">
        <f>IF(COUNTIF($BW157:$BY157, $ET$1)&gt;0, EH$2, 0)</f>
        <v>0</v>
      </c>
      <c r="EI157" s="240">
        <f>IF(COUNTIF($BZ157:$CB157, $ET$1)&gt;0, EI$2, 0)</f>
        <v>0</v>
      </c>
      <c r="EJ157" s="240">
        <f>IF(COUNTIF($CC157:$CE157, $ET$1)&gt;0, EJ$2, 0)</f>
        <v>0</v>
      </c>
      <c r="EK157" s="240">
        <f>IF(COUNTIF($CF157:$CH157, $ET$1)&gt;0, EK$2, 0)</f>
        <v>0</v>
      </c>
      <c r="EL157" s="240">
        <f>IF(COUNTIF($CI157:$CK157, $ET$1)&gt;0, EL$2, 0)</f>
        <v>3</v>
      </c>
      <c r="EM157" s="240">
        <f>IF(COUNTIF($CL157:$CN157, $ET$1)&gt;0, EM$2, 0)</f>
        <v>0</v>
      </c>
      <c r="EN157" s="240">
        <f>IF(COUNTIF($CO157:$CQ157, $ET$1)&gt;0, EN$2, 0)</f>
        <v>0</v>
      </c>
      <c r="EO157" s="240">
        <f>IF(COUNTIF($CR157:$CT157, $ET$1)&gt;0, EO$2, 0)</f>
        <v>0</v>
      </c>
      <c r="EP157" s="240">
        <f>IF(COUNTIF($CU157:$CW157, $ET$1)&gt;0, EP$2, 0)</f>
        <v>0</v>
      </c>
      <c r="EQ157" s="240">
        <f>IF(COUNTIF($CX157:$CZ157, $ET$1)&gt;0, EQ$2, 0)</f>
        <v>0</v>
      </c>
      <c r="ER157" s="240">
        <f>IF(COUNTIF($DA157:$DC157, $ET$1)&gt;0, ER$2, 0)</f>
        <v>0</v>
      </c>
      <c r="ES157" s="240">
        <f>IF(COUNTIF($DD157:$DF157, $ET$1)&gt;0, ES$2, 0)</f>
        <v>0</v>
      </c>
      <c r="ET157" s="241">
        <f>SUM(DN157:ES157)</f>
        <v>3</v>
      </c>
      <c r="EU157" s="242">
        <f>IF(COUNTIF($N157:$Q157, GA$1)&gt;0, EU$2, 0)</f>
        <v>0</v>
      </c>
      <c r="EV157" s="234">
        <f>IF(COUNTIF($R157:$U157, GA$1)&gt;0, EV$2, 0)</f>
        <v>0</v>
      </c>
      <c r="EW157" s="234">
        <f>IF(COUNTIF($V157:$Y157, GA$1)&gt;0, EW$2, 0)</f>
        <v>0</v>
      </c>
      <c r="EX157" s="234">
        <f>IF(COUNTIF($Z157:$AA157, GA$1)&gt;0, EX$2, 0)</f>
        <v>0</v>
      </c>
      <c r="EY157" s="234">
        <f>IF(COUNTIF($AB157:$AC157, GA$1)&gt;0, EY$2, 0)</f>
        <v>0</v>
      </c>
      <c r="EZ157" s="235">
        <f>IF(COUNTIF($AD157:$AF157, $GA$1)&gt;0, EZ$2, 0)</f>
        <v>0</v>
      </c>
      <c r="FA157" s="236">
        <f>IF(COUNTIF($AG157:$AI157, $GA$1)&gt;0, FA$2, 0)</f>
        <v>0</v>
      </c>
      <c r="FB157" s="236">
        <f>IF(COUNTIF($AJ157:$AL157, $GA$1)&gt;0, FB$2, 0)</f>
        <v>0</v>
      </c>
      <c r="FC157" s="236">
        <f>IF(COUNTIF($AM157:$AO157, $GA$1)&gt;0, FC$2, 0)</f>
        <v>0</v>
      </c>
      <c r="FD157" s="236">
        <f>IF(COUNTIF($AP157:$AR157, $GA$1)&gt;0, FD$2, 0)</f>
        <v>0</v>
      </c>
      <c r="FE157" s="236">
        <f>IF(COUNTIF($AS157:$AU157, $GA$1)&gt;0, FE$2, 0)</f>
        <v>0</v>
      </c>
      <c r="FF157" s="236">
        <f>IF(COUNTIF($AV157:$AX157, $GA$1)&gt;0, FF$2, 0)</f>
        <v>0</v>
      </c>
      <c r="FG157" s="237">
        <f>IF(COUNTIF($AY157:$BA157, $GA$1)&gt;0, FG$2, 0)</f>
        <v>0</v>
      </c>
      <c r="FH157" s="238">
        <f>IF(COUNTIF($BB157:$BD157, $GA$1)&gt;0, FH$2, 0)</f>
        <v>0</v>
      </c>
      <c r="FI157" s="238">
        <f>IF(COUNTIF($BE157:$BG157, $GA$1)&gt;0, FI$2, 0)</f>
        <v>0</v>
      </c>
      <c r="FJ157" s="238">
        <f>IF(COUNTIF($BH157:$BJ157, $GA$1)&gt;0, FJ$2, 0)</f>
        <v>0</v>
      </c>
      <c r="FK157" s="238">
        <f>IF(COUNTIF($BK157:$BM157, $GA$1)&gt;0, FK$2, 0)</f>
        <v>0</v>
      </c>
      <c r="FL157" s="238">
        <f>IF(COUNTIF($BN157:$BP157, $GA$1)&gt;0, FL$2, 0)</f>
        <v>0</v>
      </c>
      <c r="FM157" s="238">
        <f>IF(COUNTIF($BQ157:$BS157, $GA$1)&gt;0, FM$2, 0)</f>
        <v>0</v>
      </c>
      <c r="FN157" s="238">
        <f>IF(COUNTIF($BT157:$BV157, $GA$1)&gt;0, FN$2, 0)</f>
        <v>0</v>
      </c>
      <c r="FO157" s="239">
        <f>IF(COUNTIF($BW157:$BY157, $GA$1)&gt;0, FO$2, 0)</f>
        <v>6</v>
      </c>
      <c r="FP157" s="240">
        <f>IF(COUNTIF($BZ157:$CB157, $GA$1)&gt;0, FP$2, 0)</f>
        <v>6</v>
      </c>
      <c r="FQ157" s="240">
        <f>IF(COUNTIF($CC157:$CE157, $GA$1)&gt;0, FQ$2, 0)</f>
        <v>0</v>
      </c>
      <c r="FR157" s="240">
        <f>IF(COUNTIF($CF157:$CH157, $GA$1)&gt;0, FR$2, 0)</f>
        <v>0</v>
      </c>
      <c r="FS157" s="240">
        <f>IF(COUNTIF($CI157:$CK157, $GA$1)&gt;0, FS$2, 0)</f>
        <v>0</v>
      </c>
      <c r="FT157" s="240">
        <f>IF(COUNTIF($CL157:$CN157, $GA$1)&gt;0, FT$2, 0)</f>
        <v>6</v>
      </c>
      <c r="FU157" s="240">
        <f>IF(COUNTIF($CO157:$CQ157, $GA$1)&gt;0, FU$2, 0)</f>
        <v>0</v>
      </c>
      <c r="FV157" s="240">
        <f>IF(COUNTIF($CR157:$CT157, $GA$1)&gt;0, FV$2, 0)</f>
        <v>0</v>
      </c>
      <c r="FW157" s="240">
        <f>IF(COUNTIF($CU157:$CW157, $GA$1)&gt;0, FW$2, 0)</f>
        <v>0</v>
      </c>
      <c r="FX157" s="240">
        <f>IF(COUNTIF($CX157:$CZ157, $GA$1)&gt;0, FX$2, 0)</f>
        <v>0</v>
      </c>
      <c r="FY157" s="240">
        <f>IF(COUNTIF($DA157:$DC157, $GA$1)&gt;0, FY$2, 0)</f>
        <v>0</v>
      </c>
      <c r="FZ157" s="240">
        <f>IF(COUNTIF($DD157:$DF157, $GA$1)&gt;0, FZ$2, 0)</f>
        <v>0</v>
      </c>
      <c r="GA157" s="241">
        <f>SUM(EU157:FZ157)</f>
        <v>18</v>
      </c>
      <c r="GB157" s="242">
        <f>IF(COUNTIF($N157:$Q157, HH$1)&gt;0, GB$2, 0)</f>
        <v>0</v>
      </c>
      <c r="GC157" s="234">
        <f>IF(COUNTIF($R157:$U157, HH$1)&gt;0, GC$2, 0)</f>
        <v>0</v>
      </c>
      <c r="GD157" s="234">
        <f>IF(COUNTIF($V157:$Y157, HH$1)&gt;0, GD$2, 0)</f>
        <v>0</v>
      </c>
      <c r="GE157" s="234">
        <f>IF(COUNTIF($Z157:$AA157, HH$1)&gt;0, GE$2, 0)</f>
        <v>0</v>
      </c>
      <c r="GF157" s="234">
        <f>IF(COUNTIF($AB157:$AC157, HH$1)&gt;0, GF$2, 0)</f>
        <v>0</v>
      </c>
      <c r="GG157" s="235">
        <f>IF(COUNTIF($AD157:$AF157, $HH$1)&gt;0, GG$2, 0)</f>
        <v>0</v>
      </c>
      <c r="GH157" s="236">
        <f>IF(COUNTIF($AG157:$AI157, $HH$1)&gt;0, GH$2, 0)</f>
        <v>0</v>
      </c>
      <c r="GI157" s="236">
        <f>IF(COUNTIF($AJ157:$AL157, $HH$1)&gt;0, GI$2, 0)</f>
        <v>0</v>
      </c>
      <c r="GJ157" s="236">
        <f>IF(COUNTIF($AM157:$AO157, $HH$1)&gt;0, GJ$2, 0)</f>
        <v>0</v>
      </c>
      <c r="GK157" s="236">
        <f>IF(COUNTIF($AP157:$AR157, $HH$1)&gt;0, GK$2, 0)</f>
        <v>0</v>
      </c>
      <c r="GL157" s="236">
        <f>IF(COUNTIF($AS157:$AU157, $HH$1)&gt;0, GL$2, 0)</f>
        <v>0</v>
      </c>
      <c r="GM157" s="236">
        <f>IF(COUNTIF($AV157:$AX157, $HH$1)&gt;0, GM$2, 0)</f>
        <v>0</v>
      </c>
      <c r="GN157" s="237">
        <f>IF(COUNTIF($AY157:$BA157, $HH$1)&gt;0, GN$2, 0)</f>
        <v>0</v>
      </c>
      <c r="GO157" s="238">
        <f>IF(COUNTIF($BB157:$BD157, $HH$1)&gt;0, GO$2, 0)</f>
        <v>0</v>
      </c>
      <c r="GP157" s="238">
        <f>IF(COUNTIF($BE157:$BG157, $HH$1)&gt;0, GP$2, 0)</f>
        <v>0</v>
      </c>
      <c r="GQ157" s="238">
        <f>IF(COUNTIF($BH157:$BJ157, $HH$1)&gt;0, GQ$2, 0)</f>
        <v>0</v>
      </c>
      <c r="GR157" s="238">
        <f>IF(COUNTIF($BK157:$BM157, $HH$1)&gt;0, GR$2, 0)</f>
        <v>0</v>
      </c>
      <c r="GS157" s="238">
        <f>IF(COUNTIF($BN157:$BP157, $HH$1)&gt;0, GS$2, 0)</f>
        <v>0</v>
      </c>
      <c r="GT157" s="238">
        <f>IF(COUNTIF($BQ157:$BS157, $HH$1)&gt;0, GT$2, 0)</f>
        <v>0</v>
      </c>
      <c r="GU157" s="238">
        <f>IF(COUNTIF($BT157:$BV157, $HH$1)&gt;0, GU$2, 0)</f>
        <v>0</v>
      </c>
      <c r="GV157" s="239">
        <f>IF(COUNTIF($BW157:$BY157, $HH$1)&gt;0, GV$2, 0)</f>
        <v>0</v>
      </c>
      <c r="GW157" s="240">
        <f>IF(COUNTIF($BZ157:$CB157, $HH$1)&gt;0, GW$2, 0)</f>
        <v>0</v>
      </c>
      <c r="GX157" s="240">
        <f>IF(COUNTIF($CC157:$CE157, $HH$1)&gt;0, GX$2, 0)</f>
        <v>0</v>
      </c>
      <c r="GY157" s="240">
        <f>IF(COUNTIF($CF157:$CH157, $HH$1)&gt;0, GY$2, 0)</f>
        <v>0</v>
      </c>
      <c r="GZ157" s="240">
        <f>IF(COUNTIF($CI157:$CK157, $HH$1)&gt;0, GZ$2, 0)</f>
        <v>0</v>
      </c>
      <c r="HA157" s="240">
        <f>IF(COUNTIF($CL157:$CN157, $HH$1)&gt;0, HA$2, 0)</f>
        <v>0</v>
      </c>
      <c r="HB157" s="240">
        <f>IF(COUNTIF($CO157:$CQ157, $HH$1)&gt;0, HB$2, 0)</f>
        <v>0</v>
      </c>
      <c r="HC157" s="240">
        <f>IF(COUNTIF($CR157:$CT157, $HH$1)&gt;0, HC$2, 0)</f>
        <v>0</v>
      </c>
      <c r="HD157" s="240">
        <f>IF(COUNTIF($CU157:$CW157, $HH$1)&gt;0, HD$2, 0)</f>
        <v>0</v>
      </c>
      <c r="HE157" s="240">
        <f>IF(COUNTIF($CX157:$CZ157, $HH$1)&gt;0, HE$2, 0)</f>
        <v>0</v>
      </c>
      <c r="HF157" s="240">
        <f>IF(COUNTIF($DA157:$DC157, $HH$1)&gt;0, HF$2, 0)</f>
        <v>0</v>
      </c>
      <c r="HG157" s="240">
        <f>IF(COUNTIF($DD157:$DF157, $HH$1)&gt;0, HG$2, 0)</f>
        <v>0</v>
      </c>
      <c r="HH157" s="241">
        <f>SUM(GB157:HG157)</f>
        <v>0</v>
      </c>
      <c r="HI157" s="243"/>
      <c r="HJ157" s="242">
        <f>IF(MAX($N157:$Q157)&gt;=40, HJ$2, 0)</f>
        <v>0</v>
      </c>
      <c r="HK157" s="234">
        <f>IF(MAX($R157:$U157)&gt;=40, HK$2, 0)</f>
        <v>3</v>
      </c>
      <c r="HL157" s="234">
        <f>IF(MAX($V157:$Y157)&gt;=40, HL$2, 0)</f>
        <v>3</v>
      </c>
      <c r="HM157" s="234">
        <f>IF(MAX($Z157:$AA157)&gt;=40, HM$2, 0)</f>
        <v>0</v>
      </c>
      <c r="HN157" s="234">
        <f>IF(MAX($AB157:$AC157)&gt;=40, HN$2, 0)</f>
        <v>0</v>
      </c>
      <c r="HO157" s="235">
        <f>IF(MAX($AD157:$AF157)&gt;=40, HO$2, 0)</f>
        <v>20</v>
      </c>
      <c r="HP157" s="236">
        <f>IF(MAX($AG157:$AI157)&gt;=40, HP$2, 0)</f>
        <v>20</v>
      </c>
      <c r="HQ157" s="236">
        <f>IF(MAX($AJ157:$AL157)&gt;=40, HQ$2, 0)</f>
        <v>20</v>
      </c>
      <c r="HR157" s="236">
        <f>IF(MAX($AM157:$AO157)&gt;=40, HR$2, 0)</f>
        <v>20</v>
      </c>
      <c r="HS157" s="236">
        <f>IF(MAX($AP157:$AR157)&gt;=40, HS$2, 0)</f>
        <v>10</v>
      </c>
      <c r="HT157" s="236">
        <f>IF(MAX($AS157:$AU157)&gt;=40, HT$2, 0)</f>
        <v>20</v>
      </c>
      <c r="HU157" s="236">
        <f>IF(MAX($AV157:$AX157)&gt;=40, HU$2, 0)</f>
        <v>10</v>
      </c>
      <c r="HV157" s="237">
        <f>IF(MAX($AY157:$BA157)&gt;=40, HV$2, 0)</f>
        <v>20</v>
      </c>
      <c r="HW157" s="238">
        <f>IF(MAX($BB157:$BD157)&gt;=40, HW$2, 0)</f>
        <v>20</v>
      </c>
      <c r="HX157" s="238">
        <f>IF(MAX($BE157:$BG157)&gt;=40, HX$2, 0)</f>
        <v>20</v>
      </c>
      <c r="HY157" s="238">
        <f>IF(MAX($BH157:$BJ157)&gt;=40, HY$2, 0)</f>
        <v>20</v>
      </c>
      <c r="HZ157" s="238">
        <f>IF(MAX($BK157:$BM157)&gt;=40, HZ$2, 0)</f>
        <v>10</v>
      </c>
      <c r="IA157" s="238">
        <f>IF(MAX($BN157:$BP157)&gt;=40, IA$2, 0)</f>
        <v>20</v>
      </c>
      <c r="IB157" s="238">
        <f>IF(MAX($BQ157:$BS157)&gt;=40, IB$2, 0)</f>
        <v>10</v>
      </c>
      <c r="IC157" s="238">
        <f>IF(MAX($BT157:$BV157)&gt;=40, IC$2, 0)</f>
        <v>6</v>
      </c>
      <c r="ID157" s="239">
        <f>IF(MAX($BW157:$BY157)&gt;=40, ID$2, 0)</f>
        <v>0</v>
      </c>
      <c r="IE157" s="240">
        <f>IF(MAX($BZ157:$CB157)&gt;=40, IE$2, 0)</f>
        <v>0</v>
      </c>
      <c r="IF157" s="240">
        <f>IF(MAX($CC157:$CE157)&gt;=40, IF$2, 0)</f>
        <v>10</v>
      </c>
      <c r="IG157" s="240">
        <f>IF(MAX($CF157:$CH157)&gt;=40, IG$2, 0)</f>
        <v>0</v>
      </c>
      <c r="IH157" s="240">
        <f>IF(MAX($CI157:$CK157)&gt;=40, IH$2, 0)</f>
        <v>0</v>
      </c>
      <c r="II157" s="240">
        <f>IF(MAX($CL157:$CN157)&gt;=40, II$2, 0)</f>
        <v>0</v>
      </c>
      <c r="IJ157" s="240">
        <f>IF(MAX($CO157:$CQ157)&gt;=40, IJ$2, 0)</f>
        <v>20</v>
      </c>
      <c r="IK157" s="240">
        <f>IF(MAX($CR157:$CT157)&gt;=40, IK$2, 0)</f>
        <v>0</v>
      </c>
      <c r="IL157" s="240">
        <f>IF(MAX($CU157:$CW157)&gt;=40, IL$2, 0)</f>
        <v>0</v>
      </c>
      <c r="IM157" s="240">
        <f>IF(MAX($CX157:$CZ157)&gt;=40, IM$2, 0)</f>
        <v>0</v>
      </c>
      <c r="IN157" s="240">
        <f>IF(MAX($DA157:$DC157)&gt;=40, IN$2, 0)</f>
        <v>20</v>
      </c>
      <c r="IO157" s="240">
        <f>IF(MAX($DD157:$DF157)&gt;=40, IO$2, 0)</f>
        <v>0</v>
      </c>
      <c r="IP157" s="416">
        <f>SUM(HO157:IB157, ID157:IO157)</f>
        <v>290</v>
      </c>
      <c r="IQ157" s="416">
        <f>SUM(HJ157:HN157, IC157)</f>
        <v>12</v>
      </c>
    </row>
    <row r="158" spans="1:251" ht="15" customHeight="1" x14ac:dyDescent="0.25">
      <c r="A158" s="14" t="s">
        <v>1800</v>
      </c>
      <c r="B158" s="392">
        <v>5</v>
      </c>
      <c r="C158" s="13" t="s">
        <v>453</v>
      </c>
      <c r="D158" s="423">
        <v>43313</v>
      </c>
      <c r="E158" s="20">
        <v>8</v>
      </c>
      <c r="F158" s="6">
        <v>9546044</v>
      </c>
      <c r="G158" s="20">
        <v>1</v>
      </c>
      <c r="H158" s="20"/>
      <c r="I158" s="23"/>
      <c r="J158" s="6" t="s">
        <v>18</v>
      </c>
      <c r="K158" s="6" t="s">
        <v>18</v>
      </c>
      <c r="L158" s="424"/>
      <c r="M158" s="651" t="s">
        <v>515</v>
      </c>
      <c r="N158" s="24" t="s">
        <v>338</v>
      </c>
      <c r="O158" s="107"/>
      <c r="P158" s="105"/>
      <c r="Q158" s="106"/>
      <c r="R158" s="690">
        <v>61.200000762939453</v>
      </c>
      <c r="S158" s="107"/>
      <c r="T158" s="105"/>
      <c r="U158" s="106"/>
      <c r="V158" s="24">
        <v>76.5</v>
      </c>
      <c r="W158" s="107"/>
      <c r="X158" s="105"/>
      <c r="Y158" s="106"/>
      <c r="Z158" s="24" t="s">
        <v>18</v>
      </c>
      <c r="AA158" s="273"/>
      <c r="AB158" s="24" t="s">
        <v>16</v>
      </c>
      <c r="AC158" s="273"/>
      <c r="AD158" s="107">
        <v>81</v>
      </c>
      <c r="AE158" s="107"/>
      <c r="AF158" s="273"/>
      <c r="AG158" s="107">
        <v>73</v>
      </c>
      <c r="AH158" s="107"/>
      <c r="AI158" s="273"/>
      <c r="AJ158" s="24">
        <v>76</v>
      </c>
      <c r="AK158" s="107"/>
      <c r="AL158" s="273"/>
      <c r="AM158" s="24">
        <v>59</v>
      </c>
      <c r="AN158" s="107"/>
      <c r="AO158" s="273"/>
      <c r="AP158" s="24">
        <v>72</v>
      </c>
      <c r="AQ158" s="107"/>
      <c r="AR158" s="273"/>
      <c r="AS158" s="24">
        <v>69</v>
      </c>
      <c r="AT158" s="107"/>
      <c r="AU158" s="273"/>
      <c r="AV158" s="24">
        <v>45</v>
      </c>
      <c r="AW158" s="107"/>
      <c r="AX158" s="273"/>
      <c r="AY158" s="24">
        <v>51</v>
      </c>
      <c r="AZ158" s="107"/>
      <c r="BA158" s="273"/>
      <c r="BB158" s="24">
        <v>68</v>
      </c>
      <c r="BC158" s="107"/>
      <c r="BD158" s="273"/>
      <c r="BE158" s="24">
        <v>55</v>
      </c>
      <c r="BF158" s="107"/>
      <c r="BG158" s="273"/>
      <c r="BH158" s="24">
        <v>72</v>
      </c>
      <c r="BI158" s="107"/>
      <c r="BJ158" s="273"/>
      <c r="BK158" s="24">
        <v>77</v>
      </c>
      <c r="BL158" s="107"/>
      <c r="BM158" s="273"/>
      <c r="BN158" s="24">
        <v>70.410003662109375</v>
      </c>
      <c r="BO158" s="107"/>
      <c r="BP158" s="273"/>
      <c r="BQ158" s="24">
        <v>55</v>
      </c>
      <c r="BR158" s="107"/>
      <c r="BS158" s="273"/>
      <c r="BT158" s="24">
        <v>80.7</v>
      </c>
      <c r="BU158" s="291"/>
      <c r="BV158" s="273"/>
      <c r="BW158" s="24" t="s">
        <v>1390</v>
      </c>
      <c r="BX158" s="107"/>
      <c r="BY158" s="273"/>
      <c r="BZ158" s="24" t="s">
        <v>1390</v>
      </c>
      <c r="CA158" s="107"/>
      <c r="CB158" s="273"/>
      <c r="CC158" s="692">
        <v>46</v>
      </c>
      <c r="CD158" s="107"/>
      <c r="CE158" s="107"/>
      <c r="CF158" s="107"/>
      <c r="CG158" s="107"/>
      <c r="CH158" s="273"/>
      <c r="CI158" s="24" t="s">
        <v>1117</v>
      </c>
      <c r="CJ158" s="107"/>
      <c r="CK158" s="273"/>
      <c r="CL158" s="692" t="s">
        <v>1390</v>
      </c>
      <c r="CM158" s="107"/>
      <c r="CN158" s="273"/>
      <c r="CO158" s="692">
        <v>70.5</v>
      </c>
      <c r="CP158" s="107"/>
      <c r="CQ158" s="273"/>
      <c r="CR158" s="24"/>
      <c r="CS158" s="107"/>
      <c r="CT158" s="273"/>
      <c r="CU158" s="24"/>
      <c r="CV158" s="107"/>
      <c r="CW158" s="273"/>
      <c r="CX158" s="24"/>
      <c r="CY158" s="107"/>
      <c r="CZ158" s="273"/>
      <c r="DA158" s="692">
        <v>65.099998474121094</v>
      </c>
      <c r="DB158" s="107"/>
      <c r="DC158" s="273"/>
      <c r="DD158" s="24"/>
      <c r="DE158" s="107"/>
      <c r="DF158" s="273"/>
      <c r="DG158" s="218"/>
      <c r="DH158" s="217"/>
      <c r="DI158" s="217"/>
      <c r="DJ158" s="286">
        <f>AVERAGE(AY158:DF158)</f>
        <v>64.610000194202769</v>
      </c>
      <c r="DK158" s="219"/>
      <c r="DL158" s="220">
        <f>IF(DJ158&gt;80, 4, (DJ158-50)/20+2.5)</f>
        <v>3.2305000097101386</v>
      </c>
      <c r="DM158" s="650">
        <f>COUNTIF(N158:DF158, DM$1)+COUNTIF(N158:DF158, DM$2)</f>
        <v>0</v>
      </c>
      <c r="DN158" s="233">
        <f>IF(COUNTIF($N158:$Q158, ET$1)&gt;0, DN$2, 0)</f>
        <v>0</v>
      </c>
      <c r="DO158" s="234">
        <f>IF(COUNTIF($R158:$U158, ET$1)&gt;0, DO$2, 0)</f>
        <v>0</v>
      </c>
      <c r="DP158" s="234">
        <f>IF(COUNTIF($V158:$Y158, ET$1)&gt;0, DP$2, 0)</f>
        <v>0</v>
      </c>
      <c r="DQ158" s="234">
        <f>IF(COUNTIF($Z158:$AA158, ET$1)&gt;0, DQ$2, 0)</f>
        <v>0</v>
      </c>
      <c r="DR158" s="234">
        <f>IF(COUNTIF($AB158:$AC158, ET$1)&gt;0, DR$2, 0)</f>
        <v>0</v>
      </c>
      <c r="DS158" s="235">
        <f>IF(COUNTIF($AD158:$AF158, $ET$1)&gt;0, DS$2, 0)</f>
        <v>0</v>
      </c>
      <c r="DT158" s="236">
        <f>IF(COUNTIF($AG158:$AI158, $ET$1)&gt;0, DT$2, 0)</f>
        <v>0</v>
      </c>
      <c r="DU158" s="236">
        <f>IF(COUNTIF($AJ158:$AL158, $ET$1)&gt;0, DU$2, 0)</f>
        <v>0</v>
      </c>
      <c r="DV158" s="236">
        <f>IF(COUNTIF($AM158:$AO158, $ET$1)&gt;0, DV$2, 0)</f>
        <v>0</v>
      </c>
      <c r="DW158" s="236">
        <f>IF(COUNTIF($AP158:$AR158, $ET$1)&gt;0, DW$2, 0)</f>
        <v>0</v>
      </c>
      <c r="DX158" s="236">
        <f>IF(COUNTIF($AS158:$AU158, $ET$1)&gt;0, DX$2, 0)</f>
        <v>0</v>
      </c>
      <c r="DY158" s="236">
        <f>IF(COUNTIF($AV158:$AX158, $ET$1)&gt;0, DY$2, 0)</f>
        <v>0</v>
      </c>
      <c r="DZ158" s="237">
        <f>IF(COUNTIF($AY158:$BA158, $ET$1)&gt;0, DZ$2, 0)</f>
        <v>0</v>
      </c>
      <c r="EA158" s="238">
        <f>IF(COUNTIF($BB158:$BD158, $ET$1)&gt;0, EA$2, 0)</f>
        <v>0</v>
      </c>
      <c r="EB158" s="238">
        <f>IF(COUNTIF($BE158:$BG158, $ET$1)&gt;0, EB$2, 0)</f>
        <v>0</v>
      </c>
      <c r="EC158" s="238">
        <f>IF(COUNTIF($BH158:$BJ158, $ET$1)&gt;0, EC$2, 0)</f>
        <v>0</v>
      </c>
      <c r="ED158" s="238">
        <f>IF(COUNTIF($BK158:$BM158, $ET$1)&gt;0, ED$2, 0)</f>
        <v>0</v>
      </c>
      <c r="EE158" s="238">
        <f>IF(COUNTIF($BN158:$BP158, $ET$1)&gt;0, EE$2, 0)</f>
        <v>0</v>
      </c>
      <c r="EF158" s="238">
        <f>IF(COUNTIF($BQ158:$BS158, $ET$1)&gt;0, EF$2, 0)</f>
        <v>0</v>
      </c>
      <c r="EG158" s="238">
        <f>IF(COUNTIF($BT158:$BV158, $ET$1)&gt;0, EG$2, 0)</f>
        <v>0</v>
      </c>
      <c r="EH158" s="239">
        <f>IF(COUNTIF($BW158:$BY158, $ET$1)&gt;0, EH$2, 0)</f>
        <v>0</v>
      </c>
      <c r="EI158" s="240">
        <f>IF(COUNTIF($BZ158:$CB158, $ET$1)&gt;0, EI$2, 0)</f>
        <v>0</v>
      </c>
      <c r="EJ158" s="240">
        <f>IF(COUNTIF($CC158:$CE158, $ET$1)&gt;0, EJ$2, 0)</f>
        <v>0</v>
      </c>
      <c r="EK158" s="240">
        <f>IF(COUNTIF($CF158:$CH158, $ET$1)&gt;0, EK$2, 0)</f>
        <v>0</v>
      </c>
      <c r="EL158" s="240">
        <f>IF(COUNTIF($CI158:$CK158, $ET$1)&gt;0, EL$2, 0)</f>
        <v>3</v>
      </c>
      <c r="EM158" s="240">
        <f>IF(COUNTIF($CL158:$CN158, $ET$1)&gt;0, EM$2, 0)</f>
        <v>0</v>
      </c>
      <c r="EN158" s="240">
        <f>IF(COUNTIF($CO158:$CQ158, $ET$1)&gt;0, EN$2, 0)</f>
        <v>0</v>
      </c>
      <c r="EO158" s="240">
        <f>IF(COUNTIF($CR158:$CT158, $ET$1)&gt;0, EO$2, 0)</f>
        <v>0</v>
      </c>
      <c r="EP158" s="240">
        <f>IF(COUNTIF($CU158:$CW158, $ET$1)&gt;0, EP$2, 0)</f>
        <v>0</v>
      </c>
      <c r="EQ158" s="240">
        <f>IF(COUNTIF($CX158:$CZ158, $ET$1)&gt;0, EQ$2, 0)</f>
        <v>0</v>
      </c>
      <c r="ER158" s="240">
        <f>IF(COUNTIF($DA158:$DC158, $ET$1)&gt;0, ER$2, 0)</f>
        <v>0</v>
      </c>
      <c r="ES158" s="240">
        <f>IF(COUNTIF($DD158:$DF158, $ET$1)&gt;0, ES$2, 0)</f>
        <v>0</v>
      </c>
      <c r="ET158" s="241">
        <f>SUM(DN158:ES158)</f>
        <v>3</v>
      </c>
      <c r="EU158" s="242">
        <f>IF(COUNTIF($N158:$Q158, GA$1)&gt;0, EU$2, 0)</f>
        <v>0</v>
      </c>
      <c r="EV158" s="234">
        <f>IF(COUNTIF($R158:$U158, GA$1)&gt;0, EV$2, 0)</f>
        <v>0</v>
      </c>
      <c r="EW158" s="234">
        <f>IF(COUNTIF($V158:$Y158, GA$1)&gt;0, EW$2, 0)</f>
        <v>0</v>
      </c>
      <c r="EX158" s="234">
        <f>IF(COUNTIF($Z158:$AA158, GA$1)&gt;0, EX$2, 0)</f>
        <v>0</v>
      </c>
      <c r="EY158" s="234">
        <f>IF(COUNTIF($AB158:$AC158, GA$1)&gt;0, EY$2, 0)</f>
        <v>0</v>
      </c>
      <c r="EZ158" s="235">
        <f>IF(COUNTIF($AD158:$AF158, $GA$1)&gt;0, EZ$2, 0)</f>
        <v>0</v>
      </c>
      <c r="FA158" s="236">
        <f>IF(COUNTIF($AG158:$AI158, $GA$1)&gt;0, FA$2, 0)</f>
        <v>0</v>
      </c>
      <c r="FB158" s="236">
        <f>IF(COUNTIF($AJ158:$AL158, $GA$1)&gt;0, FB$2, 0)</f>
        <v>0</v>
      </c>
      <c r="FC158" s="236">
        <f>IF(COUNTIF($AM158:$AO158, $GA$1)&gt;0, FC$2, 0)</f>
        <v>0</v>
      </c>
      <c r="FD158" s="236">
        <f>IF(COUNTIF($AP158:$AR158, $GA$1)&gt;0, FD$2, 0)</f>
        <v>0</v>
      </c>
      <c r="FE158" s="236">
        <f>IF(COUNTIF($AS158:$AU158, $GA$1)&gt;0, FE$2, 0)</f>
        <v>0</v>
      </c>
      <c r="FF158" s="236">
        <f>IF(COUNTIF($AV158:$AX158, $GA$1)&gt;0, FF$2, 0)</f>
        <v>0</v>
      </c>
      <c r="FG158" s="237">
        <f>IF(COUNTIF($AY158:$BA158, $GA$1)&gt;0, FG$2, 0)</f>
        <v>0</v>
      </c>
      <c r="FH158" s="238">
        <f>IF(COUNTIF($BB158:$BD158, $GA$1)&gt;0, FH$2, 0)</f>
        <v>0</v>
      </c>
      <c r="FI158" s="238">
        <f>IF(COUNTIF($BE158:$BG158, $GA$1)&gt;0, FI$2, 0)</f>
        <v>0</v>
      </c>
      <c r="FJ158" s="238">
        <f>IF(COUNTIF($BH158:$BJ158, $GA$1)&gt;0, FJ$2, 0)</f>
        <v>0</v>
      </c>
      <c r="FK158" s="238">
        <f>IF(COUNTIF($BK158:$BM158, $GA$1)&gt;0, FK$2, 0)</f>
        <v>0</v>
      </c>
      <c r="FL158" s="238">
        <f>IF(COUNTIF($BN158:$BP158, $GA$1)&gt;0, FL$2, 0)</f>
        <v>0</v>
      </c>
      <c r="FM158" s="238">
        <f>IF(COUNTIF($BQ158:$BS158, $GA$1)&gt;0, FM$2, 0)</f>
        <v>0</v>
      </c>
      <c r="FN158" s="238">
        <f>IF(COUNTIF($BT158:$BV158, $GA$1)&gt;0, FN$2, 0)</f>
        <v>0</v>
      </c>
      <c r="FO158" s="239">
        <f>IF(COUNTIF($BW158:$BY158, $GA$1)&gt;0, FO$2, 0)</f>
        <v>6</v>
      </c>
      <c r="FP158" s="240">
        <f>IF(COUNTIF($BZ158:$CB158, $GA$1)&gt;0, FP$2, 0)</f>
        <v>6</v>
      </c>
      <c r="FQ158" s="240">
        <f>IF(COUNTIF($CC158:$CE158, $GA$1)&gt;0, FQ$2, 0)</f>
        <v>0</v>
      </c>
      <c r="FR158" s="240">
        <f>IF(COUNTIF($CF158:$CH158, $GA$1)&gt;0, FR$2, 0)</f>
        <v>0</v>
      </c>
      <c r="FS158" s="240">
        <f>IF(COUNTIF($CI158:$CK158, $GA$1)&gt;0, FS$2, 0)</f>
        <v>0</v>
      </c>
      <c r="FT158" s="240">
        <f>IF(COUNTIF($CL158:$CN158, $GA$1)&gt;0, FT$2, 0)</f>
        <v>6</v>
      </c>
      <c r="FU158" s="240">
        <f>IF(COUNTIF($CO158:$CQ158, $GA$1)&gt;0, FU$2, 0)</f>
        <v>0</v>
      </c>
      <c r="FV158" s="240">
        <f>IF(COUNTIF($CR158:$CT158, $GA$1)&gt;0, FV$2, 0)</f>
        <v>0</v>
      </c>
      <c r="FW158" s="240">
        <f>IF(COUNTIF($CU158:$CW158, $GA$1)&gt;0, FW$2, 0)</f>
        <v>0</v>
      </c>
      <c r="FX158" s="240">
        <f>IF(COUNTIF($CX158:$CZ158, $GA$1)&gt;0, FX$2, 0)</f>
        <v>0</v>
      </c>
      <c r="FY158" s="240">
        <f>IF(COUNTIF($DA158:$DC158, $GA$1)&gt;0, FY$2, 0)</f>
        <v>0</v>
      </c>
      <c r="FZ158" s="240">
        <f>IF(COUNTIF($DD158:$DF158, $GA$1)&gt;0, FZ$2, 0)</f>
        <v>0</v>
      </c>
      <c r="GA158" s="241">
        <f>SUM(EU158:FZ158)</f>
        <v>18</v>
      </c>
      <c r="GB158" s="242">
        <f>IF(COUNTIF($N158:$Q158, HH$1)&gt;0, GB$2, 0)</f>
        <v>0</v>
      </c>
      <c r="GC158" s="234">
        <f>IF(COUNTIF($R158:$U158, HH$1)&gt;0, GC$2, 0)</f>
        <v>0</v>
      </c>
      <c r="GD158" s="234">
        <f>IF(COUNTIF($V158:$Y158, HH$1)&gt;0, GD$2, 0)</f>
        <v>0</v>
      </c>
      <c r="GE158" s="234">
        <f>IF(COUNTIF($Z158:$AA158, HH$1)&gt;0, GE$2, 0)</f>
        <v>0</v>
      </c>
      <c r="GF158" s="234">
        <f>IF(COUNTIF($AB158:$AC158, HH$1)&gt;0, GF$2, 0)</f>
        <v>0</v>
      </c>
      <c r="GG158" s="235">
        <f>IF(COUNTIF($AD158:$AF158, $HH$1)&gt;0, GG$2, 0)</f>
        <v>0</v>
      </c>
      <c r="GH158" s="236">
        <f>IF(COUNTIF($AG158:$AI158, $HH$1)&gt;0, GH$2, 0)</f>
        <v>0</v>
      </c>
      <c r="GI158" s="236">
        <f>IF(COUNTIF($AJ158:$AL158, $HH$1)&gt;0, GI$2, 0)</f>
        <v>0</v>
      </c>
      <c r="GJ158" s="236">
        <f>IF(COUNTIF($AM158:$AO158, $HH$1)&gt;0, GJ$2, 0)</f>
        <v>0</v>
      </c>
      <c r="GK158" s="236">
        <f>IF(COUNTIF($AP158:$AR158, $HH$1)&gt;0, GK$2, 0)</f>
        <v>0</v>
      </c>
      <c r="GL158" s="236">
        <f>IF(COUNTIF($AS158:$AU158, $HH$1)&gt;0, GL$2, 0)</f>
        <v>0</v>
      </c>
      <c r="GM158" s="236">
        <f>IF(COUNTIF($AV158:$AX158, $HH$1)&gt;0, GM$2, 0)</f>
        <v>0</v>
      </c>
      <c r="GN158" s="237">
        <f>IF(COUNTIF($AY158:$BA158, $HH$1)&gt;0, GN$2, 0)</f>
        <v>0</v>
      </c>
      <c r="GO158" s="238">
        <f>IF(COUNTIF($BB158:$BD158, $HH$1)&gt;0, GO$2, 0)</f>
        <v>0</v>
      </c>
      <c r="GP158" s="238">
        <f>IF(COUNTIF($BE158:$BG158, $HH$1)&gt;0, GP$2, 0)</f>
        <v>0</v>
      </c>
      <c r="GQ158" s="238">
        <f>IF(COUNTIF($BH158:$BJ158, $HH$1)&gt;0, GQ$2, 0)</f>
        <v>0</v>
      </c>
      <c r="GR158" s="238">
        <f>IF(COUNTIF($BK158:$BM158, $HH$1)&gt;0, GR$2, 0)</f>
        <v>0</v>
      </c>
      <c r="GS158" s="238">
        <f>IF(COUNTIF($BN158:$BP158, $HH$1)&gt;0, GS$2, 0)</f>
        <v>0</v>
      </c>
      <c r="GT158" s="238">
        <f>IF(COUNTIF($BQ158:$BS158, $HH$1)&gt;0, GT$2, 0)</f>
        <v>0</v>
      </c>
      <c r="GU158" s="238">
        <f>IF(COUNTIF($BT158:$BV158, $HH$1)&gt;0, GU$2, 0)</f>
        <v>0</v>
      </c>
      <c r="GV158" s="239">
        <f>IF(COUNTIF($BW158:$BY158, $HH$1)&gt;0, GV$2, 0)</f>
        <v>0</v>
      </c>
      <c r="GW158" s="240">
        <f>IF(COUNTIF($BZ158:$CB158, $HH$1)&gt;0, GW$2, 0)</f>
        <v>0</v>
      </c>
      <c r="GX158" s="240">
        <f>IF(COUNTIF($CC158:$CE158, $HH$1)&gt;0, GX$2, 0)</f>
        <v>0</v>
      </c>
      <c r="GY158" s="240">
        <f>IF(COUNTIF($CF158:$CH158, $HH$1)&gt;0, GY$2, 0)</f>
        <v>0</v>
      </c>
      <c r="GZ158" s="240">
        <f>IF(COUNTIF($CI158:$CK158, $HH$1)&gt;0, GZ$2, 0)</f>
        <v>0</v>
      </c>
      <c r="HA158" s="240">
        <f>IF(COUNTIF($CL158:$CN158, $HH$1)&gt;0, HA$2, 0)</f>
        <v>0</v>
      </c>
      <c r="HB158" s="240">
        <f>IF(COUNTIF($CO158:$CQ158, $HH$1)&gt;0, HB$2, 0)</f>
        <v>0</v>
      </c>
      <c r="HC158" s="240">
        <f>IF(COUNTIF($CR158:$CT158, $HH$1)&gt;0, HC$2, 0)</f>
        <v>0</v>
      </c>
      <c r="HD158" s="240">
        <f>IF(COUNTIF($CU158:$CW158, $HH$1)&gt;0, HD$2, 0)</f>
        <v>0</v>
      </c>
      <c r="HE158" s="240">
        <f>IF(COUNTIF($CX158:$CZ158, $HH$1)&gt;0, HE$2, 0)</f>
        <v>0</v>
      </c>
      <c r="HF158" s="240">
        <f>IF(COUNTIF($DA158:$DC158, $HH$1)&gt;0, HF$2, 0)</f>
        <v>0</v>
      </c>
      <c r="HG158" s="240">
        <f>IF(COUNTIF($DD158:$DF158, $HH$1)&gt;0, HG$2, 0)</f>
        <v>0</v>
      </c>
      <c r="HH158" s="241">
        <f>SUM(GB158:HG158)</f>
        <v>0</v>
      </c>
      <c r="HI158" s="243"/>
      <c r="HJ158" s="242">
        <f>IF(MAX($N158:$Q158)&gt;=40, HJ$2, 0)</f>
        <v>0</v>
      </c>
      <c r="HK158" s="234">
        <f>IF(MAX($R158:$U158)&gt;=40, HK$2, 0)</f>
        <v>3</v>
      </c>
      <c r="HL158" s="234">
        <f>IF(MAX($V158:$Y158)&gt;=40, HL$2, 0)</f>
        <v>3</v>
      </c>
      <c r="HM158" s="234">
        <f>IF(MAX($Z158:$AA158)&gt;=40, HM$2, 0)</f>
        <v>0</v>
      </c>
      <c r="HN158" s="234">
        <f>IF(MAX($AB158:$AC158)&gt;=40, HN$2, 0)</f>
        <v>0</v>
      </c>
      <c r="HO158" s="235">
        <f>IF(MAX($AD158:$AF158)&gt;=40, HO$2, 0)</f>
        <v>20</v>
      </c>
      <c r="HP158" s="236">
        <f>IF(MAX($AG158:$AI158)&gt;=40, HP$2, 0)</f>
        <v>20</v>
      </c>
      <c r="HQ158" s="236">
        <f>IF(MAX($AJ158:$AL158)&gt;=40, HQ$2, 0)</f>
        <v>20</v>
      </c>
      <c r="HR158" s="236">
        <f>IF(MAX($AM158:$AO158)&gt;=40, HR$2, 0)</f>
        <v>20</v>
      </c>
      <c r="HS158" s="236">
        <f>IF(MAX($AP158:$AR158)&gt;=40, HS$2, 0)</f>
        <v>10</v>
      </c>
      <c r="HT158" s="236">
        <f>IF(MAX($AS158:$AU158)&gt;=40, HT$2, 0)</f>
        <v>20</v>
      </c>
      <c r="HU158" s="236">
        <f>IF(MAX($AV158:$AX158)&gt;=40, HU$2, 0)</f>
        <v>10</v>
      </c>
      <c r="HV158" s="237">
        <f>IF(MAX($AY158:$BA158)&gt;=40, HV$2, 0)</f>
        <v>20</v>
      </c>
      <c r="HW158" s="238">
        <f>IF(MAX($BB158:$BD158)&gt;=40, HW$2, 0)</f>
        <v>20</v>
      </c>
      <c r="HX158" s="238">
        <f>IF(MAX($BE158:$BG158)&gt;=40, HX$2, 0)</f>
        <v>20</v>
      </c>
      <c r="HY158" s="238">
        <f>IF(MAX($BH158:$BJ158)&gt;=40, HY$2, 0)</f>
        <v>20</v>
      </c>
      <c r="HZ158" s="238">
        <f>IF(MAX($BK158:$BM158)&gt;=40, HZ$2, 0)</f>
        <v>10</v>
      </c>
      <c r="IA158" s="238">
        <f>IF(MAX($BN158:$BP158)&gt;=40, IA$2, 0)</f>
        <v>20</v>
      </c>
      <c r="IB158" s="238">
        <f>IF(MAX($BQ158:$BS158)&gt;=40, IB$2, 0)</f>
        <v>10</v>
      </c>
      <c r="IC158" s="238">
        <f>IF(MAX($BT158:$BV158)&gt;=40, IC$2, 0)</f>
        <v>6</v>
      </c>
      <c r="ID158" s="239">
        <f>IF(MAX($BW158:$BY158)&gt;=40, ID$2, 0)</f>
        <v>0</v>
      </c>
      <c r="IE158" s="240">
        <f>IF(MAX($BZ158:$CB158)&gt;=40, IE$2, 0)</f>
        <v>0</v>
      </c>
      <c r="IF158" s="240">
        <f>IF(MAX($CC158:$CE158)&gt;=40, IF$2, 0)</f>
        <v>10</v>
      </c>
      <c r="IG158" s="240">
        <f>IF(MAX($CF158:$CH158)&gt;=40, IG$2, 0)</f>
        <v>0</v>
      </c>
      <c r="IH158" s="240">
        <f>IF(MAX($CI158:$CK158)&gt;=40, IH$2, 0)</f>
        <v>0</v>
      </c>
      <c r="II158" s="240">
        <f>IF(MAX($CL158:$CN158)&gt;=40, II$2, 0)</f>
        <v>0</v>
      </c>
      <c r="IJ158" s="240">
        <f>IF(MAX($CO158:$CQ158)&gt;=40, IJ$2, 0)</f>
        <v>20</v>
      </c>
      <c r="IK158" s="240">
        <f>IF(MAX($CR158:$CT158)&gt;=40, IK$2, 0)</f>
        <v>0</v>
      </c>
      <c r="IL158" s="240">
        <f>IF(MAX($CU158:$CW158)&gt;=40, IL$2, 0)</f>
        <v>0</v>
      </c>
      <c r="IM158" s="240">
        <f>IF(MAX($CX158:$CZ158)&gt;=40, IM$2, 0)</f>
        <v>0</v>
      </c>
      <c r="IN158" s="240">
        <f>IF(MAX($DA158:$DC158)&gt;=40, IN$2, 0)</f>
        <v>20</v>
      </c>
      <c r="IO158" s="240">
        <f>IF(MAX($DD158:$DF158)&gt;=40, IO$2, 0)</f>
        <v>0</v>
      </c>
      <c r="IP158" s="416">
        <f>SUM(HO158:IB158, ID158:IO158)</f>
        <v>290</v>
      </c>
      <c r="IQ158" s="416">
        <f>SUM(HJ158:HN158, IC158)</f>
        <v>12</v>
      </c>
    </row>
    <row r="159" spans="1:251" ht="15" customHeight="1" x14ac:dyDescent="0.25">
      <c r="B159" s="223"/>
      <c r="C159" s="222"/>
      <c r="D159" s="404"/>
      <c r="E159" s="405"/>
      <c r="F159" s="221"/>
      <c r="G159" s="406"/>
      <c r="H159" s="406"/>
      <c r="I159" s="407"/>
      <c r="J159" s="408"/>
      <c r="K159" s="408"/>
      <c r="L159" s="409"/>
      <c r="M159" s="420"/>
      <c r="N159" s="411"/>
      <c r="O159" s="413"/>
      <c r="P159" s="413"/>
      <c r="Q159" s="410"/>
      <c r="R159" s="411"/>
      <c r="S159" s="413"/>
      <c r="T159" s="413"/>
      <c r="U159" s="412"/>
      <c r="V159" s="411"/>
      <c r="W159" s="413"/>
      <c r="X159" s="413"/>
      <c r="Y159" s="410"/>
      <c r="Z159" s="411"/>
      <c r="AA159" s="410"/>
      <c r="AB159" s="411"/>
      <c r="AC159" s="410"/>
      <c r="AD159" s="411"/>
      <c r="AE159" s="413"/>
      <c r="AF159" s="410"/>
      <c r="AG159" s="411"/>
      <c r="AH159" s="413"/>
      <c r="AI159" s="410"/>
      <c r="AJ159" s="411"/>
      <c r="AK159" s="413"/>
      <c r="AL159" s="410"/>
      <c r="AM159" s="411"/>
      <c r="AN159" s="413"/>
      <c r="AO159" s="410"/>
      <c r="AP159" s="411"/>
      <c r="AQ159" s="413"/>
      <c r="AR159" s="410"/>
      <c r="AS159" s="411"/>
      <c r="AT159" s="413"/>
      <c r="AU159" s="410"/>
      <c r="AV159" s="411"/>
      <c r="AW159" s="413"/>
      <c r="AX159" s="410"/>
      <c r="AY159" s="411"/>
      <c r="AZ159" s="413"/>
      <c r="BA159" s="410"/>
      <c r="BB159" s="411"/>
      <c r="BC159" s="413"/>
      <c r="BD159" s="410"/>
      <c r="BE159" s="411"/>
      <c r="BF159" s="413"/>
      <c r="BG159" s="410"/>
      <c r="BH159" s="411"/>
      <c r="BI159" s="413"/>
      <c r="BJ159" s="410"/>
      <c r="BK159" s="411"/>
      <c r="BL159" s="413"/>
      <c r="BM159" s="410"/>
      <c r="BN159" s="411"/>
      <c r="BO159" s="413"/>
      <c r="BP159" s="410"/>
      <c r="BQ159" s="411"/>
      <c r="BR159" s="413"/>
      <c r="BS159" s="410"/>
      <c r="BT159" s="411"/>
      <c r="BU159" s="414"/>
      <c r="BV159" s="410"/>
      <c r="BW159" s="411"/>
      <c r="BX159" s="413"/>
      <c r="BY159" s="410"/>
      <c r="BZ159" s="411"/>
      <c r="CA159" s="413"/>
      <c r="CB159" s="410"/>
      <c r="CC159" s="411"/>
      <c r="CD159" s="413"/>
      <c r="CE159" s="413"/>
      <c r="CF159" s="413"/>
      <c r="CG159" s="413"/>
      <c r="CH159" s="410"/>
      <c r="CI159" s="411"/>
      <c r="CJ159" s="413"/>
      <c r="CK159" s="410"/>
      <c r="CL159" s="411"/>
      <c r="CM159" s="413"/>
      <c r="CN159" s="410"/>
      <c r="CO159" s="411"/>
      <c r="CP159" s="413"/>
      <c r="CQ159" s="410"/>
      <c r="CR159" s="411"/>
      <c r="CS159" s="413"/>
      <c r="CT159" s="410"/>
      <c r="CU159" s="411"/>
      <c r="CV159" s="413"/>
      <c r="CW159" s="410"/>
      <c r="CX159" s="411"/>
      <c r="CY159" s="413"/>
      <c r="CZ159" s="410"/>
      <c r="DA159" s="411"/>
      <c r="DB159" s="413"/>
      <c r="DC159" s="410"/>
      <c r="DD159" s="411"/>
      <c r="DE159" s="413"/>
      <c r="DF159" s="410"/>
      <c r="DG159" s="222"/>
      <c r="DH159" s="396"/>
      <c r="DI159" s="396"/>
      <c r="DJ159" s="285"/>
      <c r="DK159" s="223"/>
      <c r="DL159" s="421"/>
      <c r="DM159" s="422"/>
      <c r="DN159" s="430"/>
      <c r="DO159" s="225"/>
      <c r="DP159" s="225"/>
      <c r="DQ159" s="225"/>
      <c r="DR159" s="225"/>
      <c r="DS159" s="226"/>
      <c r="DT159" s="227"/>
      <c r="DU159" s="227"/>
      <c r="DV159" s="227"/>
      <c r="DW159" s="227"/>
      <c r="DX159" s="227"/>
      <c r="DY159" s="227"/>
      <c r="DZ159" s="228"/>
      <c r="EA159" s="229"/>
      <c r="EB159" s="229"/>
      <c r="EC159" s="229"/>
      <c r="ED159" s="229"/>
      <c r="EE159" s="229"/>
      <c r="EF159" s="229"/>
      <c r="EG159" s="229"/>
      <c r="EH159" s="230"/>
      <c r="EI159" s="231"/>
      <c r="EJ159" s="231"/>
      <c r="EK159" s="231"/>
      <c r="EL159" s="231"/>
      <c r="EM159" s="231"/>
      <c r="EN159" s="231"/>
      <c r="EO159" s="231"/>
      <c r="EP159" s="231"/>
      <c r="EQ159" s="231"/>
      <c r="ER159" s="231"/>
      <c r="ES159" s="231"/>
      <c r="ET159" s="232"/>
      <c r="EU159" s="224"/>
      <c r="EV159" s="225"/>
      <c r="EW159" s="225"/>
      <c r="EX159" s="225"/>
      <c r="EY159" s="225"/>
      <c r="EZ159" s="226"/>
      <c r="FA159" s="227"/>
      <c r="FB159" s="227"/>
      <c r="FC159" s="227"/>
      <c r="FD159" s="227"/>
      <c r="FE159" s="227"/>
      <c r="FF159" s="227"/>
      <c r="FG159" s="228"/>
      <c r="FH159" s="229"/>
      <c r="FI159" s="229"/>
      <c r="FJ159" s="229"/>
      <c r="FK159" s="229"/>
      <c r="FL159" s="229"/>
      <c r="FM159" s="229"/>
      <c r="FN159" s="229"/>
      <c r="FO159" s="230"/>
      <c r="FP159" s="231"/>
      <c r="FQ159" s="231"/>
      <c r="FR159" s="231"/>
      <c r="FS159" s="231"/>
      <c r="FT159" s="231"/>
      <c r="FU159" s="231"/>
      <c r="FV159" s="231"/>
      <c r="FW159" s="231"/>
      <c r="FX159" s="231"/>
      <c r="FY159" s="231"/>
      <c r="FZ159" s="231"/>
      <c r="GA159" s="232"/>
      <c r="GB159" s="224"/>
      <c r="GC159" s="225"/>
      <c r="GD159" s="225"/>
      <c r="GE159" s="225"/>
      <c r="GF159" s="225"/>
      <c r="GG159" s="226"/>
      <c r="GH159" s="227"/>
      <c r="GI159" s="227"/>
      <c r="GJ159" s="227"/>
      <c r="GK159" s="227"/>
      <c r="GL159" s="227"/>
      <c r="GM159" s="227"/>
      <c r="GN159" s="228"/>
      <c r="GO159" s="229"/>
      <c r="GP159" s="229"/>
      <c r="GQ159" s="229"/>
      <c r="GR159" s="229"/>
      <c r="GS159" s="229"/>
      <c r="GT159" s="229"/>
      <c r="GU159" s="229"/>
      <c r="GV159" s="230"/>
      <c r="GW159" s="231"/>
      <c r="GX159" s="231"/>
      <c r="GY159" s="231"/>
      <c r="GZ159" s="231"/>
      <c r="HA159" s="231"/>
      <c r="HB159" s="231"/>
      <c r="HC159" s="231"/>
      <c r="HD159" s="231"/>
      <c r="HE159" s="231"/>
      <c r="HF159" s="231"/>
      <c r="HG159" s="231"/>
      <c r="HH159" s="232"/>
      <c r="HI159" s="232"/>
      <c r="HJ159" s="224"/>
      <c r="HK159" s="225"/>
      <c r="HL159" s="225"/>
      <c r="HM159" s="225"/>
      <c r="HN159" s="225"/>
      <c r="HO159" s="226"/>
      <c r="HP159" s="227"/>
      <c r="HQ159" s="227"/>
      <c r="HR159" s="227"/>
      <c r="HS159" s="227"/>
      <c r="HT159" s="227"/>
      <c r="HU159" s="227"/>
      <c r="HV159" s="228"/>
      <c r="HW159" s="229"/>
      <c r="HX159" s="229"/>
      <c r="HY159" s="229"/>
      <c r="HZ159" s="229"/>
      <c r="IA159" s="229"/>
      <c r="IB159" s="229"/>
      <c r="IC159" s="229"/>
      <c r="ID159" s="230"/>
      <c r="IE159" s="231"/>
      <c r="IF159" s="231"/>
      <c r="IG159" s="231"/>
      <c r="IH159" s="231"/>
      <c r="II159" s="231"/>
      <c r="IJ159" s="231"/>
      <c r="IK159" s="231"/>
      <c r="IL159" s="231"/>
      <c r="IM159" s="231"/>
      <c r="IN159" s="231"/>
      <c r="IO159" s="231"/>
      <c r="IP159" s="418"/>
      <c r="IQ159" s="418"/>
    </row>
    <row r="160" spans="1:251" ht="15" customHeight="1" x14ac:dyDescent="0.25">
      <c r="A160" s="14" t="s">
        <v>1795</v>
      </c>
      <c r="B160" s="392">
        <v>54</v>
      </c>
      <c r="C160" s="13" t="s">
        <v>756</v>
      </c>
      <c r="D160" s="423">
        <v>43850</v>
      </c>
      <c r="E160" s="20">
        <v>8</v>
      </c>
      <c r="F160" s="6">
        <v>10447958</v>
      </c>
      <c r="G160" s="20">
        <v>1</v>
      </c>
      <c r="H160" s="20"/>
      <c r="I160" s="23"/>
      <c r="J160" s="6" t="s">
        <v>18</v>
      </c>
      <c r="K160" s="6" t="s">
        <v>18</v>
      </c>
      <c r="L160" s="424"/>
      <c r="M160" s="651" t="s">
        <v>757</v>
      </c>
      <c r="N160" s="690">
        <v>63.099998474121094</v>
      </c>
      <c r="O160" s="107"/>
      <c r="P160" s="105"/>
      <c r="Q160" s="106"/>
      <c r="R160" s="690">
        <v>60</v>
      </c>
      <c r="S160" s="107"/>
      <c r="T160" s="105"/>
      <c r="U160" s="106"/>
      <c r="V160" s="24">
        <v>67.980003356933594</v>
      </c>
      <c r="W160" s="107"/>
      <c r="X160" s="105"/>
      <c r="Y160" s="106"/>
      <c r="Z160" s="24">
        <v>66.339996337890625</v>
      </c>
      <c r="AA160" s="273"/>
      <c r="AB160" s="24" t="s">
        <v>1390</v>
      </c>
      <c r="AC160" s="273"/>
      <c r="AD160" s="272">
        <v>100</v>
      </c>
      <c r="AE160" s="108"/>
      <c r="AF160" s="444"/>
      <c r="AG160" s="272">
        <v>100</v>
      </c>
      <c r="AH160" s="108"/>
      <c r="AI160" s="444"/>
      <c r="AJ160" s="272">
        <v>100</v>
      </c>
      <c r="AK160" s="108"/>
      <c r="AL160" s="444"/>
      <c r="AM160" s="272">
        <v>100</v>
      </c>
      <c r="AN160" s="108"/>
      <c r="AO160" s="444"/>
      <c r="AP160" s="272">
        <v>100</v>
      </c>
      <c r="AQ160" s="108"/>
      <c r="AR160" s="444"/>
      <c r="AS160" s="272">
        <v>100</v>
      </c>
      <c r="AT160" s="108"/>
      <c r="AU160" s="444"/>
      <c r="AV160" s="272">
        <v>100</v>
      </c>
      <c r="AW160" s="108"/>
      <c r="AX160" s="444"/>
      <c r="AY160" s="24">
        <v>45</v>
      </c>
      <c r="AZ160" s="107"/>
      <c r="BA160" s="273"/>
      <c r="BB160" s="24">
        <v>68</v>
      </c>
      <c r="BC160" s="107"/>
      <c r="BD160" s="273"/>
      <c r="BE160" s="24">
        <v>45</v>
      </c>
      <c r="BF160" s="107"/>
      <c r="BG160" s="273"/>
      <c r="BH160" s="24">
        <v>67</v>
      </c>
      <c r="BI160" s="107"/>
      <c r="BJ160" s="273"/>
      <c r="BK160" s="24">
        <v>72</v>
      </c>
      <c r="BL160" s="107"/>
      <c r="BM160" s="273"/>
      <c r="BN160" s="24">
        <v>60.700000762939453</v>
      </c>
      <c r="BO160" s="107"/>
      <c r="BP160" s="273"/>
      <c r="BQ160" s="24">
        <v>61</v>
      </c>
      <c r="BR160" s="107"/>
      <c r="BS160" s="273"/>
      <c r="BT160" s="24">
        <v>59.6</v>
      </c>
      <c r="BU160" s="291"/>
      <c r="BV160" s="273"/>
      <c r="BW160" s="24" t="s">
        <v>1390</v>
      </c>
      <c r="BX160" s="107"/>
      <c r="BY160" s="273"/>
      <c r="BZ160" s="24" t="s">
        <v>1390</v>
      </c>
      <c r="CA160" s="107"/>
      <c r="CB160" s="273"/>
      <c r="CC160" s="24"/>
      <c r="CD160" s="107"/>
      <c r="CE160" s="107"/>
      <c r="CF160" s="693">
        <v>30</v>
      </c>
      <c r="CG160" s="107"/>
      <c r="CH160" s="273"/>
      <c r="CI160" s="24" t="s">
        <v>1117</v>
      </c>
      <c r="CJ160" s="107"/>
      <c r="CK160" s="273"/>
      <c r="CL160" s="692" t="s">
        <v>1390</v>
      </c>
      <c r="CM160" s="107"/>
      <c r="CN160" s="273"/>
      <c r="CO160" s="24"/>
      <c r="CP160" s="107"/>
      <c r="CQ160" s="273"/>
      <c r="CR160" s="24"/>
      <c r="CS160" s="107"/>
      <c r="CT160" s="273"/>
      <c r="CU160" s="692">
        <v>60.5</v>
      </c>
      <c r="CV160" s="107"/>
      <c r="CW160" s="273"/>
      <c r="CX160" s="24"/>
      <c r="CY160" s="107"/>
      <c r="CZ160" s="273"/>
      <c r="DA160" s="24"/>
      <c r="DB160" s="107"/>
      <c r="DC160" s="273"/>
      <c r="DD160" s="692">
        <v>55.599998474121094</v>
      </c>
      <c r="DE160" s="107"/>
      <c r="DF160" s="273"/>
      <c r="DG160" s="218"/>
      <c r="DH160" s="217"/>
      <c r="DI160" s="217"/>
      <c r="DJ160" s="286">
        <f t="shared" ref="DJ160:DJ176" si="408">AVERAGE(AY160:DF160)</f>
        <v>56.763636294278236</v>
      </c>
      <c r="DK160" s="219"/>
      <c r="DL160" s="220">
        <f t="shared" ref="DL160:DL176" si="409">IF(DJ160&gt;80, 4, (DJ160-50)/20+2.5)</f>
        <v>2.838181814713912</v>
      </c>
      <c r="DM160" s="650">
        <f t="shared" ref="DM160:DM176" si="410">COUNTIF(N160:DF160, DM$1)+COUNTIF(N160:DF160, DM$2)</f>
        <v>0</v>
      </c>
      <c r="DN160" s="233">
        <f t="shared" ref="DN160:DN176" si="411">IF(COUNTIF($N160:$Q160, ET$1)&gt;0, DN$2, 0)</f>
        <v>0</v>
      </c>
      <c r="DO160" s="234">
        <f t="shared" ref="DO160:DO176" si="412">IF(COUNTIF($R160:$U160, ET$1)&gt;0, DO$2, 0)</f>
        <v>0</v>
      </c>
      <c r="DP160" s="234">
        <f t="shared" ref="DP160:DP176" si="413">IF(COUNTIF($V160:$Y160, ET$1)&gt;0, DP$2, 0)</f>
        <v>0</v>
      </c>
      <c r="DQ160" s="234">
        <f t="shared" ref="DQ160:DQ176" si="414">IF(COUNTIF($Z160:$AA160, ET$1)&gt;0, DQ$2, 0)</f>
        <v>0</v>
      </c>
      <c r="DR160" s="234">
        <f t="shared" ref="DR160:DR176" si="415">IF(COUNTIF($AB160:$AC160, ET$1)&gt;0, DR$2, 0)</f>
        <v>0</v>
      </c>
      <c r="DS160" s="235">
        <f t="shared" ref="DS160:DS176" si="416">IF(COUNTIF($AD160:$AF160, $ET$1)&gt;0, DS$2, 0)</f>
        <v>0</v>
      </c>
      <c r="DT160" s="236">
        <f t="shared" ref="DT160:DT176" si="417">IF(COUNTIF($AG160:$AI160, $ET$1)&gt;0, DT$2, 0)</f>
        <v>0</v>
      </c>
      <c r="DU160" s="236">
        <f t="shared" ref="DU160:DU176" si="418">IF(COUNTIF($AJ160:$AL160, $ET$1)&gt;0, DU$2, 0)</f>
        <v>0</v>
      </c>
      <c r="DV160" s="236">
        <f t="shared" ref="DV160:DV176" si="419">IF(COUNTIF($AM160:$AO160, $ET$1)&gt;0, DV$2, 0)</f>
        <v>0</v>
      </c>
      <c r="DW160" s="236">
        <f t="shared" ref="DW160:DW176" si="420">IF(COUNTIF($AP160:$AR160, $ET$1)&gt;0, DW$2, 0)</f>
        <v>0</v>
      </c>
      <c r="DX160" s="236">
        <f t="shared" ref="DX160:DX176" si="421">IF(COUNTIF($AS160:$AU160, $ET$1)&gt;0, DX$2, 0)</f>
        <v>0</v>
      </c>
      <c r="DY160" s="236">
        <f t="shared" ref="DY160:DY176" si="422">IF(COUNTIF($AV160:$AX160, $ET$1)&gt;0, DY$2, 0)</f>
        <v>0</v>
      </c>
      <c r="DZ160" s="237">
        <f t="shared" ref="DZ160:DZ176" si="423">IF(COUNTIF($AY160:$BA160, $ET$1)&gt;0, DZ$2, 0)</f>
        <v>0</v>
      </c>
      <c r="EA160" s="238">
        <f t="shared" ref="EA160:EA176" si="424">IF(COUNTIF($BB160:$BD160, $ET$1)&gt;0, EA$2, 0)</f>
        <v>0</v>
      </c>
      <c r="EB160" s="238">
        <f t="shared" ref="EB160:EB176" si="425">IF(COUNTIF($BE160:$BG160, $ET$1)&gt;0, EB$2, 0)</f>
        <v>0</v>
      </c>
      <c r="EC160" s="238">
        <f t="shared" ref="EC160:EC176" si="426">IF(COUNTIF($BH160:$BJ160, $ET$1)&gt;0, EC$2, 0)</f>
        <v>0</v>
      </c>
      <c r="ED160" s="238">
        <f t="shared" ref="ED160:ED176" si="427">IF(COUNTIF($BK160:$BM160, $ET$1)&gt;0, ED$2, 0)</f>
        <v>0</v>
      </c>
      <c r="EE160" s="238">
        <f t="shared" ref="EE160:EE176" si="428">IF(COUNTIF($BN160:$BP160, $ET$1)&gt;0, EE$2, 0)</f>
        <v>0</v>
      </c>
      <c r="EF160" s="238">
        <f t="shared" ref="EF160:EF176" si="429">IF(COUNTIF($BQ160:$BS160, $ET$1)&gt;0, EF$2, 0)</f>
        <v>0</v>
      </c>
      <c r="EG160" s="238">
        <f t="shared" ref="EG160:EG176" si="430">IF(COUNTIF($BT160:$BV160, $ET$1)&gt;0, EG$2, 0)</f>
        <v>0</v>
      </c>
      <c r="EH160" s="239">
        <f t="shared" ref="EH160:EH176" si="431">IF(COUNTIF($BW160:$BY160, $ET$1)&gt;0, EH$2, 0)</f>
        <v>0</v>
      </c>
      <c r="EI160" s="240">
        <f t="shared" ref="EI160:EI176" si="432">IF(COUNTIF($BZ160:$CB160, $ET$1)&gt;0, EI$2, 0)</f>
        <v>0</v>
      </c>
      <c r="EJ160" s="240">
        <f t="shared" ref="EJ160:EJ176" si="433">IF(COUNTIF($CC160:$CE160, $ET$1)&gt;0, EJ$2, 0)</f>
        <v>0</v>
      </c>
      <c r="EK160" s="240">
        <f t="shared" ref="EK160:EK176" si="434">IF(COUNTIF($CF160:$CH160, $ET$1)&gt;0, EK$2, 0)</f>
        <v>0</v>
      </c>
      <c r="EL160" s="240">
        <f t="shared" ref="EL160:EL176" si="435">IF(COUNTIF($CI160:$CK160, $ET$1)&gt;0, EL$2, 0)</f>
        <v>3</v>
      </c>
      <c r="EM160" s="240">
        <f t="shared" ref="EM160:EM176" si="436">IF(COUNTIF($CL160:$CN160, $ET$1)&gt;0, EM$2, 0)</f>
        <v>0</v>
      </c>
      <c r="EN160" s="240">
        <f t="shared" ref="EN160:EN176" si="437">IF(COUNTIF($CO160:$CQ160, $ET$1)&gt;0, EN$2, 0)</f>
        <v>0</v>
      </c>
      <c r="EO160" s="240">
        <f t="shared" ref="EO160:EO176" si="438">IF(COUNTIF($CR160:$CT160, $ET$1)&gt;0, EO$2, 0)</f>
        <v>0</v>
      </c>
      <c r="EP160" s="240">
        <f t="shared" ref="EP160:EP176" si="439">IF(COUNTIF($CU160:$CW160, $ET$1)&gt;0, EP$2, 0)</f>
        <v>0</v>
      </c>
      <c r="EQ160" s="240">
        <f t="shared" ref="EQ160:EQ176" si="440">IF(COUNTIF($CX160:$CZ160, $ET$1)&gt;0, EQ$2, 0)</f>
        <v>0</v>
      </c>
      <c r="ER160" s="240">
        <f t="shared" ref="ER160:ER176" si="441">IF(COUNTIF($DA160:$DC160, $ET$1)&gt;0, ER$2, 0)</f>
        <v>0</v>
      </c>
      <c r="ES160" s="240">
        <f t="shared" ref="ES160:ES176" si="442">IF(COUNTIF($DD160:$DF160, $ET$1)&gt;0, ES$2, 0)</f>
        <v>0</v>
      </c>
      <c r="ET160" s="241">
        <f t="shared" ref="ET160:ET176" si="443">SUM(DN160:ES160)</f>
        <v>3</v>
      </c>
      <c r="EU160" s="242">
        <f t="shared" ref="EU160:EU176" si="444">IF(COUNTIF($N160:$Q160, GA$1)&gt;0, EU$2, 0)</f>
        <v>0</v>
      </c>
      <c r="EV160" s="234">
        <f t="shared" ref="EV160:EV176" si="445">IF(COUNTIF($R160:$U160, GA$1)&gt;0, EV$2, 0)</f>
        <v>0</v>
      </c>
      <c r="EW160" s="234">
        <f t="shared" ref="EW160:EW176" si="446">IF(COUNTIF($V160:$Y160, GA$1)&gt;0, EW$2, 0)</f>
        <v>0</v>
      </c>
      <c r="EX160" s="234">
        <f t="shared" ref="EX160:EX176" si="447">IF(COUNTIF($Z160:$AA160, GA$1)&gt;0, EX$2, 0)</f>
        <v>0</v>
      </c>
      <c r="EY160" s="234">
        <f t="shared" ref="EY160:EY176" si="448">IF(COUNTIF($AB160:$AC160, GA$1)&gt;0, EY$2, 0)</f>
        <v>2</v>
      </c>
      <c r="EZ160" s="235">
        <f t="shared" ref="EZ160:EZ176" si="449">IF(COUNTIF($AD160:$AF160, $GA$1)&gt;0, EZ$2, 0)</f>
        <v>0</v>
      </c>
      <c r="FA160" s="236">
        <f t="shared" ref="FA160:FA176" si="450">IF(COUNTIF($AG160:$AI160, $GA$1)&gt;0, FA$2, 0)</f>
        <v>0</v>
      </c>
      <c r="FB160" s="236">
        <f t="shared" ref="FB160:FB176" si="451">IF(COUNTIF($AJ160:$AL160, $GA$1)&gt;0, FB$2, 0)</f>
        <v>0</v>
      </c>
      <c r="FC160" s="236">
        <f t="shared" ref="FC160:FC176" si="452">IF(COUNTIF($AM160:$AO160, $GA$1)&gt;0, FC$2, 0)</f>
        <v>0</v>
      </c>
      <c r="FD160" s="236">
        <f t="shared" ref="FD160:FD176" si="453">IF(COUNTIF($AP160:$AR160, $GA$1)&gt;0, FD$2, 0)</f>
        <v>0</v>
      </c>
      <c r="FE160" s="236">
        <f t="shared" ref="FE160:FE176" si="454">IF(COUNTIF($AS160:$AU160, $GA$1)&gt;0, FE$2, 0)</f>
        <v>0</v>
      </c>
      <c r="FF160" s="236">
        <f t="shared" ref="FF160:FF176" si="455">IF(COUNTIF($AV160:$AX160, $GA$1)&gt;0, FF$2, 0)</f>
        <v>0</v>
      </c>
      <c r="FG160" s="237">
        <f t="shared" ref="FG160:FG176" si="456">IF(COUNTIF($AY160:$BA160, $GA$1)&gt;0, FG$2, 0)</f>
        <v>0</v>
      </c>
      <c r="FH160" s="238">
        <f t="shared" ref="FH160:FH176" si="457">IF(COUNTIF($BB160:$BD160, $GA$1)&gt;0, FH$2, 0)</f>
        <v>0</v>
      </c>
      <c r="FI160" s="238">
        <f t="shared" ref="FI160:FI176" si="458">IF(COUNTIF($BE160:$BG160, $GA$1)&gt;0, FI$2, 0)</f>
        <v>0</v>
      </c>
      <c r="FJ160" s="238">
        <f t="shared" ref="FJ160:FJ176" si="459">IF(COUNTIF($BH160:$BJ160, $GA$1)&gt;0, FJ$2, 0)</f>
        <v>0</v>
      </c>
      <c r="FK160" s="238">
        <f t="shared" ref="FK160:FK176" si="460">IF(COUNTIF($BK160:$BM160, $GA$1)&gt;0, FK$2, 0)</f>
        <v>0</v>
      </c>
      <c r="FL160" s="238">
        <f t="shared" ref="FL160:FL176" si="461">IF(COUNTIF($BN160:$BP160, $GA$1)&gt;0, FL$2, 0)</f>
        <v>0</v>
      </c>
      <c r="FM160" s="238">
        <f t="shared" ref="FM160:FM176" si="462">IF(COUNTIF($BQ160:$BS160, $GA$1)&gt;0, FM$2, 0)</f>
        <v>0</v>
      </c>
      <c r="FN160" s="238">
        <f t="shared" ref="FN160:FN176" si="463">IF(COUNTIF($BT160:$BV160, $GA$1)&gt;0, FN$2, 0)</f>
        <v>0</v>
      </c>
      <c r="FO160" s="239">
        <f t="shared" ref="FO160:FO176" si="464">IF(COUNTIF($BW160:$BY160, $GA$1)&gt;0, FO$2, 0)</f>
        <v>6</v>
      </c>
      <c r="FP160" s="240">
        <f t="shared" ref="FP160:FP176" si="465">IF(COUNTIF($BZ160:$CB160, $GA$1)&gt;0, FP$2, 0)</f>
        <v>6</v>
      </c>
      <c r="FQ160" s="240">
        <f t="shared" ref="FQ160:FQ176" si="466">IF(COUNTIF($CC160:$CE160, $GA$1)&gt;0, FQ$2, 0)</f>
        <v>0</v>
      </c>
      <c r="FR160" s="240">
        <f t="shared" ref="FR160:FR176" si="467">IF(COUNTIF($CF160:$CH160, $GA$1)&gt;0, FR$2, 0)</f>
        <v>0</v>
      </c>
      <c r="FS160" s="240">
        <f t="shared" ref="FS160:FS176" si="468">IF(COUNTIF($CI160:$CK160, $GA$1)&gt;0, FS$2, 0)</f>
        <v>0</v>
      </c>
      <c r="FT160" s="240">
        <f t="shared" ref="FT160:FT176" si="469">IF(COUNTIF($CL160:$CN160, $GA$1)&gt;0, FT$2, 0)</f>
        <v>6</v>
      </c>
      <c r="FU160" s="240">
        <f t="shared" ref="FU160:FU176" si="470">IF(COUNTIF($CO160:$CQ160, $GA$1)&gt;0, FU$2, 0)</f>
        <v>0</v>
      </c>
      <c r="FV160" s="240">
        <f t="shared" ref="FV160:FV176" si="471">IF(COUNTIF($CR160:$CT160, $GA$1)&gt;0, FV$2, 0)</f>
        <v>0</v>
      </c>
      <c r="FW160" s="240">
        <f t="shared" ref="FW160:FW176" si="472">IF(COUNTIF($CU160:$CW160, $GA$1)&gt;0, FW$2, 0)</f>
        <v>0</v>
      </c>
      <c r="FX160" s="240">
        <f t="shared" ref="FX160:FX176" si="473">IF(COUNTIF($CX160:$CZ160, $GA$1)&gt;0, FX$2, 0)</f>
        <v>0</v>
      </c>
      <c r="FY160" s="240">
        <f t="shared" ref="FY160:FY176" si="474">IF(COUNTIF($DA160:$DC160, $GA$1)&gt;0, FY$2, 0)</f>
        <v>0</v>
      </c>
      <c r="FZ160" s="240">
        <f t="shared" ref="FZ160:FZ176" si="475">IF(COUNTIF($DD160:$DF160, $GA$1)&gt;0, FZ$2, 0)</f>
        <v>0</v>
      </c>
      <c r="GA160" s="241">
        <f t="shared" ref="GA160:GA176" si="476">SUM(EU160:FZ160)</f>
        <v>20</v>
      </c>
      <c r="GB160" s="242">
        <f t="shared" ref="GB160:GB176" si="477">IF(COUNTIF($N160:$Q160, HH$1)&gt;0, GB$2, 0)</f>
        <v>0</v>
      </c>
      <c r="GC160" s="234">
        <f t="shared" ref="GC160:GC176" si="478">IF(COUNTIF($R160:$U160, HH$1)&gt;0, GC$2, 0)</f>
        <v>0</v>
      </c>
      <c r="GD160" s="234">
        <f t="shared" ref="GD160:GD176" si="479">IF(COUNTIF($V160:$Y160, HH$1)&gt;0, GD$2, 0)</f>
        <v>0</v>
      </c>
      <c r="GE160" s="234">
        <f t="shared" ref="GE160:GE176" si="480">IF(COUNTIF($Z160:$AA160, HH$1)&gt;0, GE$2, 0)</f>
        <v>0</v>
      </c>
      <c r="GF160" s="234">
        <f t="shared" ref="GF160:GF176" si="481">IF(COUNTIF($AB160:$AC160, HH$1)&gt;0, GF$2, 0)</f>
        <v>0</v>
      </c>
      <c r="GG160" s="235">
        <f t="shared" ref="GG160:GG176" si="482">IF(COUNTIF($AD160:$AF160, $HH$1)&gt;0, GG$2, 0)</f>
        <v>0</v>
      </c>
      <c r="GH160" s="236">
        <f t="shared" ref="GH160:GH176" si="483">IF(COUNTIF($AG160:$AI160, $HH$1)&gt;0, GH$2, 0)</f>
        <v>0</v>
      </c>
      <c r="GI160" s="236">
        <f t="shared" ref="GI160:GI176" si="484">IF(COUNTIF($AJ160:$AL160, $HH$1)&gt;0, GI$2, 0)</f>
        <v>0</v>
      </c>
      <c r="GJ160" s="236">
        <f t="shared" ref="GJ160:GJ176" si="485">IF(COUNTIF($AM160:$AO160, $HH$1)&gt;0, GJ$2, 0)</f>
        <v>0</v>
      </c>
      <c r="GK160" s="236">
        <f t="shared" ref="GK160:GK176" si="486">IF(COUNTIF($AP160:$AR160, $HH$1)&gt;0, GK$2, 0)</f>
        <v>0</v>
      </c>
      <c r="GL160" s="236">
        <f t="shared" ref="GL160:GL176" si="487">IF(COUNTIF($AS160:$AU160, $HH$1)&gt;0, GL$2, 0)</f>
        <v>0</v>
      </c>
      <c r="GM160" s="236">
        <f t="shared" ref="GM160:GM176" si="488">IF(COUNTIF($AV160:$AX160, $HH$1)&gt;0, GM$2, 0)</f>
        <v>0</v>
      </c>
      <c r="GN160" s="237">
        <f t="shared" ref="GN160:GN176" si="489">IF(COUNTIF($AY160:$BA160, $HH$1)&gt;0, GN$2, 0)</f>
        <v>0</v>
      </c>
      <c r="GO160" s="238">
        <f t="shared" ref="GO160:GO176" si="490">IF(COUNTIF($BB160:$BD160, $HH$1)&gt;0, GO$2, 0)</f>
        <v>0</v>
      </c>
      <c r="GP160" s="238">
        <f t="shared" ref="GP160:GP176" si="491">IF(COUNTIF($BE160:$BG160, $HH$1)&gt;0, GP$2, 0)</f>
        <v>0</v>
      </c>
      <c r="GQ160" s="238">
        <f t="shared" ref="GQ160:GQ176" si="492">IF(COUNTIF($BH160:$BJ160, $HH$1)&gt;0, GQ$2, 0)</f>
        <v>0</v>
      </c>
      <c r="GR160" s="238">
        <f t="shared" ref="GR160:GR176" si="493">IF(COUNTIF($BK160:$BM160, $HH$1)&gt;0, GR$2, 0)</f>
        <v>0</v>
      </c>
      <c r="GS160" s="238">
        <f t="shared" ref="GS160:GS176" si="494">IF(COUNTIF($BN160:$BP160, $HH$1)&gt;0, GS$2, 0)</f>
        <v>0</v>
      </c>
      <c r="GT160" s="238">
        <f t="shared" ref="GT160:GT176" si="495">IF(COUNTIF($BQ160:$BS160, $HH$1)&gt;0, GT$2, 0)</f>
        <v>0</v>
      </c>
      <c r="GU160" s="238">
        <f t="shared" ref="GU160:GU176" si="496">IF(COUNTIF($BT160:$BV160, $HH$1)&gt;0, GU$2, 0)</f>
        <v>0</v>
      </c>
      <c r="GV160" s="239">
        <f t="shared" ref="GV160:GV176" si="497">IF(COUNTIF($BW160:$BY160, $HH$1)&gt;0, GV$2, 0)</f>
        <v>0</v>
      </c>
      <c r="GW160" s="240">
        <f t="shared" ref="GW160:GW176" si="498">IF(COUNTIF($BZ160:$CB160, $HH$1)&gt;0, GW$2, 0)</f>
        <v>0</v>
      </c>
      <c r="GX160" s="240">
        <f t="shared" ref="GX160:GX176" si="499">IF(COUNTIF($CC160:$CE160, $HH$1)&gt;0, GX$2, 0)</f>
        <v>0</v>
      </c>
      <c r="GY160" s="240">
        <f t="shared" ref="GY160:GY176" si="500">IF(COUNTIF($CF160:$CH160, $HH$1)&gt;0, GY$2, 0)</f>
        <v>0</v>
      </c>
      <c r="GZ160" s="240">
        <f t="shared" ref="GZ160:GZ176" si="501">IF(COUNTIF($CI160:$CK160, $HH$1)&gt;0, GZ$2, 0)</f>
        <v>0</v>
      </c>
      <c r="HA160" s="240">
        <f t="shared" ref="HA160:HA176" si="502">IF(COUNTIF($CL160:$CN160, $HH$1)&gt;0, HA$2, 0)</f>
        <v>0</v>
      </c>
      <c r="HB160" s="240">
        <f t="shared" ref="HB160:HB176" si="503">IF(COUNTIF($CO160:$CQ160, $HH$1)&gt;0, HB$2, 0)</f>
        <v>0</v>
      </c>
      <c r="HC160" s="240">
        <f t="shared" ref="HC160:HC176" si="504">IF(COUNTIF($CR160:$CT160, $HH$1)&gt;0, HC$2, 0)</f>
        <v>0</v>
      </c>
      <c r="HD160" s="240">
        <f t="shared" ref="HD160:HD176" si="505">IF(COUNTIF($CU160:$CW160, $HH$1)&gt;0, HD$2, 0)</f>
        <v>0</v>
      </c>
      <c r="HE160" s="240">
        <f t="shared" ref="HE160:HE176" si="506">IF(COUNTIF($CX160:$CZ160, $HH$1)&gt;0, HE$2, 0)</f>
        <v>0</v>
      </c>
      <c r="HF160" s="240">
        <f t="shared" ref="HF160:HF176" si="507">IF(COUNTIF($DA160:$DC160, $HH$1)&gt;0, HF$2, 0)</f>
        <v>0</v>
      </c>
      <c r="HG160" s="240">
        <f t="shared" ref="HG160:HG176" si="508">IF(COUNTIF($DD160:$DF160, $HH$1)&gt;0, HG$2, 0)</f>
        <v>0</v>
      </c>
      <c r="HH160" s="241">
        <f t="shared" ref="HH160:HH176" si="509">SUM(GB160:HG160)</f>
        <v>0</v>
      </c>
      <c r="HI160" s="243"/>
      <c r="HJ160" s="242">
        <f t="shared" ref="HJ160:HJ176" si="510">IF(MAX($N160:$Q160)&gt;=40, HJ$2, 0)</f>
        <v>3</v>
      </c>
      <c r="HK160" s="234">
        <f t="shared" ref="HK160:HK176" si="511">IF(MAX($R160:$U160)&gt;=40, HK$2, 0)</f>
        <v>3</v>
      </c>
      <c r="HL160" s="234">
        <f t="shared" ref="HL160:HL176" si="512">IF(MAX($V160:$Y160)&gt;=40, HL$2, 0)</f>
        <v>3</v>
      </c>
      <c r="HM160" s="234">
        <f t="shared" ref="HM160:HM176" si="513">IF(MAX($Z160:$AA160)&gt;=40, HM$2, 0)</f>
        <v>3</v>
      </c>
      <c r="HN160" s="234">
        <f t="shared" ref="HN160:HN176" si="514">IF(MAX($AB160:$AC160)&gt;=40, HN$2, 0)</f>
        <v>0</v>
      </c>
      <c r="HO160" s="235">
        <f t="shared" ref="HO160:HO176" si="515">IF(MAX($AD160:$AF160)&gt;=40, HO$2, 0)</f>
        <v>20</v>
      </c>
      <c r="HP160" s="236">
        <f t="shared" ref="HP160:HP176" si="516">IF(MAX($AG160:$AI160)&gt;=40, HP$2, 0)</f>
        <v>20</v>
      </c>
      <c r="HQ160" s="236">
        <f t="shared" ref="HQ160:HQ176" si="517">IF(MAX($AJ160:$AL160)&gt;=40, HQ$2, 0)</f>
        <v>20</v>
      </c>
      <c r="HR160" s="236">
        <f t="shared" ref="HR160:HR176" si="518">IF(MAX($AM160:$AO160)&gt;=40, HR$2, 0)</f>
        <v>20</v>
      </c>
      <c r="HS160" s="236">
        <f t="shared" ref="HS160:HS176" si="519">IF(MAX($AP160:$AR160)&gt;=40, HS$2, 0)</f>
        <v>10</v>
      </c>
      <c r="HT160" s="236">
        <f t="shared" ref="HT160:HT176" si="520">IF(MAX($AS160:$AU160)&gt;=40, HT$2, 0)</f>
        <v>20</v>
      </c>
      <c r="HU160" s="236">
        <f t="shared" ref="HU160:HU176" si="521">IF(MAX($AV160:$AX160)&gt;=40, HU$2, 0)</f>
        <v>10</v>
      </c>
      <c r="HV160" s="237">
        <f t="shared" ref="HV160:HV176" si="522">IF(MAX($AY160:$BA160)&gt;=40, HV$2, 0)</f>
        <v>20</v>
      </c>
      <c r="HW160" s="238">
        <f t="shared" ref="HW160:HW176" si="523">IF(MAX($BB160:$BD160)&gt;=40, HW$2, 0)</f>
        <v>20</v>
      </c>
      <c r="HX160" s="238">
        <f t="shared" ref="HX160:HX176" si="524">IF(MAX($BE160:$BG160)&gt;=40, HX$2, 0)</f>
        <v>20</v>
      </c>
      <c r="HY160" s="238">
        <f t="shared" ref="HY160:HY176" si="525">IF(MAX($BH160:$BJ160)&gt;=40, HY$2, 0)</f>
        <v>20</v>
      </c>
      <c r="HZ160" s="238">
        <f t="shared" ref="HZ160:HZ176" si="526">IF(MAX($BK160:$BM160)&gt;=40, HZ$2, 0)</f>
        <v>10</v>
      </c>
      <c r="IA160" s="238">
        <f t="shared" ref="IA160:IA176" si="527">IF(MAX($BN160:$BP160)&gt;=40, IA$2, 0)</f>
        <v>20</v>
      </c>
      <c r="IB160" s="238">
        <f t="shared" ref="IB160:IB176" si="528">IF(MAX($BQ160:$BS160)&gt;=40, IB$2, 0)</f>
        <v>10</v>
      </c>
      <c r="IC160" s="238">
        <f t="shared" ref="IC160:IC176" si="529">IF(MAX($BT160:$BV160)&gt;=40, IC$2, 0)</f>
        <v>6</v>
      </c>
      <c r="ID160" s="239">
        <f t="shared" ref="ID160:ID176" si="530">IF(MAX($BW160:$BY160)&gt;=40, ID$2, 0)</f>
        <v>0</v>
      </c>
      <c r="IE160" s="240">
        <f t="shared" ref="IE160:IE176" si="531">IF(MAX($BZ160:$CB160)&gt;=40, IE$2, 0)</f>
        <v>0</v>
      </c>
      <c r="IF160" s="240">
        <f t="shared" ref="IF160:IF176" si="532">IF(MAX($CC160:$CE160)&gt;=40, IF$2, 0)</f>
        <v>0</v>
      </c>
      <c r="IG160" s="240">
        <f t="shared" ref="IG160:IG176" si="533">IF(MAX($CF160:$CH160)&gt;=40, IG$2, 0)</f>
        <v>0</v>
      </c>
      <c r="IH160" s="240">
        <f t="shared" ref="IH160:IH176" si="534">IF(MAX($CI160:$CK160)&gt;=40, IH$2, 0)</f>
        <v>0</v>
      </c>
      <c r="II160" s="240">
        <f t="shared" ref="II160:II176" si="535">IF(MAX($CL160:$CN160)&gt;=40, II$2, 0)</f>
        <v>0</v>
      </c>
      <c r="IJ160" s="240">
        <f t="shared" ref="IJ160:IJ176" si="536">IF(MAX($CO160:$CQ160)&gt;=40, IJ$2, 0)</f>
        <v>0</v>
      </c>
      <c r="IK160" s="240">
        <f t="shared" ref="IK160:IK176" si="537">IF(MAX($CR160:$CT160)&gt;=40, IK$2, 0)</f>
        <v>0</v>
      </c>
      <c r="IL160" s="240">
        <f t="shared" ref="IL160:IL176" si="538">IF(MAX($CU160:$CW160)&gt;=40, IL$2, 0)</f>
        <v>20</v>
      </c>
      <c r="IM160" s="240">
        <f t="shared" ref="IM160:IM176" si="539">IF(MAX($CX160:$CZ160)&gt;=40, IM$2, 0)</f>
        <v>0</v>
      </c>
      <c r="IN160" s="240">
        <f t="shared" ref="IN160:IN176" si="540">IF(MAX($DA160:$DC160)&gt;=40, IN$2, 0)</f>
        <v>0</v>
      </c>
      <c r="IO160" s="240">
        <f t="shared" ref="IO160:IO176" si="541">IF(MAX($DD160:$DF160)&gt;=40, IO$2, 0)</f>
        <v>20</v>
      </c>
      <c r="IP160" s="416">
        <f t="shared" ref="IP160:IP176" si="542">SUM(HO160:IB160, ID160:IO160)</f>
        <v>280</v>
      </c>
      <c r="IQ160" s="416">
        <f t="shared" ref="IQ160:IQ176" si="543">SUM(HJ160:HN160, IC160)</f>
        <v>18</v>
      </c>
    </row>
    <row r="161" spans="1:251" ht="15" customHeight="1" x14ac:dyDescent="0.25">
      <c r="A161" s="14" t="s">
        <v>1795</v>
      </c>
      <c r="B161" s="392">
        <v>55</v>
      </c>
      <c r="C161" s="13" t="s">
        <v>758</v>
      </c>
      <c r="D161" s="423">
        <v>43831</v>
      </c>
      <c r="E161" s="20">
        <v>8</v>
      </c>
      <c r="F161" s="6">
        <v>10447947</v>
      </c>
      <c r="G161" s="20">
        <v>1</v>
      </c>
      <c r="H161" s="20"/>
      <c r="I161" s="23"/>
      <c r="J161" s="6" t="s">
        <v>18</v>
      </c>
      <c r="K161" s="6" t="s">
        <v>18</v>
      </c>
      <c r="L161" s="424"/>
      <c r="M161" s="651" t="s">
        <v>759</v>
      </c>
      <c r="N161" s="690">
        <v>59.9</v>
      </c>
      <c r="O161" s="107"/>
      <c r="P161" s="105"/>
      <c r="Q161" s="106"/>
      <c r="R161" s="690">
        <v>75</v>
      </c>
      <c r="S161" s="107"/>
      <c r="T161" s="105"/>
      <c r="U161" s="106"/>
      <c r="V161" s="24">
        <v>72.480003356933594</v>
      </c>
      <c r="W161" s="107"/>
      <c r="X161" s="105"/>
      <c r="Y161" s="106"/>
      <c r="Z161" s="24">
        <v>72.860000610351563</v>
      </c>
      <c r="AA161" s="273"/>
      <c r="AB161" s="24" t="s">
        <v>1390</v>
      </c>
      <c r="AC161" s="273"/>
      <c r="AD161" s="272">
        <v>100</v>
      </c>
      <c r="AE161" s="108"/>
      <c r="AF161" s="444"/>
      <c r="AG161" s="272">
        <v>100</v>
      </c>
      <c r="AH161" s="108"/>
      <c r="AI161" s="444"/>
      <c r="AJ161" s="272">
        <v>100</v>
      </c>
      <c r="AK161" s="108"/>
      <c r="AL161" s="444"/>
      <c r="AM161" s="272">
        <v>100</v>
      </c>
      <c r="AN161" s="108"/>
      <c r="AO161" s="444"/>
      <c r="AP161" s="272">
        <v>100</v>
      </c>
      <c r="AQ161" s="108"/>
      <c r="AR161" s="444"/>
      <c r="AS161" s="272">
        <v>100</v>
      </c>
      <c r="AT161" s="108"/>
      <c r="AU161" s="444"/>
      <c r="AV161" s="272">
        <v>100</v>
      </c>
      <c r="AW161" s="108"/>
      <c r="AX161" s="444"/>
      <c r="AY161" s="24">
        <v>52</v>
      </c>
      <c r="AZ161" s="107"/>
      <c r="BA161" s="273"/>
      <c r="BB161" s="24">
        <v>75</v>
      </c>
      <c r="BC161" s="107"/>
      <c r="BD161" s="273"/>
      <c r="BE161" s="24">
        <v>45</v>
      </c>
      <c r="BF161" s="107"/>
      <c r="BG161" s="273"/>
      <c r="BH161" s="24">
        <v>70</v>
      </c>
      <c r="BI161" s="107"/>
      <c r="BJ161" s="273"/>
      <c r="BK161" s="24">
        <v>79</v>
      </c>
      <c r="BL161" s="107"/>
      <c r="BM161" s="273"/>
      <c r="BN161" s="24">
        <v>71.69000244140625</v>
      </c>
      <c r="BO161" s="107"/>
      <c r="BP161" s="273"/>
      <c r="BQ161" s="24">
        <v>66</v>
      </c>
      <c r="BR161" s="107"/>
      <c r="BS161" s="273"/>
      <c r="BT161" s="24">
        <v>74</v>
      </c>
      <c r="BU161" s="291"/>
      <c r="BV161" s="273"/>
      <c r="BW161" s="24" t="s">
        <v>1390</v>
      </c>
      <c r="BX161" s="107"/>
      <c r="BY161" s="273"/>
      <c r="BZ161" s="24" t="s">
        <v>1390</v>
      </c>
      <c r="CA161" s="107"/>
      <c r="CB161" s="273"/>
      <c r="CC161" s="692">
        <v>71</v>
      </c>
      <c r="CD161" s="107"/>
      <c r="CE161" s="107"/>
      <c r="CF161" s="107"/>
      <c r="CG161" s="107"/>
      <c r="CH161" s="273"/>
      <c r="CI161" s="24" t="s">
        <v>1117</v>
      </c>
      <c r="CJ161" s="107"/>
      <c r="CK161" s="273"/>
      <c r="CL161" s="692" t="s">
        <v>1390</v>
      </c>
      <c r="CM161" s="107"/>
      <c r="CN161" s="273"/>
      <c r="CO161" s="24"/>
      <c r="CP161" s="107"/>
      <c r="CQ161" s="273"/>
      <c r="CR161" s="24"/>
      <c r="CS161" s="107"/>
      <c r="CT161" s="273"/>
      <c r="CU161" s="24"/>
      <c r="CV161" s="107"/>
      <c r="CW161" s="273"/>
      <c r="CX161" s="24"/>
      <c r="CY161" s="107"/>
      <c r="CZ161" s="273"/>
      <c r="DA161" s="692">
        <v>66.400001525878906</v>
      </c>
      <c r="DB161" s="107"/>
      <c r="DC161" s="273"/>
      <c r="DD161" s="692">
        <v>75.199996948242188</v>
      </c>
      <c r="DE161" s="107"/>
      <c r="DF161" s="273"/>
      <c r="DG161" s="218"/>
      <c r="DH161" s="217"/>
      <c r="DI161" s="217"/>
      <c r="DJ161" s="286">
        <f t="shared" si="408"/>
        <v>67.753636446866125</v>
      </c>
      <c r="DK161" s="219"/>
      <c r="DL161" s="220">
        <f t="shared" si="409"/>
        <v>3.3876818223433061</v>
      </c>
      <c r="DM161" s="650">
        <f t="shared" si="410"/>
        <v>0</v>
      </c>
      <c r="DN161" s="233">
        <f t="shared" si="411"/>
        <v>0</v>
      </c>
      <c r="DO161" s="234">
        <f t="shared" si="412"/>
        <v>0</v>
      </c>
      <c r="DP161" s="234">
        <f t="shared" si="413"/>
        <v>0</v>
      </c>
      <c r="DQ161" s="234">
        <f t="shared" si="414"/>
        <v>0</v>
      </c>
      <c r="DR161" s="234">
        <f t="shared" si="415"/>
        <v>0</v>
      </c>
      <c r="DS161" s="235">
        <f t="shared" si="416"/>
        <v>0</v>
      </c>
      <c r="DT161" s="236">
        <f t="shared" si="417"/>
        <v>0</v>
      </c>
      <c r="DU161" s="236">
        <f t="shared" si="418"/>
        <v>0</v>
      </c>
      <c r="DV161" s="236">
        <f t="shared" si="419"/>
        <v>0</v>
      </c>
      <c r="DW161" s="236">
        <f t="shared" si="420"/>
        <v>0</v>
      </c>
      <c r="DX161" s="236">
        <f t="shared" si="421"/>
        <v>0</v>
      </c>
      <c r="DY161" s="236">
        <f t="shared" si="422"/>
        <v>0</v>
      </c>
      <c r="DZ161" s="237">
        <f t="shared" si="423"/>
        <v>0</v>
      </c>
      <c r="EA161" s="238">
        <f t="shared" si="424"/>
        <v>0</v>
      </c>
      <c r="EB161" s="238">
        <f t="shared" si="425"/>
        <v>0</v>
      </c>
      <c r="EC161" s="238">
        <f t="shared" si="426"/>
        <v>0</v>
      </c>
      <c r="ED161" s="238">
        <f t="shared" si="427"/>
        <v>0</v>
      </c>
      <c r="EE161" s="238">
        <f t="shared" si="428"/>
        <v>0</v>
      </c>
      <c r="EF161" s="238">
        <f t="shared" si="429"/>
        <v>0</v>
      </c>
      <c r="EG161" s="238">
        <f t="shared" si="430"/>
        <v>0</v>
      </c>
      <c r="EH161" s="239">
        <f t="shared" si="431"/>
        <v>0</v>
      </c>
      <c r="EI161" s="240">
        <f t="shared" si="432"/>
        <v>0</v>
      </c>
      <c r="EJ161" s="240">
        <f t="shared" si="433"/>
        <v>0</v>
      </c>
      <c r="EK161" s="240">
        <f t="shared" si="434"/>
        <v>0</v>
      </c>
      <c r="EL161" s="240">
        <f t="shared" si="435"/>
        <v>3</v>
      </c>
      <c r="EM161" s="240">
        <f t="shared" si="436"/>
        <v>0</v>
      </c>
      <c r="EN161" s="240">
        <f t="shared" si="437"/>
        <v>0</v>
      </c>
      <c r="EO161" s="240">
        <f t="shared" si="438"/>
        <v>0</v>
      </c>
      <c r="EP161" s="240">
        <f t="shared" si="439"/>
        <v>0</v>
      </c>
      <c r="EQ161" s="240">
        <f t="shared" si="440"/>
        <v>0</v>
      </c>
      <c r="ER161" s="240">
        <f t="shared" si="441"/>
        <v>0</v>
      </c>
      <c r="ES161" s="240">
        <f t="shared" si="442"/>
        <v>0</v>
      </c>
      <c r="ET161" s="241">
        <f t="shared" si="443"/>
        <v>3</v>
      </c>
      <c r="EU161" s="242">
        <f t="shared" si="444"/>
        <v>0</v>
      </c>
      <c r="EV161" s="234">
        <f t="shared" si="445"/>
        <v>0</v>
      </c>
      <c r="EW161" s="234">
        <f t="shared" si="446"/>
        <v>0</v>
      </c>
      <c r="EX161" s="234">
        <f t="shared" si="447"/>
        <v>0</v>
      </c>
      <c r="EY161" s="234">
        <f t="shared" si="448"/>
        <v>2</v>
      </c>
      <c r="EZ161" s="235">
        <f t="shared" si="449"/>
        <v>0</v>
      </c>
      <c r="FA161" s="236">
        <f t="shared" si="450"/>
        <v>0</v>
      </c>
      <c r="FB161" s="236">
        <f t="shared" si="451"/>
        <v>0</v>
      </c>
      <c r="FC161" s="236">
        <f t="shared" si="452"/>
        <v>0</v>
      </c>
      <c r="FD161" s="236">
        <f t="shared" si="453"/>
        <v>0</v>
      </c>
      <c r="FE161" s="236">
        <f t="shared" si="454"/>
        <v>0</v>
      </c>
      <c r="FF161" s="236">
        <f t="shared" si="455"/>
        <v>0</v>
      </c>
      <c r="FG161" s="237">
        <f t="shared" si="456"/>
        <v>0</v>
      </c>
      <c r="FH161" s="238">
        <f t="shared" si="457"/>
        <v>0</v>
      </c>
      <c r="FI161" s="238">
        <f t="shared" si="458"/>
        <v>0</v>
      </c>
      <c r="FJ161" s="238">
        <f t="shared" si="459"/>
        <v>0</v>
      </c>
      <c r="FK161" s="238">
        <f t="shared" si="460"/>
        <v>0</v>
      </c>
      <c r="FL161" s="238">
        <f t="shared" si="461"/>
        <v>0</v>
      </c>
      <c r="FM161" s="238">
        <f t="shared" si="462"/>
        <v>0</v>
      </c>
      <c r="FN161" s="238">
        <f t="shared" si="463"/>
        <v>0</v>
      </c>
      <c r="FO161" s="239">
        <f t="shared" si="464"/>
        <v>6</v>
      </c>
      <c r="FP161" s="240">
        <f t="shared" si="465"/>
        <v>6</v>
      </c>
      <c r="FQ161" s="240">
        <f t="shared" si="466"/>
        <v>0</v>
      </c>
      <c r="FR161" s="240">
        <f t="shared" si="467"/>
        <v>0</v>
      </c>
      <c r="FS161" s="240">
        <f t="shared" si="468"/>
        <v>0</v>
      </c>
      <c r="FT161" s="240">
        <f t="shared" si="469"/>
        <v>6</v>
      </c>
      <c r="FU161" s="240">
        <f t="shared" si="470"/>
        <v>0</v>
      </c>
      <c r="FV161" s="240">
        <f t="shared" si="471"/>
        <v>0</v>
      </c>
      <c r="FW161" s="240">
        <f t="shared" si="472"/>
        <v>0</v>
      </c>
      <c r="FX161" s="240">
        <f t="shared" si="473"/>
        <v>0</v>
      </c>
      <c r="FY161" s="240">
        <f t="shared" si="474"/>
        <v>0</v>
      </c>
      <c r="FZ161" s="240">
        <f t="shared" si="475"/>
        <v>0</v>
      </c>
      <c r="GA161" s="241">
        <f t="shared" si="476"/>
        <v>20</v>
      </c>
      <c r="GB161" s="242">
        <f t="shared" si="477"/>
        <v>0</v>
      </c>
      <c r="GC161" s="234">
        <f t="shared" si="478"/>
        <v>0</v>
      </c>
      <c r="GD161" s="234">
        <f t="shared" si="479"/>
        <v>0</v>
      </c>
      <c r="GE161" s="234">
        <f t="shared" si="480"/>
        <v>0</v>
      </c>
      <c r="GF161" s="234">
        <f t="shared" si="481"/>
        <v>0</v>
      </c>
      <c r="GG161" s="235">
        <f t="shared" si="482"/>
        <v>0</v>
      </c>
      <c r="GH161" s="236">
        <f t="shared" si="483"/>
        <v>0</v>
      </c>
      <c r="GI161" s="236">
        <f t="shared" si="484"/>
        <v>0</v>
      </c>
      <c r="GJ161" s="236">
        <f t="shared" si="485"/>
        <v>0</v>
      </c>
      <c r="GK161" s="236">
        <f t="shared" si="486"/>
        <v>0</v>
      </c>
      <c r="GL161" s="236">
        <f t="shared" si="487"/>
        <v>0</v>
      </c>
      <c r="GM161" s="236">
        <f t="shared" si="488"/>
        <v>0</v>
      </c>
      <c r="GN161" s="237">
        <f t="shared" si="489"/>
        <v>0</v>
      </c>
      <c r="GO161" s="238">
        <f t="shared" si="490"/>
        <v>0</v>
      </c>
      <c r="GP161" s="238">
        <f t="shared" si="491"/>
        <v>0</v>
      </c>
      <c r="GQ161" s="238">
        <f t="shared" si="492"/>
        <v>0</v>
      </c>
      <c r="GR161" s="238">
        <f t="shared" si="493"/>
        <v>0</v>
      </c>
      <c r="GS161" s="238">
        <f t="shared" si="494"/>
        <v>0</v>
      </c>
      <c r="GT161" s="238">
        <f t="shared" si="495"/>
        <v>0</v>
      </c>
      <c r="GU161" s="238">
        <f t="shared" si="496"/>
        <v>0</v>
      </c>
      <c r="GV161" s="239">
        <f t="shared" si="497"/>
        <v>0</v>
      </c>
      <c r="GW161" s="240">
        <f t="shared" si="498"/>
        <v>0</v>
      </c>
      <c r="GX161" s="240">
        <f t="shared" si="499"/>
        <v>0</v>
      </c>
      <c r="GY161" s="240">
        <f t="shared" si="500"/>
        <v>0</v>
      </c>
      <c r="GZ161" s="240">
        <f t="shared" si="501"/>
        <v>0</v>
      </c>
      <c r="HA161" s="240">
        <f t="shared" si="502"/>
        <v>0</v>
      </c>
      <c r="HB161" s="240">
        <f t="shared" si="503"/>
        <v>0</v>
      </c>
      <c r="HC161" s="240">
        <f t="shared" si="504"/>
        <v>0</v>
      </c>
      <c r="HD161" s="240">
        <f t="shared" si="505"/>
        <v>0</v>
      </c>
      <c r="HE161" s="240">
        <f t="shared" si="506"/>
        <v>0</v>
      </c>
      <c r="HF161" s="240">
        <f t="shared" si="507"/>
        <v>0</v>
      </c>
      <c r="HG161" s="240">
        <f t="shared" si="508"/>
        <v>0</v>
      </c>
      <c r="HH161" s="241">
        <f t="shared" si="509"/>
        <v>0</v>
      </c>
      <c r="HI161" s="243"/>
      <c r="HJ161" s="242">
        <f t="shared" si="510"/>
        <v>3</v>
      </c>
      <c r="HK161" s="234">
        <f t="shared" si="511"/>
        <v>3</v>
      </c>
      <c r="HL161" s="234">
        <f t="shared" si="512"/>
        <v>3</v>
      </c>
      <c r="HM161" s="234">
        <f t="shared" si="513"/>
        <v>3</v>
      </c>
      <c r="HN161" s="234">
        <f t="shared" si="514"/>
        <v>0</v>
      </c>
      <c r="HO161" s="235">
        <f t="shared" si="515"/>
        <v>20</v>
      </c>
      <c r="HP161" s="236">
        <f t="shared" si="516"/>
        <v>20</v>
      </c>
      <c r="HQ161" s="236">
        <f t="shared" si="517"/>
        <v>20</v>
      </c>
      <c r="HR161" s="236">
        <f t="shared" si="518"/>
        <v>20</v>
      </c>
      <c r="HS161" s="236">
        <f t="shared" si="519"/>
        <v>10</v>
      </c>
      <c r="HT161" s="236">
        <f t="shared" si="520"/>
        <v>20</v>
      </c>
      <c r="HU161" s="236">
        <f t="shared" si="521"/>
        <v>10</v>
      </c>
      <c r="HV161" s="237">
        <f t="shared" si="522"/>
        <v>20</v>
      </c>
      <c r="HW161" s="238">
        <f t="shared" si="523"/>
        <v>20</v>
      </c>
      <c r="HX161" s="238">
        <f t="shared" si="524"/>
        <v>20</v>
      </c>
      <c r="HY161" s="238">
        <f t="shared" si="525"/>
        <v>20</v>
      </c>
      <c r="HZ161" s="238">
        <f t="shared" si="526"/>
        <v>10</v>
      </c>
      <c r="IA161" s="238">
        <f t="shared" si="527"/>
        <v>20</v>
      </c>
      <c r="IB161" s="238">
        <f t="shared" si="528"/>
        <v>10</v>
      </c>
      <c r="IC161" s="238">
        <f t="shared" si="529"/>
        <v>6</v>
      </c>
      <c r="ID161" s="239">
        <f t="shared" si="530"/>
        <v>0</v>
      </c>
      <c r="IE161" s="240">
        <f t="shared" si="531"/>
        <v>0</v>
      </c>
      <c r="IF161" s="240">
        <f t="shared" si="532"/>
        <v>10</v>
      </c>
      <c r="IG161" s="240">
        <f t="shared" si="533"/>
        <v>0</v>
      </c>
      <c r="IH161" s="240">
        <f t="shared" si="534"/>
        <v>0</v>
      </c>
      <c r="II161" s="240">
        <f t="shared" si="535"/>
        <v>0</v>
      </c>
      <c r="IJ161" s="240">
        <f t="shared" si="536"/>
        <v>0</v>
      </c>
      <c r="IK161" s="240">
        <f t="shared" si="537"/>
        <v>0</v>
      </c>
      <c r="IL161" s="240">
        <f t="shared" si="538"/>
        <v>0</v>
      </c>
      <c r="IM161" s="240">
        <f t="shared" si="539"/>
        <v>0</v>
      </c>
      <c r="IN161" s="240">
        <f t="shared" si="540"/>
        <v>20</v>
      </c>
      <c r="IO161" s="240">
        <f t="shared" si="541"/>
        <v>20</v>
      </c>
      <c r="IP161" s="416">
        <f t="shared" si="542"/>
        <v>290</v>
      </c>
      <c r="IQ161" s="416">
        <f t="shared" si="543"/>
        <v>18</v>
      </c>
    </row>
    <row r="162" spans="1:251" ht="15" customHeight="1" x14ac:dyDescent="0.25">
      <c r="A162" s="14" t="s">
        <v>1795</v>
      </c>
      <c r="B162" s="392">
        <v>56</v>
      </c>
      <c r="C162" s="13" t="s">
        <v>760</v>
      </c>
      <c r="D162" s="423">
        <v>43831</v>
      </c>
      <c r="E162" s="20">
        <v>8</v>
      </c>
      <c r="F162" s="6">
        <v>10447844</v>
      </c>
      <c r="G162" s="20">
        <v>1</v>
      </c>
      <c r="H162" s="20"/>
      <c r="I162" s="23"/>
      <c r="J162" s="6" t="s">
        <v>18</v>
      </c>
      <c r="K162" s="6" t="s">
        <v>18</v>
      </c>
      <c r="L162" s="424"/>
      <c r="M162" s="651" t="s">
        <v>761</v>
      </c>
      <c r="N162" s="690">
        <v>70.099998474121094</v>
      </c>
      <c r="O162" s="107"/>
      <c r="P162" s="105"/>
      <c r="Q162" s="106"/>
      <c r="R162" s="690">
        <v>78.599998474121094</v>
      </c>
      <c r="S162" s="107"/>
      <c r="T162" s="105"/>
      <c r="U162" s="106"/>
      <c r="V162" s="24">
        <v>77.94000244140625</v>
      </c>
      <c r="W162" s="107"/>
      <c r="X162" s="105"/>
      <c r="Y162" s="106"/>
      <c r="Z162" s="24">
        <v>68.139999389648438</v>
      </c>
      <c r="AA162" s="273"/>
      <c r="AB162" s="24" t="s">
        <v>1390</v>
      </c>
      <c r="AC162" s="273"/>
      <c r="AD162" s="272">
        <v>100</v>
      </c>
      <c r="AE162" s="108"/>
      <c r="AF162" s="444"/>
      <c r="AG162" s="272">
        <v>100</v>
      </c>
      <c r="AH162" s="108"/>
      <c r="AI162" s="444"/>
      <c r="AJ162" s="272">
        <v>100</v>
      </c>
      <c r="AK162" s="108"/>
      <c r="AL162" s="444"/>
      <c r="AM162" s="272">
        <v>100</v>
      </c>
      <c r="AN162" s="108"/>
      <c r="AO162" s="444"/>
      <c r="AP162" s="272">
        <v>100</v>
      </c>
      <c r="AQ162" s="108"/>
      <c r="AR162" s="444"/>
      <c r="AS162" s="272">
        <v>100</v>
      </c>
      <c r="AT162" s="108"/>
      <c r="AU162" s="444"/>
      <c r="AV162" s="272">
        <v>100</v>
      </c>
      <c r="AW162" s="108"/>
      <c r="AX162" s="444"/>
      <c r="AY162" s="24">
        <v>60</v>
      </c>
      <c r="AZ162" s="107"/>
      <c r="BA162" s="273"/>
      <c r="BB162" s="24">
        <v>76</v>
      </c>
      <c r="BC162" s="107"/>
      <c r="BD162" s="273"/>
      <c r="BE162" s="24">
        <v>60</v>
      </c>
      <c r="BF162" s="107"/>
      <c r="BG162" s="273"/>
      <c r="BH162" s="24">
        <v>76</v>
      </c>
      <c r="BI162" s="107"/>
      <c r="BJ162" s="273"/>
      <c r="BK162" s="24">
        <v>87</v>
      </c>
      <c r="BL162" s="107"/>
      <c r="BM162" s="273"/>
      <c r="BN162" s="24">
        <v>76.389999389648438</v>
      </c>
      <c r="BO162" s="107"/>
      <c r="BP162" s="273"/>
      <c r="BQ162" s="24">
        <v>68</v>
      </c>
      <c r="BR162" s="107"/>
      <c r="BS162" s="273"/>
      <c r="BT162" s="24">
        <v>88.4</v>
      </c>
      <c r="BU162" s="291"/>
      <c r="BV162" s="273"/>
      <c r="BW162" s="24" t="s">
        <v>1390</v>
      </c>
      <c r="BX162" s="107"/>
      <c r="BY162" s="273"/>
      <c r="BZ162" s="24" t="s">
        <v>1390</v>
      </c>
      <c r="CA162" s="107"/>
      <c r="CB162" s="273"/>
      <c r="CC162" s="692">
        <v>74</v>
      </c>
      <c r="CD162" s="107"/>
      <c r="CE162" s="107"/>
      <c r="CF162" s="107"/>
      <c r="CG162" s="107"/>
      <c r="CH162" s="273"/>
      <c r="CI162" s="24" t="s">
        <v>1117</v>
      </c>
      <c r="CJ162" s="107"/>
      <c r="CK162" s="273"/>
      <c r="CL162" s="692" t="s">
        <v>1390</v>
      </c>
      <c r="CM162" s="107"/>
      <c r="CN162" s="273"/>
      <c r="CO162" s="692">
        <v>79</v>
      </c>
      <c r="CP162" s="107"/>
      <c r="CQ162" s="273"/>
      <c r="CR162" s="24"/>
      <c r="CS162" s="107"/>
      <c r="CT162" s="273"/>
      <c r="CU162" s="24"/>
      <c r="CV162" s="107"/>
      <c r="CW162" s="273"/>
      <c r="CX162" s="24"/>
      <c r="CY162" s="107"/>
      <c r="CZ162" s="273"/>
      <c r="DA162" s="24"/>
      <c r="DB162" s="107"/>
      <c r="DC162" s="273"/>
      <c r="DD162" s="692">
        <v>67.199996948242188</v>
      </c>
      <c r="DE162" s="107"/>
      <c r="DF162" s="273"/>
      <c r="DG162" s="218"/>
      <c r="DH162" s="217"/>
      <c r="DI162" s="217"/>
      <c r="DJ162" s="286">
        <f t="shared" si="408"/>
        <v>73.817272394353694</v>
      </c>
      <c r="DK162" s="219"/>
      <c r="DL162" s="220">
        <f t="shared" si="409"/>
        <v>3.6908636197176845</v>
      </c>
      <c r="DM162" s="650">
        <f t="shared" si="410"/>
        <v>0</v>
      </c>
      <c r="DN162" s="233">
        <f t="shared" si="411"/>
        <v>0</v>
      </c>
      <c r="DO162" s="234">
        <f t="shared" si="412"/>
        <v>0</v>
      </c>
      <c r="DP162" s="234">
        <f t="shared" si="413"/>
        <v>0</v>
      </c>
      <c r="DQ162" s="234">
        <f t="shared" si="414"/>
        <v>0</v>
      </c>
      <c r="DR162" s="234">
        <f t="shared" si="415"/>
        <v>0</v>
      </c>
      <c r="DS162" s="235">
        <f t="shared" si="416"/>
        <v>0</v>
      </c>
      <c r="DT162" s="236">
        <f t="shared" si="417"/>
        <v>0</v>
      </c>
      <c r="DU162" s="236">
        <f t="shared" si="418"/>
        <v>0</v>
      </c>
      <c r="DV162" s="236">
        <f t="shared" si="419"/>
        <v>0</v>
      </c>
      <c r="DW162" s="236">
        <f t="shared" si="420"/>
        <v>0</v>
      </c>
      <c r="DX162" s="236">
        <f t="shared" si="421"/>
        <v>0</v>
      </c>
      <c r="DY162" s="236">
        <f t="shared" si="422"/>
        <v>0</v>
      </c>
      <c r="DZ162" s="237">
        <f t="shared" si="423"/>
        <v>0</v>
      </c>
      <c r="EA162" s="238">
        <f t="shared" si="424"/>
        <v>0</v>
      </c>
      <c r="EB162" s="238">
        <f t="shared" si="425"/>
        <v>0</v>
      </c>
      <c r="EC162" s="238">
        <f t="shared" si="426"/>
        <v>0</v>
      </c>
      <c r="ED162" s="238">
        <f t="shared" si="427"/>
        <v>0</v>
      </c>
      <c r="EE162" s="238">
        <f t="shared" si="428"/>
        <v>0</v>
      </c>
      <c r="EF162" s="238">
        <f t="shared" si="429"/>
        <v>0</v>
      </c>
      <c r="EG162" s="238">
        <f t="shared" si="430"/>
        <v>0</v>
      </c>
      <c r="EH162" s="239">
        <f t="shared" si="431"/>
        <v>0</v>
      </c>
      <c r="EI162" s="240">
        <f t="shared" si="432"/>
        <v>0</v>
      </c>
      <c r="EJ162" s="240">
        <f t="shared" si="433"/>
        <v>0</v>
      </c>
      <c r="EK162" s="240">
        <f t="shared" si="434"/>
        <v>0</v>
      </c>
      <c r="EL162" s="240">
        <f t="shared" si="435"/>
        <v>3</v>
      </c>
      <c r="EM162" s="240">
        <f t="shared" si="436"/>
        <v>0</v>
      </c>
      <c r="EN162" s="240">
        <f t="shared" si="437"/>
        <v>0</v>
      </c>
      <c r="EO162" s="240">
        <f t="shared" si="438"/>
        <v>0</v>
      </c>
      <c r="EP162" s="240">
        <f t="shared" si="439"/>
        <v>0</v>
      </c>
      <c r="EQ162" s="240">
        <f t="shared" si="440"/>
        <v>0</v>
      </c>
      <c r="ER162" s="240">
        <f t="shared" si="441"/>
        <v>0</v>
      </c>
      <c r="ES162" s="240">
        <f t="shared" si="442"/>
        <v>0</v>
      </c>
      <c r="ET162" s="241">
        <f t="shared" si="443"/>
        <v>3</v>
      </c>
      <c r="EU162" s="242">
        <f t="shared" si="444"/>
        <v>0</v>
      </c>
      <c r="EV162" s="234">
        <f t="shared" si="445"/>
        <v>0</v>
      </c>
      <c r="EW162" s="234">
        <f t="shared" si="446"/>
        <v>0</v>
      </c>
      <c r="EX162" s="234">
        <f t="shared" si="447"/>
        <v>0</v>
      </c>
      <c r="EY162" s="234">
        <f t="shared" si="448"/>
        <v>2</v>
      </c>
      <c r="EZ162" s="235">
        <f t="shared" si="449"/>
        <v>0</v>
      </c>
      <c r="FA162" s="236">
        <f t="shared" si="450"/>
        <v>0</v>
      </c>
      <c r="FB162" s="236">
        <f t="shared" si="451"/>
        <v>0</v>
      </c>
      <c r="FC162" s="236">
        <f t="shared" si="452"/>
        <v>0</v>
      </c>
      <c r="FD162" s="236">
        <f t="shared" si="453"/>
        <v>0</v>
      </c>
      <c r="FE162" s="236">
        <f t="shared" si="454"/>
        <v>0</v>
      </c>
      <c r="FF162" s="236">
        <f t="shared" si="455"/>
        <v>0</v>
      </c>
      <c r="FG162" s="237">
        <f t="shared" si="456"/>
        <v>0</v>
      </c>
      <c r="FH162" s="238">
        <f t="shared" si="457"/>
        <v>0</v>
      </c>
      <c r="FI162" s="238">
        <f t="shared" si="458"/>
        <v>0</v>
      </c>
      <c r="FJ162" s="238">
        <f t="shared" si="459"/>
        <v>0</v>
      </c>
      <c r="FK162" s="238">
        <f t="shared" si="460"/>
        <v>0</v>
      </c>
      <c r="FL162" s="238">
        <f t="shared" si="461"/>
        <v>0</v>
      </c>
      <c r="FM162" s="238">
        <f t="shared" si="462"/>
        <v>0</v>
      </c>
      <c r="FN162" s="238">
        <f t="shared" si="463"/>
        <v>0</v>
      </c>
      <c r="FO162" s="239">
        <f t="shared" si="464"/>
        <v>6</v>
      </c>
      <c r="FP162" s="240">
        <f t="shared" si="465"/>
        <v>6</v>
      </c>
      <c r="FQ162" s="240">
        <f t="shared" si="466"/>
        <v>0</v>
      </c>
      <c r="FR162" s="240">
        <f t="shared" si="467"/>
        <v>0</v>
      </c>
      <c r="FS162" s="240">
        <f t="shared" si="468"/>
        <v>0</v>
      </c>
      <c r="FT162" s="240">
        <f t="shared" si="469"/>
        <v>6</v>
      </c>
      <c r="FU162" s="240">
        <f t="shared" si="470"/>
        <v>0</v>
      </c>
      <c r="FV162" s="240">
        <f t="shared" si="471"/>
        <v>0</v>
      </c>
      <c r="FW162" s="240">
        <f t="shared" si="472"/>
        <v>0</v>
      </c>
      <c r="FX162" s="240">
        <f t="shared" si="473"/>
        <v>0</v>
      </c>
      <c r="FY162" s="240">
        <f t="shared" si="474"/>
        <v>0</v>
      </c>
      <c r="FZ162" s="240">
        <f t="shared" si="475"/>
        <v>0</v>
      </c>
      <c r="GA162" s="241">
        <f t="shared" si="476"/>
        <v>20</v>
      </c>
      <c r="GB162" s="242">
        <f t="shared" si="477"/>
        <v>0</v>
      </c>
      <c r="GC162" s="234">
        <f t="shared" si="478"/>
        <v>0</v>
      </c>
      <c r="GD162" s="234">
        <f t="shared" si="479"/>
        <v>0</v>
      </c>
      <c r="GE162" s="234">
        <f t="shared" si="480"/>
        <v>0</v>
      </c>
      <c r="GF162" s="234">
        <f t="shared" si="481"/>
        <v>0</v>
      </c>
      <c r="GG162" s="235">
        <f t="shared" si="482"/>
        <v>0</v>
      </c>
      <c r="GH162" s="236">
        <f t="shared" si="483"/>
        <v>0</v>
      </c>
      <c r="GI162" s="236">
        <f t="shared" si="484"/>
        <v>0</v>
      </c>
      <c r="GJ162" s="236">
        <f t="shared" si="485"/>
        <v>0</v>
      </c>
      <c r="GK162" s="236">
        <f t="shared" si="486"/>
        <v>0</v>
      </c>
      <c r="GL162" s="236">
        <f t="shared" si="487"/>
        <v>0</v>
      </c>
      <c r="GM162" s="236">
        <f t="shared" si="488"/>
        <v>0</v>
      </c>
      <c r="GN162" s="237">
        <f t="shared" si="489"/>
        <v>0</v>
      </c>
      <c r="GO162" s="238">
        <f t="shared" si="490"/>
        <v>0</v>
      </c>
      <c r="GP162" s="238">
        <f t="shared" si="491"/>
        <v>0</v>
      </c>
      <c r="GQ162" s="238">
        <f t="shared" si="492"/>
        <v>0</v>
      </c>
      <c r="GR162" s="238">
        <f t="shared" si="493"/>
        <v>0</v>
      </c>
      <c r="GS162" s="238">
        <f t="shared" si="494"/>
        <v>0</v>
      </c>
      <c r="GT162" s="238">
        <f t="shared" si="495"/>
        <v>0</v>
      </c>
      <c r="GU162" s="238">
        <f t="shared" si="496"/>
        <v>0</v>
      </c>
      <c r="GV162" s="239">
        <f t="shared" si="497"/>
        <v>0</v>
      </c>
      <c r="GW162" s="240">
        <f t="shared" si="498"/>
        <v>0</v>
      </c>
      <c r="GX162" s="240">
        <f t="shared" si="499"/>
        <v>0</v>
      </c>
      <c r="GY162" s="240">
        <f t="shared" si="500"/>
        <v>0</v>
      </c>
      <c r="GZ162" s="240">
        <f t="shared" si="501"/>
        <v>0</v>
      </c>
      <c r="HA162" s="240">
        <f t="shared" si="502"/>
        <v>0</v>
      </c>
      <c r="HB162" s="240">
        <f t="shared" si="503"/>
        <v>0</v>
      </c>
      <c r="HC162" s="240">
        <f t="shared" si="504"/>
        <v>0</v>
      </c>
      <c r="HD162" s="240">
        <f t="shared" si="505"/>
        <v>0</v>
      </c>
      <c r="HE162" s="240">
        <f t="shared" si="506"/>
        <v>0</v>
      </c>
      <c r="HF162" s="240">
        <f t="shared" si="507"/>
        <v>0</v>
      </c>
      <c r="HG162" s="240">
        <f t="shared" si="508"/>
        <v>0</v>
      </c>
      <c r="HH162" s="241">
        <f t="shared" si="509"/>
        <v>0</v>
      </c>
      <c r="HI162" s="243"/>
      <c r="HJ162" s="242">
        <f t="shared" si="510"/>
        <v>3</v>
      </c>
      <c r="HK162" s="234">
        <f t="shared" si="511"/>
        <v>3</v>
      </c>
      <c r="HL162" s="234">
        <f t="shared" si="512"/>
        <v>3</v>
      </c>
      <c r="HM162" s="234">
        <f t="shared" si="513"/>
        <v>3</v>
      </c>
      <c r="HN162" s="234">
        <f t="shared" si="514"/>
        <v>0</v>
      </c>
      <c r="HO162" s="235">
        <f t="shared" si="515"/>
        <v>20</v>
      </c>
      <c r="HP162" s="236">
        <f t="shared" si="516"/>
        <v>20</v>
      </c>
      <c r="HQ162" s="236">
        <f t="shared" si="517"/>
        <v>20</v>
      </c>
      <c r="HR162" s="236">
        <f t="shared" si="518"/>
        <v>20</v>
      </c>
      <c r="HS162" s="236">
        <f t="shared" si="519"/>
        <v>10</v>
      </c>
      <c r="HT162" s="236">
        <f t="shared" si="520"/>
        <v>20</v>
      </c>
      <c r="HU162" s="236">
        <f t="shared" si="521"/>
        <v>10</v>
      </c>
      <c r="HV162" s="237">
        <f t="shared" si="522"/>
        <v>20</v>
      </c>
      <c r="HW162" s="238">
        <f t="shared" si="523"/>
        <v>20</v>
      </c>
      <c r="HX162" s="238">
        <f t="shared" si="524"/>
        <v>20</v>
      </c>
      <c r="HY162" s="238">
        <f t="shared" si="525"/>
        <v>20</v>
      </c>
      <c r="HZ162" s="238">
        <f t="shared" si="526"/>
        <v>10</v>
      </c>
      <c r="IA162" s="238">
        <f t="shared" si="527"/>
        <v>20</v>
      </c>
      <c r="IB162" s="238">
        <f t="shared" si="528"/>
        <v>10</v>
      </c>
      <c r="IC162" s="238">
        <f t="shared" si="529"/>
        <v>6</v>
      </c>
      <c r="ID162" s="239">
        <f t="shared" si="530"/>
        <v>0</v>
      </c>
      <c r="IE162" s="240">
        <f t="shared" si="531"/>
        <v>0</v>
      </c>
      <c r="IF162" s="240">
        <f t="shared" si="532"/>
        <v>10</v>
      </c>
      <c r="IG162" s="240">
        <f t="shared" si="533"/>
        <v>0</v>
      </c>
      <c r="IH162" s="240">
        <f t="shared" si="534"/>
        <v>0</v>
      </c>
      <c r="II162" s="240">
        <f t="shared" si="535"/>
        <v>0</v>
      </c>
      <c r="IJ162" s="240">
        <f t="shared" si="536"/>
        <v>20</v>
      </c>
      <c r="IK162" s="240">
        <f t="shared" si="537"/>
        <v>0</v>
      </c>
      <c r="IL162" s="240">
        <f t="shared" si="538"/>
        <v>0</v>
      </c>
      <c r="IM162" s="240">
        <f t="shared" si="539"/>
        <v>0</v>
      </c>
      <c r="IN162" s="240">
        <f t="shared" si="540"/>
        <v>0</v>
      </c>
      <c r="IO162" s="240">
        <f t="shared" si="541"/>
        <v>20</v>
      </c>
      <c r="IP162" s="416">
        <f t="shared" si="542"/>
        <v>290</v>
      </c>
      <c r="IQ162" s="416">
        <f t="shared" si="543"/>
        <v>18</v>
      </c>
    </row>
    <row r="163" spans="1:251" ht="15" customHeight="1" x14ac:dyDescent="0.25">
      <c r="A163" s="14" t="s">
        <v>1795</v>
      </c>
      <c r="B163" s="392">
        <v>57</v>
      </c>
      <c r="C163" s="13" t="s">
        <v>762</v>
      </c>
      <c r="D163" s="423">
        <v>43831</v>
      </c>
      <c r="E163" s="20">
        <v>8</v>
      </c>
      <c r="F163" s="6">
        <v>10447855</v>
      </c>
      <c r="G163" s="20">
        <v>1</v>
      </c>
      <c r="H163" s="20"/>
      <c r="I163" s="23"/>
      <c r="J163" s="6" t="s">
        <v>18</v>
      </c>
      <c r="K163" s="6" t="s">
        <v>18</v>
      </c>
      <c r="L163" s="424"/>
      <c r="M163" s="651" t="s">
        <v>763</v>
      </c>
      <c r="N163" s="690">
        <v>71.300003051757813</v>
      </c>
      <c r="O163" s="107"/>
      <c r="P163" s="105"/>
      <c r="Q163" s="106"/>
      <c r="R163" s="690">
        <v>70.300003051757813</v>
      </c>
      <c r="S163" s="107"/>
      <c r="T163" s="105"/>
      <c r="U163" s="106"/>
      <c r="V163" s="24">
        <v>77.94000244140625</v>
      </c>
      <c r="W163" s="107"/>
      <c r="X163" s="105"/>
      <c r="Y163" s="106"/>
      <c r="Z163" s="24">
        <v>63.540000915527344</v>
      </c>
      <c r="AA163" s="273"/>
      <c r="AB163" s="24" t="s">
        <v>1390</v>
      </c>
      <c r="AC163" s="273"/>
      <c r="AD163" s="272">
        <v>100</v>
      </c>
      <c r="AE163" s="108"/>
      <c r="AF163" s="444"/>
      <c r="AG163" s="272">
        <v>100</v>
      </c>
      <c r="AH163" s="108"/>
      <c r="AI163" s="444"/>
      <c r="AJ163" s="272">
        <v>100</v>
      </c>
      <c r="AK163" s="108"/>
      <c r="AL163" s="444"/>
      <c r="AM163" s="272">
        <v>100</v>
      </c>
      <c r="AN163" s="108"/>
      <c r="AO163" s="444"/>
      <c r="AP163" s="272">
        <v>100</v>
      </c>
      <c r="AQ163" s="108"/>
      <c r="AR163" s="444"/>
      <c r="AS163" s="272">
        <v>100</v>
      </c>
      <c r="AT163" s="108"/>
      <c r="AU163" s="444"/>
      <c r="AV163" s="272">
        <v>100</v>
      </c>
      <c r="AW163" s="108"/>
      <c r="AX163" s="444"/>
      <c r="AY163" s="24">
        <v>46</v>
      </c>
      <c r="AZ163" s="107"/>
      <c r="BA163" s="273"/>
      <c r="BB163" s="24">
        <v>72</v>
      </c>
      <c r="BC163" s="107"/>
      <c r="BD163" s="273"/>
      <c r="BE163" s="24">
        <v>48</v>
      </c>
      <c r="BF163" s="107"/>
      <c r="BG163" s="273"/>
      <c r="BH163" s="24">
        <v>65</v>
      </c>
      <c r="BI163" s="107"/>
      <c r="BJ163" s="273"/>
      <c r="BK163" s="24">
        <v>72</v>
      </c>
      <c r="BL163" s="107"/>
      <c r="BM163" s="273"/>
      <c r="BN163" s="24">
        <v>76.389999389648438</v>
      </c>
      <c r="BO163" s="107"/>
      <c r="BP163" s="273"/>
      <c r="BQ163" s="24">
        <v>67</v>
      </c>
      <c r="BR163" s="107"/>
      <c r="BS163" s="273"/>
      <c r="BT163" s="24">
        <v>89</v>
      </c>
      <c r="BU163" s="291"/>
      <c r="BV163" s="273"/>
      <c r="BW163" s="24" t="s">
        <v>1390</v>
      </c>
      <c r="BX163" s="107"/>
      <c r="BY163" s="273"/>
      <c r="BZ163" s="24" t="s">
        <v>1390</v>
      </c>
      <c r="CA163" s="107"/>
      <c r="CB163" s="273"/>
      <c r="CC163" s="692">
        <v>80</v>
      </c>
      <c r="CD163" s="107"/>
      <c r="CE163" s="107"/>
      <c r="CF163" s="107"/>
      <c r="CG163" s="107"/>
      <c r="CH163" s="273"/>
      <c r="CI163" s="24" t="s">
        <v>1117</v>
      </c>
      <c r="CJ163" s="107"/>
      <c r="CK163" s="273"/>
      <c r="CL163" s="692" t="s">
        <v>1390</v>
      </c>
      <c r="CM163" s="107"/>
      <c r="CN163" s="273"/>
      <c r="CO163" s="692">
        <v>72</v>
      </c>
      <c r="CP163" s="107"/>
      <c r="CQ163" s="273"/>
      <c r="CR163" s="24"/>
      <c r="CS163" s="107"/>
      <c r="CT163" s="273"/>
      <c r="CU163" s="24"/>
      <c r="CV163" s="107"/>
      <c r="CW163" s="273"/>
      <c r="CX163" s="24"/>
      <c r="CY163" s="107"/>
      <c r="CZ163" s="273"/>
      <c r="DA163" s="24"/>
      <c r="DB163" s="107"/>
      <c r="DC163" s="273"/>
      <c r="DD163" s="692">
        <v>57.700000762939453</v>
      </c>
      <c r="DE163" s="107"/>
      <c r="DF163" s="273"/>
      <c r="DG163" s="218"/>
      <c r="DH163" s="217"/>
      <c r="DI163" s="217"/>
      <c r="DJ163" s="286">
        <f t="shared" si="408"/>
        <v>67.735454559326172</v>
      </c>
      <c r="DK163" s="219"/>
      <c r="DL163" s="220">
        <f t="shared" si="409"/>
        <v>3.3867727279663087</v>
      </c>
      <c r="DM163" s="650">
        <f t="shared" si="410"/>
        <v>0</v>
      </c>
      <c r="DN163" s="233">
        <f t="shared" si="411"/>
        <v>0</v>
      </c>
      <c r="DO163" s="234">
        <f t="shared" si="412"/>
        <v>0</v>
      </c>
      <c r="DP163" s="234">
        <f t="shared" si="413"/>
        <v>0</v>
      </c>
      <c r="DQ163" s="234">
        <f t="shared" si="414"/>
        <v>0</v>
      </c>
      <c r="DR163" s="234">
        <f t="shared" si="415"/>
        <v>0</v>
      </c>
      <c r="DS163" s="235">
        <f t="shared" si="416"/>
        <v>0</v>
      </c>
      <c r="DT163" s="236">
        <f t="shared" si="417"/>
        <v>0</v>
      </c>
      <c r="DU163" s="236">
        <f t="shared" si="418"/>
        <v>0</v>
      </c>
      <c r="DV163" s="236">
        <f t="shared" si="419"/>
        <v>0</v>
      </c>
      <c r="DW163" s="236">
        <f t="shared" si="420"/>
        <v>0</v>
      </c>
      <c r="DX163" s="236">
        <f t="shared" si="421"/>
        <v>0</v>
      </c>
      <c r="DY163" s="236">
        <f t="shared" si="422"/>
        <v>0</v>
      </c>
      <c r="DZ163" s="237">
        <f t="shared" si="423"/>
        <v>0</v>
      </c>
      <c r="EA163" s="238">
        <f t="shared" si="424"/>
        <v>0</v>
      </c>
      <c r="EB163" s="238">
        <f t="shared" si="425"/>
        <v>0</v>
      </c>
      <c r="EC163" s="238">
        <f t="shared" si="426"/>
        <v>0</v>
      </c>
      <c r="ED163" s="238">
        <f t="shared" si="427"/>
        <v>0</v>
      </c>
      <c r="EE163" s="238">
        <f t="shared" si="428"/>
        <v>0</v>
      </c>
      <c r="EF163" s="238">
        <f t="shared" si="429"/>
        <v>0</v>
      </c>
      <c r="EG163" s="238">
        <f t="shared" si="430"/>
        <v>0</v>
      </c>
      <c r="EH163" s="239">
        <f t="shared" si="431"/>
        <v>0</v>
      </c>
      <c r="EI163" s="240">
        <f t="shared" si="432"/>
        <v>0</v>
      </c>
      <c r="EJ163" s="240">
        <f t="shared" si="433"/>
        <v>0</v>
      </c>
      <c r="EK163" s="240">
        <f t="shared" si="434"/>
        <v>0</v>
      </c>
      <c r="EL163" s="240">
        <f t="shared" si="435"/>
        <v>3</v>
      </c>
      <c r="EM163" s="240">
        <f t="shared" si="436"/>
        <v>0</v>
      </c>
      <c r="EN163" s="240">
        <f t="shared" si="437"/>
        <v>0</v>
      </c>
      <c r="EO163" s="240">
        <f t="shared" si="438"/>
        <v>0</v>
      </c>
      <c r="EP163" s="240">
        <f t="shared" si="439"/>
        <v>0</v>
      </c>
      <c r="EQ163" s="240">
        <f t="shared" si="440"/>
        <v>0</v>
      </c>
      <c r="ER163" s="240">
        <f t="shared" si="441"/>
        <v>0</v>
      </c>
      <c r="ES163" s="240">
        <f t="shared" si="442"/>
        <v>0</v>
      </c>
      <c r="ET163" s="241">
        <f t="shared" si="443"/>
        <v>3</v>
      </c>
      <c r="EU163" s="242">
        <f t="shared" si="444"/>
        <v>0</v>
      </c>
      <c r="EV163" s="234">
        <f t="shared" si="445"/>
        <v>0</v>
      </c>
      <c r="EW163" s="234">
        <f t="shared" si="446"/>
        <v>0</v>
      </c>
      <c r="EX163" s="234">
        <f t="shared" si="447"/>
        <v>0</v>
      </c>
      <c r="EY163" s="234">
        <f t="shared" si="448"/>
        <v>2</v>
      </c>
      <c r="EZ163" s="235">
        <f t="shared" si="449"/>
        <v>0</v>
      </c>
      <c r="FA163" s="236">
        <f t="shared" si="450"/>
        <v>0</v>
      </c>
      <c r="FB163" s="236">
        <f t="shared" si="451"/>
        <v>0</v>
      </c>
      <c r="FC163" s="236">
        <f t="shared" si="452"/>
        <v>0</v>
      </c>
      <c r="FD163" s="236">
        <f t="shared" si="453"/>
        <v>0</v>
      </c>
      <c r="FE163" s="236">
        <f t="shared" si="454"/>
        <v>0</v>
      </c>
      <c r="FF163" s="236">
        <f t="shared" si="455"/>
        <v>0</v>
      </c>
      <c r="FG163" s="237">
        <f t="shared" si="456"/>
        <v>0</v>
      </c>
      <c r="FH163" s="238">
        <f t="shared" si="457"/>
        <v>0</v>
      </c>
      <c r="FI163" s="238">
        <f t="shared" si="458"/>
        <v>0</v>
      </c>
      <c r="FJ163" s="238">
        <f t="shared" si="459"/>
        <v>0</v>
      </c>
      <c r="FK163" s="238">
        <f t="shared" si="460"/>
        <v>0</v>
      </c>
      <c r="FL163" s="238">
        <f t="shared" si="461"/>
        <v>0</v>
      </c>
      <c r="FM163" s="238">
        <f t="shared" si="462"/>
        <v>0</v>
      </c>
      <c r="FN163" s="238">
        <f t="shared" si="463"/>
        <v>0</v>
      </c>
      <c r="FO163" s="239">
        <f t="shared" si="464"/>
        <v>6</v>
      </c>
      <c r="FP163" s="240">
        <f t="shared" si="465"/>
        <v>6</v>
      </c>
      <c r="FQ163" s="240">
        <f t="shared" si="466"/>
        <v>0</v>
      </c>
      <c r="FR163" s="240">
        <f t="shared" si="467"/>
        <v>0</v>
      </c>
      <c r="FS163" s="240">
        <f t="shared" si="468"/>
        <v>0</v>
      </c>
      <c r="FT163" s="240">
        <f t="shared" si="469"/>
        <v>6</v>
      </c>
      <c r="FU163" s="240">
        <f t="shared" si="470"/>
        <v>0</v>
      </c>
      <c r="FV163" s="240">
        <f t="shared" si="471"/>
        <v>0</v>
      </c>
      <c r="FW163" s="240">
        <f t="shared" si="472"/>
        <v>0</v>
      </c>
      <c r="FX163" s="240">
        <f t="shared" si="473"/>
        <v>0</v>
      </c>
      <c r="FY163" s="240">
        <f t="shared" si="474"/>
        <v>0</v>
      </c>
      <c r="FZ163" s="240">
        <f t="shared" si="475"/>
        <v>0</v>
      </c>
      <c r="GA163" s="241">
        <f t="shared" si="476"/>
        <v>20</v>
      </c>
      <c r="GB163" s="242">
        <f t="shared" si="477"/>
        <v>0</v>
      </c>
      <c r="GC163" s="234">
        <f t="shared" si="478"/>
        <v>0</v>
      </c>
      <c r="GD163" s="234">
        <f t="shared" si="479"/>
        <v>0</v>
      </c>
      <c r="GE163" s="234">
        <f t="shared" si="480"/>
        <v>0</v>
      </c>
      <c r="GF163" s="234">
        <f t="shared" si="481"/>
        <v>0</v>
      </c>
      <c r="GG163" s="235">
        <f t="shared" si="482"/>
        <v>0</v>
      </c>
      <c r="GH163" s="236">
        <f t="shared" si="483"/>
        <v>0</v>
      </c>
      <c r="GI163" s="236">
        <f t="shared" si="484"/>
        <v>0</v>
      </c>
      <c r="GJ163" s="236">
        <f t="shared" si="485"/>
        <v>0</v>
      </c>
      <c r="GK163" s="236">
        <f t="shared" si="486"/>
        <v>0</v>
      </c>
      <c r="GL163" s="236">
        <f t="shared" si="487"/>
        <v>0</v>
      </c>
      <c r="GM163" s="236">
        <f t="shared" si="488"/>
        <v>0</v>
      </c>
      <c r="GN163" s="237">
        <f t="shared" si="489"/>
        <v>0</v>
      </c>
      <c r="GO163" s="238">
        <f t="shared" si="490"/>
        <v>0</v>
      </c>
      <c r="GP163" s="238">
        <f t="shared" si="491"/>
        <v>0</v>
      </c>
      <c r="GQ163" s="238">
        <f t="shared" si="492"/>
        <v>0</v>
      </c>
      <c r="GR163" s="238">
        <f t="shared" si="493"/>
        <v>0</v>
      </c>
      <c r="GS163" s="238">
        <f t="shared" si="494"/>
        <v>0</v>
      </c>
      <c r="GT163" s="238">
        <f t="shared" si="495"/>
        <v>0</v>
      </c>
      <c r="GU163" s="238">
        <f t="shared" si="496"/>
        <v>0</v>
      </c>
      <c r="GV163" s="239">
        <f t="shared" si="497"/>
        <v>0</v>
      </c>
      <c r="GW163" s="240">
        <f t="shared" si="498"/>
        <v>0</v>
      </c>
      <c r="GX163" s="240">
        <f t="shared" si="499"/>
        <v>0</v>
      </c>
      <c r="GY163" s="240">
        <f t="shared" si="500"/>
        <v>0</v>
      </c>
      <c r="GZ163" s="240">
        <f t="shared" si="501"/>
        <v>0</v>
      </c>
      <c r="HA163" s="240">
        <f t="shared" si="502"/>
        <v>0</v>
      </c>
      <c r="HB163" s="240">
        <f t="shared" si="503"/>
        <v>0</v>
      </c>
      <c r="HC163" s="240">
        <f t="shared" si="504"/>
        <v>0</v>
      </c>
      <c r="HD163" s="240">
        <f t="shared" si="505"/>
        <v>0</v>
      </c>
      <c r="HE163" s="240">
        <f t="shared" si="506"/>
        <v>0</v>
      </c>
      <c r="HF163" s="240">
        <f t="shared" si="507"/>
        <v>0</v>
      </c>
      <c r="HG163" s="240">
        <f t="shared" si="508"/>
        <v>0</v>
      </c>
      <c r="HH163" s="241">
        <f t="shared" si="509"/>
        <v>0</v>
      </c>
      <c r="HI163" s="243"/>
      <c r="HJ163" s="242">
        <f t="shared" si="510"/>
        <v>3</v>
      </c>
      <c r="HK163" s="234">
        <f t="shared" si="511"/>
        <v>3</v>
      </c>
      <c r="HL163" s="234">
        <f t="shared" si="512"/>
        <v>3</v>
      </c>
      <c r="HM163" s="234">
        <f t="shared" si="513"/>
        <v>3</v>
      </c>
      <c r="HN163" s="234">
        <f t="shared" si="514"/>
        <v>0</v>
      </c>
      <c r="HO163" s="235">
        <f t="shared" si="515"/>
        <v>20</v>
      </c>
      <c r="HP163" s="236">
        <f t="shared" si="516"/>
        <v>20</v>
      </c>
      <c r="HQ163" s="236">
        <f t="shared" si="517"/>
        <v>20</v>
      </c>
      <c r="HR163" s="236">
        <f t="shared" si="518"/>
        <v>20</v>
      </c>
      <c r="HS163" s="236">
        <f t="shared" si="519"/>
        <v>10</v>
      </c>
      <c r="HT163" s="236">
        <f t="shared" si="520"/>
        <v>20</v>
      </c>
      <c r="HU163" s="236">
        <f t="shared" si="521"/>
        <v>10</v>
      </c>
      <c r="HV163" s="237">
        <f t="shared" si="522"/>
        <v>20</v>
      </c>
      <c r="HW163" s="238">
        <f t="shared" si="523"/>
        <v>20</v>
      </c>
      <c r="HX163" s="238">
        <f t="shared" si="524"/>
        <v>20</v>
      </c>
      <c r="HY163" s="238">
        <f t="shared" si="525"/>
        <v>20</v>
      </c>
      <c r="HZ163" s="238">
        <f t="shared" si="526"/>
        <v>10</v>
      </c>
      <c r="IA163" s="238">
        <f t="shared" si="527"/>
        <v>20</v>
      </c>
      <c r="IB163" s="238">
        <f t="shared" si="528"/>
        <v>10</v>
      </c>
      <c r="IC163" s="238">
        <f t="shared" si="529"/>
        <v>6</v>
      </c>
      <c r="ID163" s="239">
        <f t="shared" si="530"/>
        <v>0</v>
      </c>
      <c r="IE163" s="240">
        <f t="shared" si="531"/>
        <v>0</v>
      </c>
      <c r="IF163" s="240">
        <f t="shared" si="532"/>
        <v>10</v>
      </c>
      <c r="IG163" s="240">
        <f t="shared" si="533"/>
        <v>0</v>
      </c>
      <c r="IH163" s="240">
        <f t="shared" si="534"/>
        <v>0</v>
      </c>
      <c r="II163" s="240">
        <f t="shared" si="535"/>
        <v>0</v>
      </c>
      <c r="IJ163" s="240">
        <f t="shared" si="536"/>
        <v>20</v>
      </c>
      <c r="IK163" s="240">
        <f t="shared" si="537"/>
        <v>0</v>
      </c>
      <c r="IL163" s="240">
        <f t="shared" si="538"/>
        <v>0</v>
      </c>
      <c r="IM163" s="240">
        <f t="shared" si="539"/>
        <v>0</v>
      </c>
      <c r="IN163" s="240">
        <f t="shared" si="540"/>
        <v>0</v>
      </c>
      <c r="IO163" s="240">
        <f t="shared" si="541"/>
        <v>20</v>
      </c>
      <c r="IP163" s="416">
        <f t="shared" si="542"/>
        <v>290</v>
      </c>
      <c r="IQ163" s="416">
        <f t="shared" si="543"/>
        <v>18</v>
      </c>
    </row>
    <row r="164" spans="1:251" ht="15" customHeight="1" x14ac:dyDescent="0.25">
      <c r="A164" s="14" t="s">
        <v>1795</v>
      </c>
      <c r="B164" s="392">
        <v>58</v>
      </c>
      <c r="C164" s="13" t="s">
        <v>764</v>
      </c>
      <c r="D164" s="423">
        <v>43831</v>
      </c>
      <c r="E164" s="20">
        <v>8</v>
      </c>
      <c r="F164" s="6">
        <v>10447833</v>
      </c>
      <c r="G164" s="20">
        <v>1</v>
      </c>
      <c r="H164" s="20"/>
      <c r="I164" s="23"/>
      <c r="J164" s="6" t="s">
        <v>18</v>
      </c>
      <c r="K164" s="6" t="s">
        <v>18</v>
      </c>
      <c r="L164" s="424"/>
      <c r="M164" s="651" t="s">
        <v>765</v>
      </c>
      <c r="N164" s="690">
        <v>71.199996948242188</v>
      </c>
      <c r="O164" s="107"/>
      <c r="P164" s="105"/>
      <c r="Q164" s="106"/>
      <c r="R164" s="690">
        <v>78.300003051757813</v>
      </c>
      <c r="S164" s="107"/>
      <c r="T164" s="105"/>
      <c r="U164" s="106"/>
      <c r="V164" s="24">
        <v>77.94000244140625</v>
      </c>
      <c r="W164" s="107"/>
      <c r="X164" s="105"/>
      <c r="Y164" s="106"/>
      <c r="Z164" s="24">
        <v>67.5</v>
      </c>
      <c r="AA164" s="273"/>
      <c r="AB164" s="24" t="s">
        <v>1390</v>
      </c>
      <c r="AC164" s="273"/>
      <c r="AD164" s="272">
        <v>100</v>
      </c>
      <c r="AE164" s="108"/>
      <c r="AF164" s="444"/>
      <c r="AG164" s="272">
        <v>100</v>
      </c>
      <c r="AH164" s="108"/>
      <c r="AI164" s="444"/>
      <c r="AJ164" s="272">
        <v>100</v>
      </c>
      <c r="AK164" s="108"/>
      <c r="AL164" s="444"/>
      <c r="AM164" s="272">
        <v>100</v>
      </c>
      <c r="AN164" s="108"/>
      <c r="AO164" s="444"/>
      <c r="AP164" s="272">
        <v>100</v>
      </c>
      <c r="AQ164" s="108"/>
      <c r="AR164" s="444"/>
      <c r="AS164" s="272">
        <v>100</v>
      </c>
      <c r="AT164" s="108"/>
      <c r="AU164" s="444"/>
      <c r="AV164" s="272">
        <v>100</v>
      </c>
      <c r="AW164" s="108"/>
      <c r="AX164" s="444"/>
      <c r="AY164" s="24">
        <v>54</v>
      </c>
      <c r="AZ164" s="107"/>
      <c r="BA164" s="273"/>
      <c r="BB164" s="24">
        <v>74</v>
      </c>
      <c r="BC164" s="107"/>
      <c r="BD164" s="273"/>
      <c r="BE164" s="24">
        <v>62</v>
      </c>
      <c r="BF164" s="107"/>
      <c r="BG164" s="273"/>
      <c r="BH164" s="24">
        <v>79</v>
      </c>
      <c r="BI164" s="107"/>
      <c r="BJ164" s="273"/>
      <c r="BK164" s="24">
        <v>84</v>
      </c>
      <c r="BL164" s="107"/>
      <c r="BM164" s="273"/>
      <c r="BN164" s="24">
        <v>70.410003662109375</v>
      </c>
      <c r="BO164" s="107"/>
      <c r="BP164" s="273"/>
      <c r="BQ164" s="24">
        <v>63</v>
      </c>
      <c r="BR164" s="107"/>
      <c r="BS164" s="273"/>
      <c r="BT164" s="24">
        <v>92.6</v>
      </c>
      <c r="BU164" s="291"/>
      <c r="BV164" s="273"/>
      <c r="BW164" s="24" t="s">
        <v>1390</v>
      </c>
      <c r="BX164" s="107"/>
      <c r="BY164" s="273"/>
      <c r="BZ164" s="24" t="s">
        <v>1390</v>
      </c>
      <c r="CA164" s="107"/>
      <c r="CB164" s="273"/>
      <c r="CC164" s="692">
        <v>82</v>
      </c>
      <c r="CD164" s="107"/>
      <c r="CE164" s="107"/>
      <c r="CF164" s="107"/>
      <c r="CG164" s="107"/>
      <c r="CH164" s="273"/>
      <c r="CI164" s="24" t="s">
        <v>1117</v>
      </c>
      <c r="CJ164" s="107"/>
      <c r="CK164" s="273"/>
      <c r="CL164" s="692" t="s">
        <v>1390</v>
      </c>
      <c r="CM164" s="107"/>
      <c r="CN164" s="273"/>
      <c r="CO164" s="692">
        <v>84</v>
      </c>
      <c r="CP164" s="107"/>
      <c r="CQ164" s="273"/>
      <c r="CR164" s="24"/>
      <c r="CS164" s="107"/>
      <c r="CT164" s="273"/>
      <c r="CU164" s="24"/>
      <c r="CV164" s="107"/>
      <c r="CW164" s="273"/>
      <c r="CX164" s="24"/>
      <c r="CY164" s="107"/>
      <c r="CZ164" s="273"/>
      <c r="DA164" s="24"/>
      <c r="DB164" s="107"/>
      <c r="DC164" s="273"/>
      <c r="DD164" s="692">
        <v>74.400001525878906</v>
      </c>
      <c r="DE164" s="107"/>
      <c r="DF164" s="273"/>
      <c r="DG164" s="218"/>
      <c r="DH164" s="217"/>
      <c r="DI164" s="217"/>
      <c r="DJ164" s="286">
        <f t="shared" si="408"/>
        <v>74.491818653453478</v>
      </c>
      <c r="DK164" s="219"/>
      <c r="DL164" s="220">
        <f t="shared" si="409"/>
        <v>3.7245909326726738</v>
      </c>
      <c r="DM164" s="650">
        <f t="shared" si="410"/>
        <v>0</v>
      </c>
      <c r="DN164" s="233">
        <f t="shared" si="411"/>
        <v>0</v>
      </c>
      <c r="DO164" s="234">
        <f t="shared" si="412"/>
        <v>0</v>
      </c>
      <c r="DP164" s="234">
        <f t="shared" si="413"/>
        <v>0</v>
      </c>
      <c r="DQ164" s="234">
        <f t="shared" si="414"/>
        <v>0</v>
      </c>
      <c r="DR164" s="234">
        <f t="shared" si="415"/>
        <v>0</v>
      </c>
      <c r="DS164" s="235">
        <f t="shared" si="416"/>
        <v>0</v>
      </c>
      <c r="DT164" s="236">
        <f t="shared" si="417"/>
        <v>0</v>
      </c>
      <c r="DU164" s="236">
        <f t="shared" si="418"/>
        <v>0</v>
      </c>
      <c r="DV164" s="236">
        <f t="shared" si="419"/>
        <v>0</v>
      </c>
      <c r="DW164" s="236">
        <f t="shared" si="420"/>
        <v>0</v>
      </c>
      <c r="DX164" s="236">
        <f t="shared" si="421"/>
        <v>0</v>
      </c>
      <c r="DY164" s="236">
        <f t="shared" si="422"/>
        <v>0</v>
      </c>
      <c r="DZ164" s="237">
        <f t="shared" si="423"/>
        <v>0</v>
      </c>
      <c r="EA164" s="238">
        <f t="shared" si="424"/>
        <v>0</v>
      </c>
      <c r="EB164" s="238">
        <f t="shared" si="425"/>
        <v>0</v>
      </c>
      <c r="EC164" s="238">
        <f t="shared" si="426"/>
        <v>0</v>
      </c>
      <c r="ED164" s="238">
        <f t="shared" si="427"/>
        <v>0</v>
      </c>
      <c r="EE164" s="238">
        <f t="shared" si="428"/>
        <v>0</v>
      </c>
      <c r="EF164" s="238">
        <f t="shared" si="429"/>
        <v>0</v>
      </c>
      <c r="EG164" s="238">
        <f t="shared" si="430"/>
        <v>0</v>
      </c>
      <c r="EH164" s="239">
        <f t="shared" si="431"/>
        <v>0</v>
      </c>
      <c r="EI164" s="240">
        <f t="shared" si="432"/>
        <v>0</v>
      </c>
      <c r="EJ164" s="240">
        <f t="shared" si="433"/>
        <v>0</v>
      </c>
      <c r="EK164" s="240">
        <f t="shared" si="434"/>
        <v>0</v>
      </c>
      <c r="EL164" s="240">
        <f t="shared" si="435"/>
        <v>3</v>
      </c>
      <c r="EM164" s="240">
        <f t="shared" si="436"/>
        <v>0</v>
      </c>
      <c r="EN164" s="240">
        <f t="shared" si="437"/>
        <v>0</v>
      </c>
      <c r="EO164" s="240">
        <f t="shared" si="438"/>
        <v>0</v>
      </c>
      <c r="EP164" s="240">
        <f t="shared" si="439"/>
        <v>0</v>
      </c>
      <c r="EQ164" s="240">
        <f t="shared" si="440"/>
        <v>0</v>
      </c>
      <c r="ER164" s="240">
        <f t="shared" si="441"/>
        <v>0</v>
      </c>
      <c r="ES164" s="240">
        <f t="shared" si="442"/>
        <v>0</v>
      </c>
      <c r="ET164" s="241">
        <f t="shared" si="443"/>
        <v>3</v>
      </c>
      <c r="EU164" s="242">
        <f t="shared" si="444"/>
        <v>0</v>
      </c>
      <c r="EV164" s="234">
        <f t="shared" si="445"/>
        <v>0</v>
      </c>
      <c r="EW164" s="234">
        <f t="shared" si="446"/>
        <v>0</v>
      </c>
      <c r="EX164" s="234">
        <f t="shared" si="447"/>
        <v>0</v>
      </c>
      <c r="EY164" s="234">
        <f t="shared" si="448"/>
        <v>2</v>
      </c>
      <c r="EZ164" s="235">
        <f t="shared" si="449"/>
        <v>0</v>
      </c>
      <c r="FA164" s="236">
        <f t="shared" si="450"/>
        <v>0</v>
      </c>
      <c r="FB164" s="236">
        <f t="shared" si="451"/>
        <v>0</v>
      </c>
      <c r="FC164" s="236">
        <f t="shared" si="452"/>
        <v>0</v>
      </c>
      <c r="FD164" s="236">
        <f t="shared" si="453"/>
        <v>0</v>
      </c>
      <c r="FE164" s="236">
        <f t="shared" si="454"/>
        <v>0</v>
      </c>
      <c r="FF164" s="236">
        <f t="shared" si="455"/>
        <v>0</v>
      </c>
      <c r="FG164" s="237">
        <f t="shared" si="456"/>
        <v>0</v>
      </c>
      <c r="FH164" s="238">
        <f t="shared" si="457"/>
        <v>0</v>
      </c>
      <c r="FI164" s="238">
        <f t="shared" si="458"/>
        <v>0</v>
      </c>
      <c r="FJ164" s="238">
        <f t="shared" si="459"/>
        <v>0</v>
      </c>
      <c r="FK164" s="238">
        <f t="shared" si="460"/>
        <v>0</v>
      </c>
      <c r="FL164" s="238">
        <f t="shared" si="461"/>
        <v>0</v>
      </c>
      <c r="FM164" s="238">
        <f t="shared" si="462"/>
        <v>0</v>
      </c>
      <c r="FN164" s="238">
        <f t="shared" si="463"/>
        <v>0</v>
      </c>
      <c r="FO164" s="239">
        <f t="shared" si="464"/>
        <v>6</v>
      </c>
      <c r="FP164" s="240">
        <f t="shared" si="465"/>
        <v>6</v>
      </c>
      <c r="FQ164" s="240">
        <f t="shared" si="466"/>
        <v>0</v>
      </c>
      <c r="FR164" s="240">
        <f t="shared" si="467"/>
        <v>0</v>
      </c>
      <c r="FS164" s="240">
        <f t="shared" si="468"/>
        <v>0</v>
      </c>
      <c r="FT164" s="240">
        <f t="shared" si="469"/>
        <v>6</v>
      </c>
      <c r="FU164" s="240">
        <f t="shared" si="470"/>
        <v>0</v>
      </c>
      <c r="FV164" s="240">
        <f t="shared" si="471"/>
        <v>0</v>
      </c>
      <c r="FW164" s="240">
        <f t="shared" si="472"/>
        <v>0</v>
      </c>
      <c r="FX164" s="240">
        <f t="shared" si="473"/>
        <v>0</v>
      </c>
      <c r="FY164" s="240">
        <f t="shared" si="474"/>
        <v>0</v>
      </c>
      <c r="FZ164" s="240">
        <f t="shared" si="475"/>
        <v>0</v>
      </c>
      <c r="GA164" s="241">
        <f t="shared" si="476"/>
        <v>20</v>
      </c>
      <c r="GB164" s="242">
        <f t="shared" si="477"/>
        <v>0</v>
      </c>
      <c r="GC164" s="234">
        <f t="shared" si="478"/>
        <v>0</v>
      </c>
      <c r="GD164" s="234">
        <f t="shared" si="479"/>
        <v>0</v>
      </c>
      <c r="GE164" s="234">
        <f t="shared" si="480"/>
        <v>0</v>
      </c>
      <c r="GF164" s="234">
        <f t="shared" si="481"/>
        <v>0</v>
      </c>
      <c r="GG164" s="235">
        <f t="shared" si="482"/>
        <v>0</v>
      </c>
      <c r="GH164" s="236">
        <f t="shared" si="483"/>
        <v>0</v>
      </c>
      <c r="GI164" s="236">
        <f t="shared" si="484"/>
        <v>0</v>
      </c>
      <c r="GJ164" s="236">
        <f t="shared" si="485"/>
        <v>0</v>
      </c>
      <c r="GK164" s="236">
        <f t="shared" si="486"/>
        <v>0</v>
      </c>
      <c r="GL164" s="236">
        <f t="shared" si="487"/>
        <v>0</v>
      </c>
      <c r="GM164" s="236">
        <f t="shared" si="488"/>
        <v>0</v>
      </c>
      <c r="GN164" s="237">
        <f t="shared" si="489"/>
        <v>0</v>
      </c>
      <c r="GO164" s="238">
        <f t="shared" si="490"/>
        <v>0</v>
      </c>
      <c r="GP164" s="238">
        <f t="shared" si="491"/>
        <v>0</v>
      </c>
      <c r="GQ164" s="238">
        <f t="shared" si="492"/>
        <v>0</v>
      </c>
      <c r="GR164" s="238">
        <f t="shared" si="493"/>
        <v>0</v>
      </c>
      <c r="GS164" s="238">
        <f t="shared" si="494"/>
        <v>0</v>
      </c>
      <c r="GT164" s="238">
        <f t="shared" si="495"/>
        <v>0</v>
      </c>
      <c r="GU164" s="238">
        <f t="shared" si="496"/>
        <v>0</v>
      </c>
      <c r="GV164" s="239">
        <f t="shared" si="497"/>
        <v>0</v>
      </c>
      <c r="GW164" s="240">
        <f t="shared" si="498"/>
        <v>0</v>
      </c>
      <c r="GX164" s="240">
        <f t="shared" si="499"/>
        <v>0</v>
      </c>
      <c r="GY164" s="240">
        <f t="shared" si="500"/>
        <v>0</v>
      </c>
      <c r="GZ164" s="240">
        <f t="shared" si="501"/>
        <v>0</v>
      </c>
      <c r="HA164" s="240">
        <f t="shared" si="502"/>
        <v>0</v>
      </c>
      <c r="HB164" s="240">
        <f t="shared" si="503"/>
        <v>0</v>
      </c>
      <c r="HC164" s="240">
        <f t="shared" si="504"/>
        <v>0</v>
      </c>
      <c r="HD164" s="240">
        <f t="shared" si="505"/>
        <v>0</v>
      </c>
      <c r="HE164" s="240">
        <f t="shared" si="506"/>
        <v>0</v>
      </c>
      <c r="HF164" s="240">
        <f t="shared" si="507"/>
        <v>0</v>
      </c>
      <c r="HG164" s="240">
        <f t="shared" si="508"/>
        <v>0</v>
      </c>
      <c r="HH164" s="241">
        <f t="shared" si="509"/>
        <v>0</v>
      </c>
      <c r="HI164" s="243"/>
      <c r="HJ164" s="242">
        <f t="shared" si="510"/>
        <v>3</v>
      </c>
      <c r="HK164" s="234">
        <f t="shared" si="511"/>
        <v>3</v>
      </c>
      <c r="HL164" s="234">
        <f t="shared" si="512"/>
        <v>3</v>
      </c>
      <c r="HM164" s="234">
        <f t="shared" si="513"/>
        <v>3</v>
      </c>
      <c r="HN164" s="234">
        <f t="shared" si="514"/>
        <v>0</v>
      </c>
      <c r="HO164" s="235">
        <f t="shared" si="515"/>
        <v>20</v>
      </c>
      <c r="HP164" s="236">
        <f t="shared" si="516"/>
        <v>20</v>
      </c>
      <c r="HQ164" s="236">
        <f t="shared" si="517"/>
        <v>20</v>
      </c>
      <c r="HR164" s="236">
        <f t="shared" si="518"/>
        <v>20</v>
      </c>
      <c r="HS164" s="236">
        <f t="shared" si="519"/>
        <v>10</v>
      </c>
      <c r="HT164" s="236">
        <f t="shared" si="520"/>
        <v>20</v>
      </c>
      <c r="HU164" s="236">
        <f t="shared" si="521"/>
        <v>10</v>
      </c>
      <c r="HV164" s="237">
        <f t="shared" si="522"/>
        <v>20</v>
      </c>
      <c r="HW164" s="238">
        <f t="shared" si="523"/>
        <v>20</v>
      </c>
      <c r="HX164" s="238">
        <f t="shared" si="524"/>
        <v>20</v>
      </c>
      <c r="HY164" s="238">
        <f t="shared" si="525"/>
        <v>20</v>
      </c>
      <c r="HZ164" s="238">
        <f t="shared" si="526"/>
        <v>10</v>
      </c>
      <c r="IA164" s="238">
        <f t="shared" si="527"/>
        <v>20</v>
      </c>
      <c r="IB164" s="238">
        <f t="shared" si="528"/>
        <v>10</v>
      </c>
      <c r="IC164" s="238">
        <f t="shared" si="529"/>
        <v>6</v>
      </c>
      <c r="ID164" s="239">
        <f t="shared" si="530"/>
        <v>0</v>
      </c>
      <c r="IE164" s="240">
        <f t="shared" si="531"/>
        <v>0</v>
      </c>
      <c r="IF164" s="240">
        <f t="shared" si="532"/>
        <v>10</v>
      </c>
      <c r="IG164" s="240">
        <f t="shared" si="533"/>
        <v>0</v>
      </c>
      <c r="IH164" s="240">
        <f t="shared" si="534"/>
        <v>0</v>
      </c>
      <c r="II164" s="240">
        <f t="shared" si="535"/>
        <v>0</v>
      </c>
      <c r="IJ164" s="240">
        <f t="shared" si="536"/>
        <v>20</v>
      </c>
      <c r="IK164" s="240">
        <f t="shared" si="537"/>
        <v>0</v>
      </c>
      <c r="IL164" s="240">
        <f t="shared" si="538"/>
        <v>0</v>
      </c>
      <c r="IM164" s="240">
        <f t="shared" si="539"/>
        <v>0</v>
      </c>
      <c r="IN164" s="240">
        <f t="shared" si="540"/>
        <v>0</v>
      </c>
      <c r="IO164" s="240">
        <f t="shared" si="541"/>
        <v>20</v>
      </c>
      <c r="IP164" s="416">
        <f t="shared" si="542"/>
        <v>290</v>
      </c>
      <c r="IQ164" s="416">
        <f t="shared" si="543"/>
        <v>18</v>
      </c>
    </row>
    <row r="165" spans="1:251" ht="15" customHeight="1" x14ac:dyDescent="0.25">
      <c r="A165" s="14" t="s">
        <v>1806</v>
      </c>
      <c r="B165" s="392">
        <v>59</v>
      </c>
      <c r="C165" s="13" t="s">
        <v>766</v>
      </c>
      <c r="D165" s="423">
        <v>43831</v>
      </c>
      <c r="E165" s="20">
        <v>8</v>
      </c>
      <c r="F165" s="6">
        <v>10447969</v>
      </c>
      <c r="G165" s="20">
        <v>1</v>
      </c>
      <c r="H165" s="20"/>
      <c r="I165" s="23"/>
      <c r="J165" s="6" t="s">
        <v>18</v>
      </c>
      <c r="K165" s="6" t="s">
        <v>18</v>
      </c>
      <c r="L165" s="424"/>
      <c r="M165" s="651" t="s">
        <v>767</v>
      </c>
      <c r="N165" s="690">
        <v>67.599998474121094</v>
      </c>
      <c r="O165" s="107"/>
      <c r="P165" s="105"/>
      <c r="Q165" s="106"/>
      <c r="R165" s="690">
        <v>62.200000762939453</v>
      </c>
      <c r="S165" s="107"/>
      <c r="T165" s="105"/>
      <c r="U165" s="106"/>
      <c r="V165" s="24">
        <v>69.769996643066406</v>
      </c>
      <c r="W165" s="107"/>
      <c r="X165" s="105"/>
      <c r="Y165" s="106"/>
      <c r="Z165" s="24">
        <v>61.540000915527344</v>
      </c>
      <c r="AA165" s="273"/>
      <c r="AB165" s="24" t="s">
        <v>1390</v>
      </c>
      <c r="AC165" s="273"/>
      <c r="AD165" s="272">
        <v>100</v>
      </c>
      <c r="AE165" s="108"/>
      <c r="AF165" s="444"/>
      <c r="AG165" s="272">
        <v>100</v>
      </c>
      <c r="AH165" s="108"/>
      <c r="AI165" s="444"/>
      <c r="AJ165" s="272">
        <v>100</v>
      </c>
      <c r="AK165" s="108"/>
      <c r="AL165" s="444"/>
      <c r="AM165" s="272">
        <v>100</v>
      </c>
      <c r="AN165" s="108"/>
      <c r="AO165" s="444"/>
      <c r="AP165" s="272">
        <v>100</v>
      </c>
      <c r="AQ165" s="108"/>
      <c r="AR165" s="444"/>
      <c r="AS165" s="272">
        <v>100</v>
      </c>
      <c r="AT165" s="108"/>
      <c r="AU165" s="444"/>
      <c r="AV165" s="272">
        <v>100</v>
      </c>
      <c r="AW165" s="108"/>
      <c r="AX165" s="444"/>
      <c r="AY165" s="24">
        <v>47</v>
      </c>
      <c r="AZ165" s="107"/>
      <c r="BA165" s="273"/>
      <c r="BB165" s="24">
        <v>65</v>
      </c>
      <c r="BC165" s="107"/>
      <c r="BD165" s="273"/>
      <c r="BE165" s="24"/>
      <c r="BF165" s="680">
        <v>45</v>
      </c>
      <c r="BG165" s="273"/>
      <c r="BH165" s="24">
        <v>62</v>
      </c>
      <c r="BI165" s="107"/>
      <c r="BJ165" s="273"/>
      <c r="BK165" s="24">
        <v>70</v>
      </c>
      <c r="BL165" s="107"/>
      <c r="BM165" s="273"/>
      <c r="BN165" s="24">
        <v>40.9</v>
      </c>
      <c r="BO165" s="107"/>
      <c r="BP165" s="273"/>
      <c r="BQ165" s="24">
        <v>64</v>
      </c>
      <c r="BR165" s="107"/>
      <c r="BS165" s="273"/>
      <c r="BT165" s="24" t="s">
        <v>1387</v>
      </c>
      <c r="BU165" s="291"/>
      <c r="BV165" s="273"/>
      <c r="BW165" s="24" t="s">
        <v>1390</v>
      </c>
      <c r="BX165" s="107"/>
      <c r="BY165" s="273"/>
      <c r="BZ165" s="24" t="s">
        <v>1390</v>
      </c>
      <c r="CA165" s="107"/>
      <c r="CB165" s="273"/>
      <c r="CC165" s="24"/>
      <c r="CD165" s="107"/>
      <c r="CE165" s="107"/>
      <c r="CF165" s="693">
        <v>54</v>
      </c>
      <c r="CG165" s="107"/>
      <c r="CH165" s="273"/>
      <c r="CI165" s="24" t="s">
        <v>1117</v>
      </c>
      <c r="CJ165" s="107"/>
      <c r="CK165" s="273"/>
      <c r="CL165" s="692" t="s">
        <v>1390</v>
      </c>
      <c r="CM165" s="107"/>
      <c r="CN165" s="273"/>
      <c r="CO165" s="24"/>
      <c r="CP165" s="107"/>
      <c r="CQ165" s="273"/>
      <c r="CR165" s="24"/>
      <c r="CS165" s="107"/>
      <c r="CT165" s="273"/>
      <c r="CU165" s="692">
        <v>59.5</v>
      </c>
      <c r="CV165" s="107"/>
      <c r="CW165" s="273"/>
      <c r="CX165" s="24"/>
      <c r="CY165" s="107"/>
      <c r="CZ165" s="273"/>
      <c r="DA165" s="24"/>
      <c r="DB165" s="107"/>
      <c r="DC165" s="273"/>
      <c r="DD165" s="692">
        <v>55</v>
      </c>
      <c r="DE165" s="107"/>
      <c r="DF165" s="273"/>
      <c r="DG165" s="218"/>
      <c r="DH165" s="217"/>
      <c r="DI165" s="217"/>
      <c r="DJ165" s="286">
        <f t="shared" si="408"/>
        <v>56.239999999999995</v>
      </c>
      <c r="DK165" s="219"/>
      <c r="DL165" s="220">
        <f t="shared" si="409"/>
        <v>2.8119999999999998</v>
      </c>
      <c r="DM165" s="650">
        <f t="shared" si="410"/>
        <v>0</v>
      </c>
      <c r="DN165" s="233">
        <f t="shared" si="411"/>
        <v>0</v>
      </c>
      <c r="DO165" s="234">
        <f t="shared" si="412"/>
        <v>0</v>
      </c>
      <c r="DP165" s="234">
        <f t="shared" si="413"/>
        <v>0</v>
      </c>
      <c r="DQ165" s="234">
        <f t="shared" si="414"/>
        <v>0</v>
      </c>
      <c r="DR165" s="234">
        <f t="shared" si="415"/>
        <v>0</v>
      </c>
      <c r="DS165" s="235">
        <f t="shared" si="416"/>
        <v>0</v>
      </c>
      <c r="DT165" s="236">
        <f t="shared" si="417"/>
        <v>0</v>
      </c>
      <c r="DU165" s="236">
        <f t="shared" si="418"/>
        <v>0</v>
      </c>
      <c r="DV165" s="236">
        <f t="shared" si="419"/>
        <v>0</v>
      </c>
      <c r="DW165" s="236">
        <f t="shared" si="420"/>
        <v>0</v>
      </c>
      <c r="DX165" s="236">
        <f t="shared" si="421"/>
        <v>0</v>
      </c>
      <c r="DY165" s="236">
        <f t="shared" si="422"/>
        <v>0</v>
      </c>
      <c r="DZ165" s="237">
        <f t="shared" si="423"/>
        <v>0</v>
      </c>
      <c r="EA165" s="238">
        <f t="shared" si="424"/>
        <v>0</v>
      </c>
      <c r="EB165" s="238">
        <f t="shared" si="425"/>
        <v>0</v>
      </c>
      <c r="EC165" s="238">
        <f t="shared" si="426"/>
        <v>0</v>
      </c>
      <c r="ED165" s="238">
        <f t="shared" si="427"/>
        <v>0</v>
      </c>
      <c r="EE165" s="238">
        <f t="shared" si="428"/>
        <v>0</v>
      </c>
      <c r="EF165" s="238">
        <f t="shared" si="429"/>
        <v>0</v>
      </c>
      <c r="EG165" s="238">
        <f t="shared" si="430"/>
        <v>0</v>
      </c>
      <c r="EH165" s="239">
        <f t="shared" si="431"/>
        <v>0</v>
      </c>
      <c r="EI165" s="240">
        <f t="shared" si="432"/>
        <v>0</v>
      </c>
      <c r="EJ165" s="240">
        <f t="shared" si="433"/>
        <v>0</v>
      </c>
      <c r="EK165" s="240">
        <f t="shared" si="434"/>
        <v>0</v>
      </c>
      <c r="EL165" s="240">
        <f t="shared" si="435"/>
        <v>3</v>
      </c>
      <c r="EM165" s="240">
        <f t="shared" si="436"/>
        <v>0</v>
      </c>
      <c r="EN165" s="240">
        <f t="shared" si="437"/>
        <v>0</v>
      </c>
      <c r="EO165" s="240">
        <f t="shared" si="438"/>
        <v>0</v>
      </c>
      <c r="EP165" s="240">
        <f t="shared" si="439"/>
        <v>0</v>
      </c>
      <c r="EQ165" s="240">
        <f t="shared" si="440"/>
        <v>0</v>
      </c>
      <c r="ER165" s="240">
        <f t="shared" si="441"/>
        <v>0</v>
      </c>
      <c r="ES165" s="240">
        <f t="shared" si="442"/>
        <v>0</v>
      </c>
      <c r="ET165" s="241">
        <f t="shared" si="443"/>
        <v>3</v>
      </c>
      <c r="EU165" s="242">
        <f t="shared" si="444"/>
        <v>0</v>
      </c>
      <c r="EV165" s="234">
        <f t="shared" si="445"/>
        <v>0</v>
      </c>
      <c r="EW165" s="234">
        <f t="shared" si="446"/>
        <v>0</v>
      </c>
      <c r="EX165" s="234">
        <f t="shared" si="447"/>
        <v>0</v>
      </c>
      <c r="EY165" s="234">
        <f t="shared" si="448"/>
        <v>2</v>
      </c>
      <c r="EZ165" s="235">
        <f t="shared" si="449"/>
        <v>0</v>
      </c>
      <c r="FA165" s="236">
        <f t="shared" si="450"/>
        <v>0</v>
      </c>
      <c r="FB165" s="236">
        <f t="shared" si="451"/>
        <v>0</v>
      </c>
      <c r="FC165" s="236">
        <f t="shared" si="452"/>
        <v>0</v>
      </c>
      <c r="FD165" s="236">
        <f t="shared" si="453"/>
        <v>0</v>
      </c>
      <c r="FE165" s="236">
        <f t="shared" si="454"/>
        <v>0</v>
      </c>
      <c r="FF165" s="236">
        <f t="shared" si="455"/>
        <v>0</v>
      </c>
      <c r="FG165" s="237">
        <f t="shared" si="456"/>
        <v>0</v>
      </c>
      <c r="FH165" s="238">
        <f t="shared" si="457"/>
        <v>0</v>
      </c>
      <c r="FI165" s="238">
        <f t="shared" si="458"/>
        <v>0</v>
      </c>
      <c r="FJ165" s="238">
        <f t="shared" si="459"/>
        <v>0</v>
      </c>
      <c r="FK165" s="238">
        <f t="shared" si="460"/>
        <v>0</v>
      </c>
      <c r="FL165" s="238">
        <f t="shared" si="461"/>
        <v>0</v>
      </c>
      <c r="FM165" s="238">
        <f t="shared" si="462"/>
        <v>0</v>
      </c>
      <c r="FN165" s="238">
        <f t="shared" si="463"/>
        <v>0</v>
      </c>
      <c r="FO165" s="239">
        <f t="shared" si="464"/>
        <v>6</v>
      </c>
      <c r="FP165" s="240">
        <f t="shared" si="465"/>
        <v>6</v>
      </c>
      <c r="FQ165" s="240">
        <f t="shared" si="466"/>
        <v>0</v>
      </c>
      <c r="FR165" s="240">
        <f t="shared" si="467"/>
        <v>0</v>
      </c>
      <c r="FS165" s="240">
        <f t="shared" si="468"/>
        <v>0</v>
      </c>
      <c r="FT165" s="240">
        <f t="shared" si="469"/>
        <v>6</v>
      </c>
      <c r="FU165" s="240">
        <f t="shared" si="470"/>
        <v>0</v>
      </c>
      <c r="FV165" s="240">
        <f t="shared" si="471"/>
        <v>0</v>
      </c>
      <c r="FW165" s="240">
        <f t="shared" si="472"/>
        <v>0</v>
      </c>
      <c r="FX165" s="240">
        <f t="shared" si="473"/>
        <v>0</v>
      </c>
      <c r="FY165" s="240">
        <f t="shared" si="474"/>
        <v>0</v>
      </c>
      <c r="FZ165" s="240">
        <f t="shared" si="475"/>
        <v>0</v>
      </c>
      <c r="GA165" s="241">
        <f t="shared" si="476"/>
        <v>20</v>
      </c>
      <c r="GB165" s="242">
        <f t="shared" si="477"/>
        <v>0</v>
      </c>
      <c r="GC165" s="234">
        <f t="shared" si="478"/>
        <v>0</v>
      </c>
      <c r="GD165" s="234">
        <f t="shared" si="479"/>
        <v>0</v>
      </c>
      <c r="GE165" s="234">
        <f t="shared" si="480"/>
        <v>0</v>
      </c>
      <c r="GF165" s="234">
        <f t="shared" si="481"/>
        <v>0</v>
      </c>
      <c r="GG165" s="235">
        <f t="shared" si="482"/>
        <v>0</v>
      </c>
      <c r="GH165" s="236">
        <f t="shared" si="483"/>
        <v>0</v>
      </c>
      <c r="GI165" s="236">
        <f t="shared" si="484"/>
        <v>0</v>
      </c>
      <c r="GJ165" s="236">
        <f t="shared" si="485"/>
        <v>0</v>
      </c>
      <c r="GK165" s="236">
        <f t="shared" si="486"/>
        <v>0</v>
      </c>
      <c r="GL165" s="236">
        <f t="shared" si="487"/>
        <v>0</v>
      </c>
      <c r="GM165" s="236">
        <f t="shared" si="488"/>
        <v>0</v>
      </c>
      <c r="GN165" s="237">
        <f t="shared" si="489"/>
        <v>0</v>
      </c>
      <c r="GO165" s="238">
        <f t="shared" si="490"/>
        <v>0</v>
      </c>
      <c r="GP165" s="238">
        <f t="shared" si="491"/>
        <v>0</v>
      </c>
      <c r="GQ165" s="238">
        <f t="shared" si="492"/>
        <v>0</v>
      </c>
      <c r="GR165" s="238">
        <f t="shared" si="493"/>
        <v>0</v>
      </c>
      <c r="GS165" s="238">
        <f t="shared" si="494"/>
        <v>0</v>
      </c>
      <c r="GT165" s="238">
        <f t="shared" si="495"/>
        <v>0</v>
      </c>
      <c r="GU165" s="238">
        <f t="shared" si="496"/>
        <v>6</v>
      </c>
      <c r="GV165" s="239">
        <f t="shared" si="497"/>
        <v>0</v>
      </c>
      <c r="GW165" s="240">
        <f t="shared" si="498"/>
        <v>0</v>
      </c>
      <c r="GX165" s="240">
        <f t="shared" si="499"/>
        <v>0</v>
      </c>
      <c r="GY165" s="240">
        <f t="shared" si="500"/>
        <v>0</v>
      </c>
      <c r="GZ165" s="240">
        <f t="shared" si="501"/>
        <v>0</v>
      </c>
      <c r="HA165" s="240">
        <f t="shared" si="502"/>
        <v>0</v>
      </c>
      <c r="HB165" s="240">
        <f t="shared" si="503"/>
        <v>0</v>
      </c>
      <c r="HC165" s="240">
        <f t="shared" si="504"/>
        <v>0</v>
      </c>
      <c r="HD165" s="240">
        <f t="shared" si="505"/>
        <v>0</v>
      </c>
      <c r="HE165" s="240">
        <f t="shared" si="506"/>
        <v>0</v>
      </c>
      <c r="HF165" s="240">
        <f t="shared" si="507"/>
        <v>0</v>
      </c>
      <c r="HG165" s="240">
        <f t="shared" si="508"/>
        <v>0</v>
      </c>
      <c r="HH165" s="241">
        <f t="shared" si="509"/>
        <v>6</v>
      </c>
      <c r="HI165" s="243"/>
      <c r="HJ165" s="242">
        <f t="shared" si="510"/>
        <v>3</v>
      </c>
      <c r="HK165" s="234">
        <f t="shared" si="511"/>
        <v>3</v>
      </c>
      <c r="HL165" s="234">
        <f t="shared" si="512"/>
        <v>3</v>
      </c>
      <c r="HM165" s="234">
        <f t="shared" si="513"/>
        <v>3</v>
      </c>
      <c r="HN165" s="234">
        <f t="shared" si="514"/>
        <v>0</v>
      </c>
      <c r="HO165" s="235">
        <f t="shared" si="515"/>
        <v>20</v>
      </c>
      <c r="HP165" s="236">
        <f t="shared" si="516"/>
        <v>20</v>
      </c>
      <c r="HQ165" s="236">
        <f t="shared" si="517"/>
        <v>20</v>
      </c>
      <c r="HR165" s="236">
        <f t="shared" si="518"/>
        <v>20</v>
      </c>
      <c r="HS165" s="236">
        <f t="shared" si="519"/>
        <v>10</v>
      </c>
      <c r="HT165" s="236">
        <f t="shared" si="520"/>
        <v>20</v>
      </c>
      <c r="HU165" s="236">
        <f t="shared" si="521"/>
        <v>10</v>
      </c>
      <c r="HV165" s="237">
        <f t="shared" si="522"/>
        <v>20</v>
      </c>
      <c r="HW165" s="238">
        <f t="shared" si="523"/>
        <v>20</v>
      </c>
      <c r="HX165" s="238">
        <f t="shared" si="524"/>
        <v>20</v>
      </c>
      <c r="HY165" s="238">
        <f t="shared" si="525"/>
        <v>20</v>
      </c>
      <c r="HZ165" s="238">
        <f t="shared" si="526"/>
        <v>10</v>
      </c>
      <c r="IA165" s="238">
        <f t="shared" si="527"/>
        <v>20</v>
      </c>
      <c r="IB165" s="238">
        <f t="shared" si="528"/>
        <v>10</v>
      </c>
      <c r="IC165" s="238">
        <f t="shared" si="529"/>
        <v>0</v>
      </c>
      <c r="ID165" s="239">
        <f t="shared" si="530"/>
        <v>0</v>
      </c>
      <c r="IE165" s="240">
        <f t="shared" si="531"/>
        <v>0</v>
      </c>
      <c r="IF165" s="240">
        <f t="shared" si="532"/>
        <v>0</v>
      </c>
      <c r="IG165" s="240">
        <f t="shared" si="533"/>
        <v>10</v>
      </c>
      <c r="IH165" s="240">
        <f t="shared" si="534"/>
        <v>0</v>
      </c>
      <c r="II165" s="240">
        <f t="shared" si="535"/>
        <v>0</v>
      </c>
      <c r="IJ165" s="240">
        <f t="shared" si="536"/>
        <v>0</v>
      </c>
      <c r="IK165" s="240">
        <f t="shared" si="537"/>
        <v>0</v>
      </c>
      <c r="IL165" s="240">
        <f t="shared" si="538"/>
        <v>20</v>
      </c>
      <c r="IM165" s="240">
        <f t="shared" si="539"/>
        <v>0</v>
      </c>
      <c r="IN165" s="240">
        <f t="shared" si="540"/>
        <v>0</v>
      </c>
      <c r="IO165" s="240">
        <f t="shared" si="541"/>
        <v>20</v>
      </c>
      <c r="IP165" s="416">
        <f t="shared" si="542"/>
        <v>290</v>
      </c>
      <c r="IQ165" s="416">
        <f t="shared" si="543"/>
        <v>12</v>
      </c>
    </row>
    <row r="166" spans="1:251" ht="15" customHeight="1" x14ac:dyDescent="0.25">
      <c r="A166" s="14" t="s">
        <v>1795</v>
      </c>
      <c r="B166" s="392">
        <v>60</v>
      </c>
      <c r="C166" s="13" t="s">
        <v>768</v>
      </c>
      <c r="D166" s="423">
        <v>43831</v>
      </c>
      <c r="E166" s="20">
        <v>8</v>
      </c>
      <c r="F166" s="6">
        <v>10447925</v>
      </c>
      <c r="G166" s="20">
        <v>1</v>
      </c>
      <c r="H166" s="20"/>
      <c r="I166" s="23"/>
      <c r="J166" s="6" t="s">
        <v>18</v>
      </c>
      <c r="K166" s="6" t="s">
        <v>18</v>
      </c>
      <c r="L166" s="424"/>
      <c r="M166" s="651" t="s">
        <v>769</v>
      </c>
      <c r="N166" s="690">
        <v>74.099998474121094</v>
      </c>
      <c r="O166" s="107"/>
      <c r="P166" s="105"/>
      <c r="Q166" s="106"/>
      <c r="R166" s="690">
        <v>66.5</v>
      </c>
      <c r="S166" s="107"/>
      <c r="T166" s="105"/>
      <c r="U166" s="106"/>
      <c r="V166" s="24">
        <v>72.139999389648438</v>
      </c>
      <c r="W166" s="107"/>
      <c r="X166" s="105"/>
      <c r="Y166" s="106"/>
      <c r="Z166" s="24">
        <v>56.599998474121094</v>
      </c>
      <c r="AA166" s="273"/>
      <c r="AB166" s="24" t="s">
        <v>1390</v>
      </c>
      <c r="AC166" s="273"/>
      <c r="AD166" s="272">
        <v>100</v>
      </c>
      <c r="AE166" s="108"/>
      <c r="AF166" s="444"/>
      <c r="AG166" s="272">
        <v>100</v>
      </c>
      <c r="AH166" s="108"/>
      <c r="AI166" s="444"/>
      <c r="AJ166" s="272">
        <v>100</v>
      </c>
      <c r="AK166" s="108"/>
      <c r="AL166" s="444"/>
      <c r="AM166" s="272">
        <v>100</v>
      </c>
      <c r="AN166" s="108"/>
      <c r="AO166" s="444"/>
      <c r="AP166" s="272">
        <v>100</v>
      </c>
      <c r="AQ166" s="108"/>
      <c r="AR166" s="444"/>
      <c r="AS166" s="272">
        <v>100</v>
      </c>
      <c r="AT166" s="108"/>
      <c r="AU166" s="444"/>
      <c r="AV166" s="272">
        <v>100</v>
      </c>
      <c r="AW166" s="108"/>
      <c r="AX166" s="444"/>
      <c r="AY166" s="24">
        <v>44</v>
      </c>
      <c r="AZ166" s="107"/>
      <c r="BA166" s="273"/>
      <c r="BB166" s="24">
        <v>57</v>
      </c>
      <c r="BC166" s="107"/>
      <c r="BD166" s="273"/>
      <c r="BE166" s="24"/>
      <c r="BF166" s="680">
        <v>40</v>
      </c>
      <c r="BG166" s="273"/>
      <c r="BH166" s="24">
        <v>63</v>
      </c>
      <c r="BI166" s="107"/>
      <c r="BJ166" s="273"/>
      <c r="BK166" s="24">
        <v>87</v>
      </c>
      <c r="BL166" s="107"/>
      <c r="BM166" s="273"/>
      <c r="BN166" s="24">
        <v>56.409999847412109</v>
      </c>
      <c r="BO166" s="107"/>
      <c r="BP166" s="273"/>
      <c r="BQ166" s="24">
        <v>67</v>
      </c>
      <c r="BR166" s="107"/>
      <c r="BS166" s="273"/>
      <c r="BT166" s="24">
        <v>85.1</v>
      </c>
      <c r="BU166" s="291"/>
      <c r="BV166" s="273"/>
      <c r="BW166" s="24" t="s">
        <v>1390</v>
      </c>
      <c r="BX166" s="107"/>
      <c r="BY166" s="273"/>
      <c r="BZ166" s="24" t="s">
        <v>1390</v>
      </c>
      <c r="CA166" s="107"/>
      <c r="CB166" s="273"/>
      <c r="CC166" s="692">
        <v>72</v>
      </c>
      <c r="CD166" s="107"/>
      <c r="CE166" s="107"/>
      <c r="CF166" s="107"/>
      <c r="CG166" s="107"/>
      <c r="CH166" s="273"/>
      <c r="CI166" s="24" t="s">
        <v>1117</v>
      </c>
      <c r="CJ166" s="107"/>
      <c r="CK166" s="273"/>
      <c r="CL166" s="692" t="s">
        <v>1390</v>
      </c>
      <c r="CM166" s="107"/>
      <c r="CN166" s="273"/>
      <c r="CO166" s="692">
        <v>76.5</v>
      </c>
      <c r="CP166" s="107"/>
      <c r="CQ166" s="273"/>
      <c r="CR166" s="24"/>
      <c r="CS166" s="107"/>
      <c r="CT166" s="273"/>
      <c r="CU166" s="24"/>
      <c r="CV166" s="107"/>
      <c r="CW166" s="273"/>
      <c r="CX166" s="24"/>
      <c r="CY166" s="107"/>
      <c r="CZ166" s="273"/>
      <c r="DA166" s="692">
        <v>64</v>
      </c>
      <c r="DB166" s="107"/>
      <c r="DC166" s="273"/>
      <c r="DD166" s="24"/>
      <c r="DE166" s="107"/>
      <c r="DF166" s="273"/>
      <c r="DG166" s="218"/>
      <c r="DH166" s="217"/>
      <c r="DI166" s="217"/>
      <c r="DJ166" s="286">
        <f t="shared" si="408"/>
        <v>64.728181804310196</v>
      </c>
      <c r="DK166" s="219"/>
      <c r="DL166" s="220">
        <f t="shared" si="409"/>
        <v>3.2364090902155098</v>
      </c>
      <c r="DM166" s="650">
        <f t="shared" si="410"/>
        <v>0</v>
      </c>
      <c r="DN166" s="233">
        <f t="shared" si="411"/>
        <v>0</v>
      </c>
      <c r="DO166" s="234">
        <f t="shared" si="412"/>
        <v>0</v>
      </c>
      <c r="DP166" s="234">
        <f t="shared" si="413"/>
        <v>0</v>
      </c>
      <c r="DQ166" s="234">
        <f t="shared" si="414"/>
        <v>0</v>
      </c>
      <c r="DR166" s="234">
        <f t="shared" si="415"/>
        <v>0</v>
      </c>
      <c r="DS166" s="235">
        <f t="shared" si="416"/>
        <v>0</v>
      </c>
      <c r="DT166" s="236">
        <f t="shared" si="417"/>
        <v>0</v>
      </c>
      <c r="DU166" s="236">
        <f t="shared" si="418"/>
        <v>0</v>
      </c>
      <c r="DV166" s="236">
        <f t="shared" si="419"/>
        <v>0</v>
      </c>
      <c r="DW166" s="236">
        <f t="shared" si="420"/>
        <v>0</v>
      </c>
      <c r="DX166" s="236">
        <f t="shared" si="421"/>
        <v>0</v>
      </c>
      <c r="DY166" s="236">
        <f t="shared" si="422"/>
        <v>0</v>
      </c>
      <c r="DZ166" s="237">
        <f t="shared" si="423"/>
        <v>0</v>
      </c>
      <c r="EA166" s="238">
        <f t="shared" si="424"/>
        <v>0</v>
      </c>
      <c r="EB166" s="238">
        <f t="shared" si="425"/>
        <v>0</v>
      </c>
      <c r="EC166" s="238">
        <f t="shared" si="426"/>
        <v>0</v>
      </c>
      <c r="ED166" s="238">
        <f t="shared" si="427"/>
        <v>0</v>
      </c>
      <c r="EE166" s="238">
        <f t="shared" si="428"/>
        <v>0</v>
      </c>
      <c r="EF166" s="238">
        <f t="shared" si="429"/>
        <v>0</v>
      </c>
      <c r="EG166" s="238">
        <f t="shared" si="430"/>
        <v>0</v>
      </c>
      <c r="EH166" s="239">
        <f t="shared" si="431"/>
        <v>0</v>
      </c>
      <c r="EI166" s="240">
        <f t="shared" si="432"/>
        <v>0</v>
      </c>
      <c r="EJ166" s="240">
        <f t="shared" si="433"/>
        <v>0</v>
      </c>
      <c r="EK166" s="240">
        <f t="shared" si="434"/>
        <v>0</v>
      </c>
      <c r="EL166" s="240">
        <f t="shared" si="435"/>
        <v>3</v>
      </c>
      <c r="EM166" s="240">
        <f t="shared" si="436"/>
        <v>0</v>
      </c>
      <c r="EN166" s="240">
        <f t="shared" si="437"/>
        <v>0</v>
      </c>
      <c r="EO166" s="240">
        <f t="shared" si="438"/>
        <v>0</v>
      </c>
      <c r="EP166" s="240">
        <f t="shared" si="439"/>
        <v>0</v>
      </c>
      <c r="EQ166" s="240">
        <f t="shared" si="440"/>
        <v>0</v>
      </c>
      <c r="ER166" s="240">
        <f t="shared" si="441"/>
        <v>0</v>
      </c>
      <c r="ES166" s="240">
        <f t="shared" si="442"/>
        <v>0</v>
      </c>
      <c r="ET166" s="241">
        <f t="shared" si="443"/>
        <v>3</v>
      </c>
      <c r="EU166" s="242">
        <f t="shared" si="444"/>
        <v>0</v>
      </c>
      <c r="EV166" s="234">
        <f t="shared" si="445"/>
        <v>0</v>
      </c>
      <c r="EW166" s="234">
        <f t="shared" si="446"/>
        <v>0</v>
      </c>
      <c r="EX166" s="234">
        <f t="shared" si="447"/>
        <v>0</v>
      </c>
      <c r="EY166" s="234">
        <f t="shared" si="448"/>
        <v>2</v>
      </c>
      <c r="EZ166" s="235">
        <f t="shared" si="449"/>
        <v>0</v>
      </c>
      <c r="FA166" s="236">
        <f t="shared" si="450"/>
        <v>0</v>
      </c>
      <c r="FB166" s="236">
        <f t="shared" si="451"/>
        <v>0</v>
      </c>
      <c r="FC166" s="236">
        <f t="shared" si="452"/>
        <v>0</v>
      </c>
      <c r="FD166" s="236">
        <f t="shared" si="453"/>
        <v>0</v>
      </c>
      <c r="FE166" s="236">
        <f t="shared" si="454"/>
        <v>0</v>
      </c>
      <c r="FF166" s="236">
        <f t="shared" si="455"/>
        <v>0</v>
      </c>
      <c r="FG166" s="237">
        <f t="shared" si="456"/>
        <v>0</v>
      </c>
      <c r="FH166" s="238">
        <f t="shared" si="457"/>
        <v>0</v>
      </c>
      <c r="FI166" s="238">
        <f t="shared" si="458"/>
        <v>0</v>
      </c>
      <c r="FJ166" s="238">
        <f t="shared" si="459"/>
        <v>0</v>
      </c>
      <c r="FK166" s="238">
        <f t="shared" si="460"/>
        <v>0</v>
      </c>
      <c r="FL166" s="238">
        <f t="shared" si="461"/>
        <v>0</v>
      </c>
      <c r="FM166" s="238">
        <f t="shared" si="462"/>
        <v>0</v>
      </c>
      <c r="FN166" s="238">
        <f t="shared" si="463"/>
        <v>0</v>
      </c>
      <c r="FO166" s="239">
        <f t="shared" si="464"/>
        <v>6</v>
      </c>
      <c r="FP166" s="240">
        <f t="shared" si="465"/>
        <v>6</v>
      </c>
      <c r="FQ166" s="240">
        <f t="shared" si="466"/>
        <v>0</v>
      </c>
      <c r="FR166" s="240">
        <f t="shared" si="467"/>
        <v>0</v>
      </c>
      <c r="FS166" s="240">
        <f t="shared" si="468"/>
        <v>0</v>
      </c>
      <c r="FT166" s="240">
        <f t="shared" si="469"/>
        <v>6</v>
      </c>
      <c r="FU166" s="240">
        <f t="shared" si="470"/>
        <v>0</v>
      </c>
      <c r="FV166" s="240">
        <f t="shared" si="471"/>
        <v>0</v>
      </c>
      <c r="FW166" s="240">
        <f t="shared" si="472"/>
        <v>0</v>
      </c>
      <c r="FX166" s="240">
        <f t="shared" si="473"/>
        <v>0</v>
      </c>
      <c r="FY166" s="240">
        <f t="shared" si="474"/>
        <v>0</v>
      </c>
      <c r="FZ166" s="240">
        <f t="shared" si="475"/>
        <v>0</v>
      </c>
      <c r="GA166" s="241">
        <f t="shared" si="476"/>
        <v>20</v>
      </c>
      <c r="GB166" s="242">
        <f t="shared" si="477"/>
        <v>0</v>
      </c>
      <c r="GC166" s="234">
        <f t="shared" si="478"/>
        <v>0</v>
      </c>
      <c r="GD166" s="234">
        <f t="shared" si="479"/>
        <v>0</v>
      </c>
      <c r="GE166" s="234">
        <f t="shared" si="480"/>
        <v>0</v>
      </c>
      <c r="GF166" s="234">
        <f t="shared" si="481"/>
        <v>0</v>
      </c>
      <c r="GG166" s="235">
        <f t="shared" si="482"/>
        <v>0</v>
      </c>
      <c r="GH166" s="236">
        <f t="shared" si="483"/>
        <v>0</v>
      </c>
      <c r="GI166" s="236">
        <f t="shared" si="484"/>
        <v>0</v>
      </c>
      <c r="GJ166" s="236">
        <f t="shared" si="485"/>
        <v>0</v>
      </c>
      <c r="GK166" s="236">
        <f t="shared" si="486"/>
        <v>0</v>
      </c>
      <c r="GL166" s="236">
        <f t="shared" si="487"/>
        <v>0</v>
      </c>
      <c r="GM166" s="236">
        <f t="shared" si="488"/>
        <v>0</v>
      </c>
      <c r="GN166" s="237">
        <f t="shared" si="489"/>
        <v>0</v>
      </c>
      <c r="GO166" s="238">
        <f t="shared" si="490"/>
        <v>0</v>
      </c>
      <c r="GP166" s="238">
        <f t="shared" si="491"/>
        <v>0</v>
      </c>
      <c r="GQ166" s="238">
        <f t="shared" si="492"/>
        <v>0</v>
      </c>
      <c r="GR166" s="238">
        <f t="shared" si="493"/>
        <v>0</v>
      </c>
      <c r="GS166" s="238">
        <f t="shared" si="494"/>
        <v>0</v>
      </c>
      <c r="GT166" s="238">
        <f t="shared" si="495"/>
        <v>0</v>
      </c>
      <c r="GU166" s="238">
        <f t="shared" si="496"/>
        <v>0</v>
      </c>
      <c r="GV166" s="239">
        <f t="shared" si="497"/>
        <v>0</v>
      </c>
      <c r="GW166" s="240">
        <f t="shared" si="498"/>
        <v>0</v>
      </c>
      <c r="GX166" s="240">
        <f t="shared" si="499"/>
        <v>0</v>
      </c>
      <c r="GY166" s="240">
        <f t="shared" si="500"/>
        <v>0</v>
      </c>
      <c r="GZ166" s="240">
        <f t="shared" si="501"/>
        <v>0</v>
      </c>
      <c r="HA166" s="240">
        <f t="shared" si="502"/>
        <v>0</v>
      </c>
      <c r="HB166" s="240">
        <f t="shared" si="503"/>
        <v>0</v>
      </c>
      <c r="HC166" s="240">
        <f t="shared" si="504"/>
        <v>0</v>
      </c>
      <c r="HD166" s="240">
        <f t="shared" si="505"/>
        <v>0</v>
      </c>
      <c r="HE166" s="240">
        <f t="shared" si="506"/>
        <v>0</v>
      </c>
      <c r="HF166" s="240">
        <f t="shared" si="507"/>
        <v>0</v>
      </c>
      <c r="HG166" s="240">
        <f t="shared" si="508"/>
        <v>0</v>
      </c>
      <c r="HH166" s="241">
        <f t="shared" si="509"/>
        <v>0</v>
      </c>
      <c r="HI166" s="243"/>
      <c r="HJ166" s="242">
        <f t="shared" si="510"/>
        <v>3</v>
      </c>
      <c r="HK166" s="234">
        <f t="shared" si="511"/>
        <v>3</v>
      </c>
      <c r="HL166" s="234">
        <f t="shared" si="512"/>
        <v>3</v>
      </c>
      <c r="HM166" s="234">
        <f t="shared" si="513"/>
        <v>3</v>
      </c>
      <c r="HN166" s="234">
        <f t="shared" si="514"/>
        <v>0</v>
      </c>
      <c r="HO166" s="235">
        <f t="shared" si="515"/>
        <v>20</v>
      </c>
      <c r="HP166" s="236">
        <f t="shared" si="516"/>
        <v>20</v>
      </c>
      <c r="HQ166" s="236">
        <f t="shared" si="517"/>
        <v>20</v>
      </c>
      <c r="HR166" s="236">
        <f t="shared" si="518"/>
        <v>20</v>
      </c>
      <c r="HS166" s="236">
        <f t="shared" si="519"/>
        <v>10</v>
      </c>
      <c r="HT166" s="236">
        <f t="shared" si="520"/>
        <v>20</v>
      </c>
      <c r="HU166" s="236">
        <f t="shared" si="521"/>
        <v>10</v>
      </c>
      <c r="HV166" s="237">
        <f t="shared" si="522"/>
        <v>20</v>
      </c>
      <c r="HW166" s="238">
        <f t="shared" si="523"/>
        <v>20</v>
      </c>
      <c r="HX166" s="238">
        <f t="shared" si="524"/>
        <v>20</v>
      </c>
      <c r="HY166" s="238">
        <f t="shared" si="525"/>
        <v>20</v>
      </c>
      <c r="HZ166" s="238">
        <f t="shared" si="526"/>
        <v>10</v>
      </c>
      <c r="IA166" s="238">
        <f t="shared" si="527"/>
        <v>20</v>
      </c>
      <c r="IB166" s="238">
        <f t="shared" si="528"/>
        <v>10</v>
      </c>
      <c r="IC166" s="238">
        <f t="shared" si="529"/>
        <v>6</v>
      </c>
      <c r="ID166" s="239">
        <f t="shared" si="530"/>
        <v>0</v>
      </c>
      <c r="IE166" s="240">
        <f t="shared" si="531"/>
        <v>0</v>
      </c>
      <c r="IF166" s="240">
        <f t="shared" si="532"/>
        <v>10</v>
      </c>
      <c r="IG166" s="240">
        <f t="shared" si="533"/>
        <v>0</v>
      </c>
      <c r="IH166" s="240">
        <f t="shared" si="534"/>
        <v>0</v>
      </c>
      <c r="II166" s="240">
        <f t="shared" si="535"/>
        <v>0</v>
      </c>
      <c r="IJ166" s="240">
        <f t="shared" si="536"/>
        <v>20</v>
      </c>
      <c r="IK166" s="240">
        <f t="shared" si="537"/>
        <v>0</v>
      </c>
      <c r="IL166" s="240">
        <f t="shared" si="538"/>
        <v>0</v>
      </c>
      <c r="IM166" s="240">
        <f t="shared" si="539"/>
        <v>0</v>
      </c>
      <c r="IN166" s="240">
        <f t="shared" si="540"/>
        <v>20</v>
      </c>
      <c r="IO166" s="240">
        <f t="shared" si="541"/>
        <v>0</v>
      </c>
      <c r="IP166" s="416">
        <f t="shared" si="542"/>
        <v>290</v>
      </c>
      <c r="IQ166" s="416">
        <f t="shared" si="543"/>
        <v>18</v>
      </c>
    </row>
    <row r="167" spans="1:251" ht="15" customHeight="1" x14ac:dyDescent="0.25">
      <c r="A167" s="14" t="s">
        <v>1795</v>
      </c>
      <c r="B167" s="392">
        <v>61</v>
      </c>
      <c r="C167" s="13" t="s">
        <v>770</v>
      </c>
      <c r="D167" s="423">
        <v>43831</v>
      </c>
      <c r="E167" s="20">
        <v>8</v>
      </c>
      <c r="F167" s="6">
        <v>10447914</v>
      </c>
      <c r="G167" s="20">
        <v>1</v>
      </c>
      <c r="H167" s="20"/>
      <c r="I167" s="23"/>
      <c r="J167" s="6" t="s">
        <v>18</v>
      </c>
      <c r="K167" s="6" t="s">
        <v>18</v>
      </c>
      <c r="L167" s="424"/>
      <c r="M167" s="651" t="s">
        <v>771</v>
      </c>
      <c r="N167" s="690">
        <v>72.699996948242188</v>
      </c>
      <c r="O167" s="107"/>
      <c r="P167" s="105"/>
      <c r="Q167" s="106"/>
      <c r="R167" s="690">
        <v>80.599998474121094</v>
      </c>
      <c r="S167" s="107"/>
      <c r="T167" s="105"/>
      <c r="U167" s="106"/>
      <c r="V167" s="24">
        <v>77.44000244140625</v>
      </c>
      <c r="W167" s="107"/>
      <c r="X167" s="105"/>
      <c r="Y167" s="106"/>
      <c r="Z167" s="24">
        <v>72.550003051757813</v>
      </c>
      <c r="AA167" s="273"/>
      <c r="AB167" s="24" t="s">
        <v>1390</v>
      </c>
      <c r="AC167" s="273"/>
      <c r="AD167" s="272">
        <v>100</v>
      </c>
      <c r="AE167" s="108"/>
      <c r="AF167" s="444"/>
      <c r="AG167" s="272">
        <v>100</v>
      </c>
      <c r="AH167" s="108"/>
      <c r="AI167" s="444"/>
      <c r="AJ167" s="272">
        <v>100</v>
      </c>
      <c r="AK167" s="108"/>
      <c r="AL167" s="444"/>
      <c r="AM167" s="272">
        <v>100</v>
      </c>
      <c r="AN167" s="108"/>
      <c r="AO167" s="444"/>
      <c r="AP167" s="272">
        <v>100</v>
      </c>
      <c r="AQ167" s="108"/>
      <c r="AR167" s="444"/>
      <c r="AS167" s="272">
        <v>100</v>
      </c>
      <c r="AT167" s="108"/>
      <c r="AU167" s="444"/>
      <c r="AV167" s="272">
        <v>100</v>
      </c>
      <c r="AW167" s="108"/>
      <c r="AX167" s="444"/>
      <c r="AY167" s="24">
        <v>65</v>
      </c>
      <c r="AZ167" s="107"/>
      <c r="BA167" s="273"/>
      <c r="BB167" s="24">
        <v>80</v>
      </c>
      <c r="BC167" s="107"/>
      <c r="BD167" s="273"/>
      <c r="BE167" s="24">
        <v>71</v>
      </c>
      <c r="BF167" s="107"/>
      <c r="BG167" s="273"/>
      <c r="BH167" s="24">
        <v>80</v>
      </c>
      <c r="BI167" s="107"/>
      <c r="BJ167" s="273"/>
      <c r="BK167" s="24">
        <v>82</v>
      </c>
      <c r="BL167" s="107"/>
      <c r="BM167" s="273"/>
      <c r="BN167" s="24">
        <v>73.910003662109375</v>
      </c>
      <c r="BO167" s="107"/>
      <c r="BP167" s="273"/>
      <c r="BQ167" s="24">
        <v>72</v>
      </c>
      <c r="BR167" s="107"/>
      <c r="BS167" s="273"/>
      <c r="BT167" s="24">
        <v>78.099999999999994</v>
      </c>
      <c r="BU167" s="291"/>
      <c r="BV167" s="273"/>
      <c r="BW167" s="24" t="s">
        <v>1390</v>
      </c>
      <c r="BX167" s="107"/>
      <c r="BY167" s="273"/>
      <c r="BZ167" s="24" t="s">
        <v>1390</v>
      </c>
      <c r="CA167" s="107"/>
      <c r="CB167" s="273"/>
      <c r="CC167" s="692">
        <v>82</v>
      </c>
      <c r="CD167" s="107"/>
      <c r="CE167" s="107"/>
      <c r="CF167" s="107"/>
      <c r="CG167" s="107"/>
      <c r="CH167" s="273"/>
      <c r="CI167" s="24" t="s">
        <v>1117</v>
      </c>
      <c r="CJ167" s="107"/>
      <c r="CK167" s="273"/>
      <c r="CL167" s="692" t="s">
        <v>1390</v>
      </c>
      <c r="CM167" s="107"/>
      <c r="CN167" s="273"/>
      <c r="CO167" s="692">
        <v>73.5</v>
      </c>
      <c r="CP167" s="107"/>
      <c r="CQ167" s="273"/>
      <c r="CR167" s="24"/>
      <c r="CS167" s="107"/>
      <c r="CT167" s="273"/>
      <c r="CU167" s="24"/>
      <c r="CV167" s="107"/>
      <c r="CW167" s="273"/>
      <c r="CX167" s="24"/>
      <c r="CY167" s="107"/>
      <c r="CZ167" s="273"/>
      <c r="DA167" s="24"/>
      <c r="DB167" s="107"/>
      <c r="DC167" s="273"/>
      <c r="DD167" s="692">
        <v>71.400001525878906</v>
      </c>
      <c r="DE167" s="107"/>
      <c r="DF167" s="273"/>
      <c r="DG167" s="218"/>
      <c r="DH167" s="217"/>
      <c r="DI167" s="217"/>
      <c r="DJ167" s="286">
        <f t="shared" si="408"/>
        <v>75.355455017089852</v>
      </c>
      <c r="DK167" s="219"/>
      <c r="DL167" s="220">
        <f t="shared" si="409"/>
        <v>3.7677727508544927</v>
      </c>
      <c r="DM167" s="650">
        <f t="shared" si="410"/>
        <v>0</v>
      </c>
      <c r="DN167" s="233">
        <f t="shared" si="411"/>
        <v>0</v>
      </c>
      <c r="DO167" s="234">
        <f t="shared" si="412"/>
        <v>0</v>
      </c>
      <c r="DP167" s="234">
        <f t="shared" si="413"/>
        <v>0</v>
      </c>
      <c r="DQ167" s="234">
        <f t="shared" si="414"/>
        <v>0</v>
      </c>
      <c r="DR167" s="234">
        <f t="shared" si="415"/>
        <v>0</v>
      </c>
      <c r="DS167" s="235">
        <f t="shared" si="416"/>
        <v>0</v>
      </c>
      <c r="DT167" s="236">
        <f t="shared" si="417"/>
        <v>0</v>
      </c>
      <c r="DU167" s="236">
        <f t="shared" si="418"/>
        <v>0</v>
      </c>
      <c r="DV167" s="236">
        <f t="shared" si="419"/>
        <v>0</v>
      </c>
      <c r="DW167" s="236">
        <f t="shared" si="420"/>
        <v>0</v>
      </c>
      <c r="DX167" s="236">
        <f t="shared" si="421"/>
        <v>0</v>
      </c>
      <c r="DY167" s="236">
        <f t="shared" si="422"/>
        <v>0</v>
      </c>
      <c r="DZ167" s="237">
        <f t="shared" si="423"/>
        <v>0</v>
      </c>
      <c r="EA167" s="238">
        <f t="shared" si="424"/>
        <v>0</v>
      </c>
      <c r="EB167" s="238">
        <f t="shared" si="425"/>
        <v>0</v>
      </c>
      <c r="EC167" s="238">
        <f t="shared" si="426"/>
        <v>0</v>
      </c>
      <c r="ED167" s="238">
        <f t="shared" si="427"/>
        <v>0</v>
      </c>
      <c r="EE167" s="238">
        <f t="shared" si="428"/>
        <v>0</v>
      </c>
      <c r="EF167" s="238">
        <f t="shared" si="429"/>
        <v>0</v>
      </c>
      <c r="EG167" s="238">
        <f t="shared" si="430"/>
        <v>0</v>
      </c>
      <c r="EH167" s="239">
        <f t="shared" si="431"/>
        <v>0</v>
      </c>
      <c r="EI167" s="240">
        <f t="shared" si="432"/>
        <v>0</v>
      </c>
      <c r="EJ167" s="240">
        <f t="shared" si="433"/>
        <v>0</v>
      </c>
      <c r="EK167" s="240">
        <f t="shared" si="434"/>
        <v>0</v>
      </c>
      <c r="EL167" s="240">
        <f t="shared" si="435"/>
        <v>3</v>
      </c>
      <c r="EM167" s="240">
        <f t="shared" si="436"/>
        <v>0</v>
      </c>
      <c r="EN167" s="240">
        <f t="shared" si="437"/>
        <v>0</v>
      </c>
      <c r="EO167" s="240">
        <f t="shared" si="438"/>
        <v>0</v>
      </c>
      <c r="EP167" s="240">
        <f t="shared" si="439"/>
        <v>0</v>
      </c>
      <c r="EQ167" s="240">
        <f t="shared" si="440"/>
        <v>0</v>
      </c>
      <c r="ER167" s="240">
        <f t="shared" si="441"/>
        <v>0</v>
      </c>
      <c r="ES167" s="240">
        <f t="shared" si="442"/>
        <v>0</v>
      </c>
      <c r="ET167" s="241">
        <f t="shared" si="443"/>
        <v>3</v>
      </c>
      <c r="EU167" s="242">
        <f t="shared" si="444"/>
        <v>0</v>
      </c>
      <c r="EV167" s="234">
        <f t="shared" si="445"/>
        <v>0</v>
      </c>
      <c r="EW167" s="234">
        <f t="shared" si="446"/>
        <v>0</v>
      </c>
      <c r="EX167" s="234">
        <f t="shared" si="447"/>
        <v>0</v>
      </c>
      <c r="EY167" s="234">
        <f t="shared" si="448"/>
        <v>2</v>
      </c>
      <c r="EZ167" s="235">
        <f t="shared" si="449"/>
        <v>0</v>
      </c>
      <c r="FA167" s="236">
        <f t="shared" si="450"/>
        <v>0</v>
      </c>
      <c r="FB167" s="236">
        <f t="shared" si="451"/>
        <v>0</v>
      </c>
      <c r="FC167" s="236">
        <f t="shared" si="452"/>
        <v>0</v>
      </c>
      <c r="FD167" s="236">
        <f t="shared" si="453"/>
        <v>0</v>
      </c>
      <c r="FE167" s="236">
        <f t="shared" si="454"/>
        <v>0</v>
      </c>
      <c r="FF167" s="236">
        <f t="shared" si="455"/>
        <v>0</v>
      </c>
      <c r="FG167" s="237">
        <f t="shared" si="456"/>
        <v>0</v>
      </c>
      <c r="FH167" s="238">
        <f t="shared" si="457"/>
        <v>0</v>
      </c>
      <c r="FI167" s="238">
        <f t="shared" si="458"/>
        <v>0</v>
      </c>
      <c r="FJ167" s="238">
        <f t="shared" si="459"/>
        <v>0</v>
      </c>
      <c r="FK167" s="238">
        <f t="shared" si="460"/>
        <v>0</v>
      </c>
      <c r="FL167" s="238">
        <f t="shared" si="461"/>
        <v>0</v>
      </c>
      <c r="FM167" s="238">
        <f t="shared" si="462"/>
        <v>0</v>
      </c>
      <c r="FN167" s="238">
        <f t="shared" si="463"/>
        <v>0</v>
      </c>
      <c r="FO167" s="239">
        <f t="shared" si="464"/>
        <v>6</v>
      </c>
      <c r="FP167" s="240">
        <f t="shared" si="465"/>
        <v>6</v>
      </c>
      <c r="FQ167" s="240">
        <f t="shared" si="466"/>
        <v>0</v>
      </c>
      <c r="FR167" s="240">
        <f t="shared" si="467"/>
        <v>0</v>
      </c>
      <c r="FS167" s="240">
        <f t="shared" si="468"/>
        <v>0</v>
      </c>
      <c r="FT167" s="240">
        <f t="shared" si="469"/>
        <v>6</v>
      </c>
      <c r="FU167" s="240">
        <f t="shared" si="470"/>
        <v>0</v>
      </c>
      <c r="FV167" s="240">
        <f t="shared" si="471"/>
        <v>0</v>
      </c>
      <c r="FW167" s="240">
        <f t="shared" si="472"/>
        <v>0</v>
      </c>
      <c r="FX167" s="240">
        <f t="shared" si="473"/>
        <v>0</v>
      </c>
      <c r="FY167" s="240">
        <f t="shared" si="474"/>
        <v>0</v>
      </c>
      <c r="FZ167" s="240">
        <f t="shared" si="475"/>
        <v>0</v>
      </c>
      <c r="GA167" s="241">
        <f t="shared" si="476"/>
        <v>20</v>
      </c>
      <c r="GB167" s="242">
        <f t="shared" si="477"/>
        <v>0</v>
      </c>
      <c r="GC167" s="234">
        <f t="shared" si="478"/>
        <v>0</v>
      </c>
      <c r="GD167" s="234">
        <f t="shared" si="479"/>
        <v>0</v>
      </c>
      <c r="GE167" s="234">
        <f t="shared" si="480"/>
        <v>0</v>
      </c>
      <c r="GF167" s="234">
        <f t="shared" si="481"/>
        <v>0</v>
      </c>
      <c r="GG167" s="235">
        <f t="shared" si="482"/>
        <v>0</v>
      </c>
      <c r="GH167" s="236">
        <f t="shared" si="483"/>
        <v>0</v>
      </c>
      <c r="GI167" s="236">
        <f t="shared" si="484"/>
        <v>0</v>
      </c>
      <c r="GJ167" s="236">
        <f t="shared" si="485"/>
        <v>0</v>
      </c>
      <c r="GK167" s="236">
        <f t="shared" si="486"/>
        <v>0</v>
      </c>
      <c r="GL167" s="236">
        <f t="shared" si="487"/>
        <v>0</v>
      </c>
      <c r="GM167" s="236">
        <f t="shared" si="488"/>
        <v>0</v>
      </c>
      <c r="GN167" s="237">
        <f t="shared" si="489"/>
        <v>0</v>
      </c>
      <c r="GO167" s="238">
        <f t="shared" si="490"/>
        <v>0</v>
      </c>
      <c r="GP167" s="238">
        <f t="shared" si="491"/>
        <v>0</v>
      </c>
      <c r="GQ167" s="238">
        <f t="shared" si="492"/>
        <v>0</v>
      </c>
      <c r="GR167" s="238">
        <f t="shared" si="493"/>
        <v>0</v>
      </c>
      <c r="GS167" s="238">
        <f t="shared" si="494"/>
        <v>0</v>
      </c>
      <c r="GT167" s="238">
        <f t="shared" si="495"/>
        <v>0</v>
      </c>
      <c r="GU167" s="238">
        <f t="shared" si="496"/>
        <v>0</v>
      </c>
      <c r="GV167" s="239">
        <f t="shared" si="497"/>
        <v>0</v>
      </c>
      <c r="GW167" s="240">
        <f t="shared" si="498"/>
        <v>0</v>
      </c>
      <c r="GX167" s="240">
        <f t="shared" si="499"/>
        <v>0</v>
      </c>
      <c r="GY167" s="240">
        <f t="shared" si="500"/>
        <v>0</v>
      </c>
      <c r="GZ167" s="240">
        <f t="shared" si="501"/>
        <v>0</v>
      </c>
      <c r="HA167" s="240">
        <f t="shared" si="502"/>
        <v>0</v>
      </c>
      <c r="HB167" s="240">
        <f t="shared" si="503"/>
        <v>0</v>
      </c>
      <c r="HC167" s="240">
        <f t="shared" si="504"/>
        <v>0</v>
      </c>
      <c r="HD167" s="240">
        <f t="shared" si="505"/>
        <v>0</v>
      </c>
      <c r="HE167" s="240">
        <f t="shared" si="506"/>
        <v>0</v>
      </c>
      <c r="HF167" s="240">
        <f t="shared" si="507"/>
        <v>0</v>
      </c>
      <c r="HG167" s="240">
        <f t="shared" si="508"/>
        <v>0</v>
      </c>
      <c r="HH167" s="241">
        <f t="shared" si="509"/>
        <v>0</v>
      </c>
      <c r="HI167" s="243"/>
      <c r="HJ167" s="242">
        <f t="shared" si="510"/>
        <v>3</v>
      </c>
      <c r="HK167" s="234">
        <f t="shared" si="511"/>
        <v>3</v>
      </c>
      <c r="HL167" s="234">
        <f t="shared" si="512"/>
        <v>3</v>
      </c>
      <c r="HM167" s="234">
        <f t="shared" si="513"/>
        <v>3</v>
      </c>
      <c r="HN167" s="234">
        <f t="shared" si="514"/>
        <v>0</v>
      </c>
      <c r="HO167" s="235">
        <f t="shared" si="515"/>
        <v>20</v>
      </c>
      <c r="HP167" s="236">
        <f t="shared" si="516"/>
        <v>20</v>
      </c>
      <c r="HQ167" s="236">
        <f t="shared" si="517"/>
        <v>20</v>
      </c>
      <c r="HR167" s="236">
        <f t="shared" si="518"/>
        <v>20</v>
      </c>
      <c r="HS167" s="236">
        <f t="shared" si="519"/>
        <v>10</v>
      </c>
      <c r="HT167" s="236">
        <f t="shared" si="520"/>
        <v>20</v>
      </c>
      <c r="HU167" s="236">
        <f t="shared" si="521"/>
        <v>10</v>
      </c>
      <c r="HV167" s="237">
        <f t="shared" si="522"/>
        <v>20</v>
      </c>
      <c r="HW167" s="238">
        <f t="shared" si="523"/>
        <v>20</v>
      </c>
      <c r="HX167" s="238">
        <f t="shared" si="524"/>
        <v>20</v>
      </c>
      <c r="HY167" s="238">
        <f t="shared" si="525"/>
        <v>20</v>
      </c>
      <c r="HZ167" s="238">
        <f t="shared" si="526"/>
        <v>10</v>
      </c>
      <c r="IA167" s="238">
        <f t="shared" si="527"/>
        <v>20</v>
      </c>
      <c r="IB167" s="238">
        <f t="shared" si="528"/>
        <v>10</v>
      </c>
      <c r="IC167" s="238">
        <f t="shared" si="529"/>
        <v>6</v>
      </c>
      <c r="ID167" s="239">
        <f t="shared" si="530"/>
        <v>0</v>
      </c>
      <c r="IE167" s="240">
        <f t="shared" si="531"/>
        <v>0</v>
      </c>
      <c r="IF167" s="240">
        <f t="shared" si="532"/>
        <v>10</v>
      </c>
      <c r="IG167" s="240">
        <f t="shared" si="533"/>
        <v>0</v>
      </c>
      <c r="IH167" s="240">
        <f t="shared" si="534"/>
        <v>0</v>
      </c>
      <c r="II167" s="240">
        <f t="shared" si="535"/>
        <v>0</v>
      </c>
      <c r="IJ167" s="240">
        <f t="shared" si="536"/>
        <v>20</v>
      </c>
      <c r="IK167" s="240">
        <f t="shared" si="537"/>
        <v>0</v>
      </c>
      <c r="IL167" s="240">
        <f t="shared" si="538"/>
        <v>0</v>
      </c>
      <c r="IM167" s="240">
        <f t="shared" si="539"/>
        <v>0</v>
      </c>
      <c r="IN167" s="240">
        <f t="shared" si="540"/>
        <v>0</v>
      </c>
      <c r="IO167" s="240">
        <f t="shared" si="541"/>
        <v>20</v>
      </c>
      <c r="IP167" s="416">
        <f t="shared" si="542"/>
        <v>290</v>
      </c>
      <c r="IQ167" s="416">
        <f t="shared" si="543"/>
        <v>18</v>
      </c>
    </row>
    <row r="168" spans="1:251" ht="15" customHeight="1" x14ac:dyDescent="0.25">
      <c r="A168" s="14" t="s">
        <v>1795</v>
      </c>
      <c r="B168" s="392">
        <v>62</v>
      </c>
      <c r="C168" s="13" t="s">
        <v>772</v>
      </c>
      <c r="D168" s="423">
        <v>43831</v>
      </c>
      <c r="E168" s="20">
        <v>8</v>
      </c>
      <c r="F168" s="6">
        <v>10448380</v>
      </c>
      <c r="G168" s="20">
        <v>1</v>
      </c>
      <c r="H168" s="20"/>
      <c r="I168" s="23"/>
      <c r="J168" s="6" t="s">
        <v>18</v>
      </c>
      <c r="K168" s="6" t="s">
        <v>18</v>
      </c>
      <c r="L168" s="424"/>
      <c r="M168" s="651" t="s">
        <v>773</v>
      </c>
      <c r="N168" s="690">
        <v>56</v>
      </c>
      <c r="O168" s="107"/>
      <c r="P168" s="105"/>
      <c r="Q168" s="106"/>
      <c r="R168" s="690">
        <v>60</v>
      </c>
      <c r="S168" s="107"/>
      <c r="T168" s="105"/>
      <c r="U168" s="106"/>
      <c r="V168" s="24">
        <v>57.560001373291016</v>
      </c>
      <c r="W168" s="107"/>
      <c r="X168" s="105"/>
      <c r="Y168" s="106"/>
      <c r="Z168" s="24">
        <v>57</v>
      </c>
      <c r="AA168" s="273"/>
      <c r="AB168" s="24" t="s">
        <v>1390</v>
      </c>
      <c r="AC168" s="273"/>
      <c r="AD168" s="272">
        <v>100</v>
      </c>
      <c r="AE168" s="108"/>
      <c r="AF168" s="444"/>
      <c r="AG168" s="272">
        <v>100</v>
      </c>
      <c r="AH168" s="108"/>
      <c r="AI168" s="444"/>
      <c r="AJ168" s="272">
        <v>100</v>
      </c>
      <c r="AK168" s="108"/>
      <c r="AL168" s="444"/>
      <c r="AM168" s="272">
        <v>100</v>
      </c>
      <c r="AN168" s="108"/>
      <c r="AO168" s="444"/>
      <c r="AP168" s="272">
        <v>100</v>
      </c>
      <c r="AQ168" s="108"/>
      <c r="AR168" s="444"/>
      <c r="AS168" s="272">
        <v>100</v>
      </c>
      <c r="AT168" s="108"/>
      <c r="AU168" s="444"/>
      <c r="AV168" s="272">
        <v>100</v>
      </c>
      <c r="AW168" s="108"/>
      <c r="AX168" s="444"/>
      <c r="AY168" s="24">
        <v>40</v>
      </c>
      <c r="AZ168" s="107"/>
      <c r="BA168" s="273"/>
      <c r="BB168" s="24">
        <v>61</v>
      </c>
      <c r="BC168" s="107"/>
      <c r="BD168" s="273"/>
      <c r="BE168" s="24">
        <v>48</v>
      </c>
      <c r="BF168" s="107"/>
      <c r="BG168" s="273"/>
      <c r="BH168" s="24">
        <v>54</v>
      </c>
      <c r="BI168" s="107"/>
      <c r="BJ168" s="273"/>
      <c r="BK168" s="24">
        <v>57</v>
      </c>
      <c r="BL168" s="107"/>
      <c r="BM168" s="273"/>
      <c r="BN168" s="24">
        <v>60.909999847412109</v>
      </c>
      <c r="BO168" s="107"/>
      <c r="BP168" s="273"/>
      <c r="BQ168" s="24">
        <v>51</v>
      </c>
      <c r="BR168" s="107"/>
      <c r="BS168" s="273"/>
      <c r="BT168" s="24">
        <v>69.400000000000006</v>
      </c>
      <c r="BU168" s="291"/>
      <c r="BV168" s="273"/>
      <c r="BW168" s="24" t="s">
        <v>1390</v>
      </c>
      <c r="BX168" s="107"/>
      <c r="BY168" s="273"/>
      <c r="BZ168" s="24" t="s">
        <v>1390</v>
      </c>
      <c r="CA168" s="107"/>
      <c r="CB168" s="273"/>
      <c r="CC168" s="692">
        <v>65</v>
      </c>
      <c r="CD168" s="107"/>
      <c r="CE168" s="107"/>
      <c r="CF168" s="107"/>
      <c r="CG168" s="107"/>
      <c r="CH168" s="273"/>
      <c r="CI168" s="24" t="s">
        <v>1117</v>
      </c>
      <c r="CJ168" s="107"/>
      <c r="CK168" s="273"/>
      <c r="CL168" s="692" t="s">
        <v>1390</v>
      </c>
      <c r="CM168" s="107"/>
      <c r="CN168" s="273"/>
      <c r="CO168" s="692">
        <v>54.5</v>
      </c>
      <c r="CP168" s="107"/>
      <c r="CQ168" s="273"/>
      <c r="CR168" s="24"/>
      <c r="CS168" s="107"/>
      <c r="CT168" s="273"/>
      <c r="CU168" s="24"/>
      <c r="CV168" s="107"/>
      <c r="CW168" s="273"/>
      <c r="CX168" s="24"/>
      <c r="CY168" s="107"/>
      <c r="CZ168" s="273"/>
      <c r="DA168" s="24"/>
      <c r="DB168" s="107"/>
      <c r="DC168" s="273"/>
      <c r="DD168" s="692">
        <v>48.400001525878906</v>
      </c>
      <c r="DE168" s="107"/>
      <c r="DF168" s="273"/>
      <c r="DG168" s="218"/>
      <c r="DH168" s="217"/>
      <c r="DI168" s="217"/>
      <c r="DJ168" s="286">
        <f t="shared" si="408"/>
        <v>55.382727397571905</v>
      </c>
      <c r="DK168" s="219"/>
      <c r="DL168" s="220">
        <f t="shared" si="409"/>
        <v>2.7691363698785953</v>
      </c>
      <c r="DM168" s="650">
        <f t="shared" si="410"/>
        <v>0</v>
      </c>
      <c r="DN168" s="233">
        <f t="shared" si="411"/>
        <v>0</v>
      </c>
      <c r="DO168" s="234">
        <f t="shared" si="412"/>
        <v>0</v>
      </c>
      <c r="DP168" s="234">
        <f t="shared" si="413"/>
        <v>0</v>
      </c>
      <c r="DQ168" s="234">
        <f t="shared" si="414"/>
        <v>0</v>
      </c>
      <c r="DR168" s="234">
        <f t="shared" si="415"/>
        <v>0</v>
      </c>
      <c r="DS168" s="235">
        <f t="shared" si="416"/>
        <v>0</v>
      </c>
      <c r="DT168" s="236">
        <f t="shared" si="417"/>
        <v>0</v>
      </c>
      <c r="DU168" s="236">
        <f t="shared" si="418"/>
        <v>0</v>
      </c>
      <c r="DV168" s="236">
        <f t="shared" si="419"/>
        <v>0</v>
      </c>
      <c r="DW168" s="236">
        <f t="shared" si="420"/>
        <v>0</v>
      </c>
      <c r="DX168" s="236">
        <f t="shared" si="421"/>
        <v>0</v>
      </c>
      <c r="DY168" s="236">
        <f t="shared" si="422"/>
        <v>0</v>
      </c>
      <c r="DZ168" s="237">
        <f t="shared" si="423"/>
        <v>0</v>
      </c>
      <c r="EA168" s="238">
        <f t="shared" si="424"/>
        <v>0</v>
      </c>
      <c r="EB168" s="238">
        <f t="shared" si="425"/>
        <v>0</v>
      </c>
      <c r="EC168" s="238">
        <f t="shared" si="426"/>
        <v>0</v>
      </c>
      <c r="ED168" s="238">
        <f t="shared" si="427"/>
        <v>0</v>
      </c>
      <c r="EE168" s="238">
        <f t="shared" si="428"/>
        <v>0</v>
      </c>
      <c r="EF168" s="238">
        <f t="shared" si="429"/>
        <v>0</v>
      </c>
      <c r="EG168" s="238">
        <f t="shared" si="430"/>
        <v>0</v>
      </c>
      <c r="EH168" s="239">
        <f t="shared" si="431"/>
        <v>0</v>
      </c>
      <c r="EI168" s="240">
        <f t="shared" si="432"/>
        <v>0</v>
      </c>
      <c r="EJ168" s="240">
        <f t="shared" si="433"/>
        <v>0</v>
      </c>
      <c r="EK168" s="240">
        <f t="shared" si="434"/>
        <v>0</v>
      </c>
      <c r="EL168" s="240">
        <f t="shared" si="435"/>
        <v>3</v>
      </c>
      <c r="EM168" s="240">
        <f t="shared" si="436"/>
        <v>0</v>
      </c>
      <c r="EN168" s="240">
        <f t="shared" si="437"/>
        <v>0</v>
      </c>
      <c r="EO168" s="240">
        <f t="shared" si="438"/>
        <v>0</v>
      </c>
      <c r="EP168" s="240">
        <f t="shared" si="439"/>
        <v>0</v>
      </c>
      <c r="EQ168" s="240">
        <f t="shared" si="440"/>
        <v>0</v>
      </c>
      <c r="ER168" s="240">
        <f t="shared" si="441"/>
        <v>0</v>
      </c>
      <c r="ES168" s="240">
        <f t="shared" si="442"/>
        <v>0</v>
      </c>
      <c r="ET168" s="241">
        <f t="shared" si="443"/>
        <v>3</v>
      </c>
      <c r="EU168" s="242">
        <f t="shared" si="444"/>
        <v>0</v>
      </c>
      <c r="EV168" s="234">
        <f t="shared" si="445"/>
        <v>0</v>
      </c>
      <c r="EW168" s="234">
        <f t="shared" si="446"/>
        <v>0</v>
      </c>
      <c r="EX168" s="234">
        <f t="shared" si="447"/>
        <v>0</v>
      </c>
      <c r="EY168" s="234">
        <f t="shared" si="448"/>
        <v>2</v>
      </c>
      <c r="EZ168" s="235">
        <f t="shared" si="449"/>
        <v>0</v>
      </c>
      <c r="FA168" s="236">
        <f t="shared" si="450"/>
        <v>0</v>
      </c>
      <c r="FB168" s="236">
        <f t="shared" si="451"/>
        <v>0</v>
      </c>
      <c r="FC168" s="236">
        <f t="shared" si="452"/>
        <v>0</v>
      </c>
      <c r="FD168" s="236">
        <f t="shared" si="453"/>
        <v>0</v>
      </c>
      <c r="FE168" s="236">
        <f t="shared" si="454"/>
        <v>0</v>
      </c>
      <c r="FF168" s="236">
        <f t="shared" si="455"/>
        <v>0</v>
      </c>
      <c r="FG168" s="237">
        <f t="shared" si="456"/>
        <v>0</v>
      </c>
      <c r="FH168" s="238">
        <f t="shared" si="457"/>
        <v>0</v>
      </c>
      <c r="FI168" s="238">
        <f t="shared" si="458"/>
        <v>0</v>
      </c>
      <c r="FJ168" s="238">
        <f t="shared" si="459"/>
        <v>0</v>
      </c>
      <c r="FK168" s="238">
        <f t="shared" si="460"/>
        <v>0</v>
      </c>
      <c r="FL168" s="238">
        <f t="shared" si="461"/>
        <v>0</v>
      </c>
      <c r="FM168" s="238">
        <f t="shared" si="462"/>
        <v>0</v>
      </c>
      <c r="FN168" s="238">
        <f t="shared" si="463"/>
        <v>0</v>
      </c>
      <c r="FO168" s="239">
        <f t="shared" si="464"/>
        <v>6</v>
      </c>
      <c r="FP168" s="240">
        <f t="shared" si="465"/>
        <v>6</v>
      </c>
      <c r="FQ168" s="240">
        <f t="shared" si="466"/>
        <v>0</v>
      </c>
      <c r="FR168" s="240">
        <f t="shared" si="467"/>
        <v>0</v>
      </c>
      <c r="FS168" s="240">
        <f t="shared" si="468"/>
        <v>0</v>
      </c>
      <c r="FT168" s="240">
        <f t="shared" si="469"/>
        <v>6</v>
      </c>
      <c r="FU168" s="240">
        <f t="shared" si="470"/>
        <v>0</v>
      </c>
      <c r="FV168" s="240">
        <f t="shared" si="471"/>
        <v>0</v>
      </c>
      <c r="FW168" s="240">
        <f t="shared" si="472"/>
        <v>0</v>
      </c>
      <c r="FX168" s="240">
        <f t="shared" si="473"/>
        <v>0</v>
      </c>
      <c r="FY168" s="240">
        <f t="shared" si="474"/>
        <v>0</v>
      </c>
      <c r="FZ168" s="240">
        <f t="shared" si="475"/>
        <v>0</v>
      </c>
      <c r="GA168" s="241">
        <f t="shared" si="476"/>
        <v>20</v>
      </c>
      <c r="GB168" s="242">
        <f t="shared" si="477"/>
        <v>0</v>
      </c>
      <c r="GC168" s="234">
        <f t="shared" si="478"/>
        <v>0</v>
      </c>
      <c r="GD168" s="234">
        <f t="shared" si="479"/>
        <v>0</v>
      </c>
      <c r="GE168" s="234">
        <f t="shared" si="480"/>
        <v>0</v>
      </c>
      <c r="GF168" s="234">
        <f t="shared" si="481"/>
        <v>0</v>
      </c>
      <c r="GG168" s="235">
        <f t="shared" si="482"/>
        <v>0</v>
      </c>
      <c r="GH168" s="236">
        <f t="shared" si="483"/>
        <v>0</v>
      </c>
      <c r="GI168" s="236">
        <f t="shared" si="484"/>
        <v>0</v>
      </c>
      <c r="GJ168" s="236">
        <f t="shared" si="485"/>
        <v>0</v>
      </c>
      <c r="GK168" s="236">
        <f t="shared" si="486"/>
        <v>0</v>
      </c>
      <c r="GL168" s="236">
        <f t="shared" si="487"/>
        <v>0</v>
      </c>
      <c r="GM168" s="236">
        <f t="shared" si="488"/>
        <v>0</v>
      </c>
      <c r="GN168" s="237">
        <f t="shared" si="489"/>
        <v>0</v>
      </c>
      <c r="GO168" s="238">
        <f t="shared" si="490"/>
        <v>0</v>
      </c>
      <c r="GP168" s="238">
        <f t="shared" si="491"/>
        <v>0</v>
      </c>
      <c r="GQ168" s="238">
        <f t="shared" si="492"/>
        <v>0</v>
      </c>
      <c r="GR168" s="238">
        <f t="shared" si="493"/>
        <v>0</v>
      </c>
      <c r="GS168" s="238">
        <f t="shared" si="494"/>
        <v>0</v>
      </c>
      <c r="GT168" s="238">
        <f t="shared" si="495"/>
        <v>0</v>
      </c>
      <c r="GU168" s="238">
        <f t="shared" si="496"/>
        <v>0</v>
      </c>
      <c r="GV168" s="239">
        <f t="shared" si="497"/>
        <v>0</v>
      </c>
      <c r="GW168" s="240">
        <f t="shared" si="498"/>
        <v>0</v>
      </c>
      <c r="GX168" s="240">
        <f t="shared" si="499"/>
        <v>0</v>
      </c>
      <c r="GY168" s="240">
        <f t="shared" si="500"/>
        <v>0</v>
      </c>
      <c r="GZ168" s="240">
        <f t="shared" si="501"/>
        <v>0</v>
      </c>
      <c r="HA168" s="240">
        <f t="shared" si="502"/>
        <v>0</v>
      </c>
      <c r="HB168" s="240">
        <f t="shared" si="503"/>
        <v>0</v>
      </c>
      <c r="HC168" s="240">
        <f t="shared" si="504"/>
        <v>0</v>
      </c>
      <c r="HD168" s="240">
        <f t="shared" si="505"/>
        <v>0</v>
      </c>
      <c r="HE168" s="240">
        <f t="shared" si="506"/>
        <v>0</v>
      </c>
      <c r="HF168" s="240">
        <f t="shared" si="507"/>
        <v>0</v>
      </c>
      <c r="HG168" s="240">
        <f t="shared" si="508"/>
        <v>0</v>
      </c>
      <c r="HH168" s="241">
        <f t="shared" si="509"/>
        <v>0</v>
      </c>
      <c r="HI168" s="243"/>
      <c r="HJ168" s="242">
        <f t="shared" si="510"/>
        <v>3</v>
      </c>
      <c r="HK168" s="234">
        <f t="shared" si="511"/>
        <v>3</v>
      </c>
      <c r="HL168" s="234">
        <f t="shared" si="512"/>
        <v>3</v>
      </c>
      <c r="HM168" s="234">
        <f t="shared" si="513"/>
        <v>3</v>
      </c>
      <c r="HN168" s="234">
        <f t="shared" si="514"/>
        <v>0</v>
      </c>
      <c r="HO168" s="235">
        <f t="shared" si="515"/>
        <v>20</v>
      </c>
      <c r="HP168" s="236">
        <f t="shared" si="516"/>
        <v>20</v>
      </c>
      <c r="HQ168" s="236">
        <f t="shared" si="517"/>
        <v>20</v>
      </c>
      <c r="HR168" s="236">
        <f t="shared" si="518"/>
        <v>20</v>
      </c>
      <c r="HS168" s="236">
        <f t="shared" si="519"/>
        <v>10</v>
      </c>
      <c r="HT168" s="236">
        <f t="shared" si="520"/>
        <v>20</v>
      </c>
      <c r="HU168" s="236">
        <f t="shared" si="521"/>
        <v>10</v>
      </c>
      <c r="HV168" s="237">
        <f t="shared" si="522"/>
        <v>20</v>
      </c>
      <c r="HW168" s="238">
        <f t="shared" si="523"/>
        <v>20</v>
      </c>
      <c r="HX168" s="238">
        <f t="shared" si="524"/>
        <v>20</v>
      </c>
      <c r="HY168" s="238">
        <f t="shared" si="525"/>
        <v>20</v>
      </c>
      <c r="HZ168" s="238">
        <f t="shared" si="526"/>
        <v>10</v>
      </c>
      <c r="IA168" s="238">
        <f t="shared" si="527"/>
        <v>20</v>
      </c>
      <c r="IB168" s="238">
        <f t="shared" si="528"/>
        <v>10</v>
      </c>
      <c r="IC168" s="238">
        <f t="shared" si="529"/>
        <v>6</v>
      </c>
      <c r="ID168" s="239">
        <f t="shared" si="530"/>
        <v>0</v>
      </c>
      <c r="IE168" s="240">
        <f t="shared" si="531"/>
        <v>0</v>
      </c>
      <c r="IF168" s="240">
        <f t="shared" si="532"/>
        <v>10</v>
      </c>
      <c r="IG168" s="240">
        <f t="shared" si="533"/>
        <v>0</v>
      </c>
      <c r="IH168" s="240">
        <f t="shared" si="534"/>
        <v>0</v>
      </c>
      <c r="II168" s="240">
        <f t="shared" si="535"/>
        <v>0</v>
      </c>
      <c r="IJ168" s="240">
        <f t="shared" si="536"/>
        <v>20</v>
      </c>
      <c r="IK168" s="240">
        <f t="shared" si="537"/>
        <v>0</v>
      </c>
      <c r="IL168" s="240">
        <f t="shared" si="538"/>
        <v>0</v>
      </c>
      <c r="IM168" s="240">
        <f t="shared" si="539"/>
        <v>0</v>
      </c>
      <c r="IN168" s="240">
        <f t="shared" si="540"/>
        <v>0</v>
      </c>
      <c r="IO168" s="240">
        <f t="shared" si="541"/>
        <v>20</v>
      </c>
      <c r="IP168" s="416">
        <f t="shared" si="542"/>
        <v>290</v>
      </c>
      <c r="IQ168" s="416">
        <f t="shared" si="543"/>
        <v>18</v>
      </c>
    </row>
    <row r="169" spans="1:251" ht="15" customHeight="1" x14ac:dyDescent="0.25">
      <c r="A169" s="14" t="s">
        <v>1795</v>
      </c>
      <c r="B169" s="392">
        <v>63</v>
      </c>
      <c r="C169" s="13" t="s">
        <v>774</v>
      </c>
      <c r="D169" s="423">
        <v>43831</v>
      </c>
      <c r="E169" s="20">
        <v>8</v>
      </c>
      <c r="F169" s="6">
        <v>10448047</v>
      </c>
      <c r="G169" s="20">
        <v>1</v>
      </c>
      <c r="H169" s="20"/>
      <c r="I169" s="23"/>
      <c r="J169" s="6" t="s">
        <v>18</v>
      </c>
      <c r="K169" s="6" t="s">
        <v>18</v>
      </c>
      <c r="L169" s="424"/>
      <c r="M169" s="651" t="s">
        <v>775</v>
      </c>
      <c r="N169" s="690">
        <v>53.9</v>
      </c>
      <c r="O169" s="107"/>
      <c r="P169" s="105"/>
      <c r="Q169" s="106"/>
      <c r="R169" s="690">
        <v>57.900001525878906</v>
      </c>
      <c r="S169" s="107"/>
      <c r="T169" s="105"/>
      <c r="U169" s="106"/>
      <c r="V169" s="24">
        <v>50.549999237060547</v>
      </c>
      <c r="W169" s="107"/>
      <c r="X169" s="105"/>
      <c r="Y169" s="106"/>
      <c r="Z169" s="24">
        <v>56.200000762939453</v>
      </c>
      <c r="AA169" s="273"/>
      <c r="AB169" s="24" t="s">
        <v>1390</v>
      </c>
      <c r="AC169" s="273"/>
      <c r="AD169" s="272">
        <v>100</v>
      </c>
      <c r="AE169" s="108"/>
      <c r="AF169" s="444"/>
      <c r="AG169" s="272">
        <v>100</v>
      </c>
      <c r="AH169" s="108"/>
      <c r="AI169" s="444"/>
      <c r="AJ169" s="272">
        <v>100</v>
      </c>
      <c r="AK169" s="108"/>
      <c r="AL169" s="444"/>
      <c r="AM169" s="272">
        <v>100</v>
      </c>
      <c r="AN169" s="108"/>
      <c r="AO169" s="444"/>
      <c r="AP169" s="272">
        <v>100</v>
      </c>
      <c r="AQ169" s="108"/>
      <c r="AR169" s="444"/>
      <c r="AS169" s="272">
        <v>100</v>
      </c>
      <c r="AT169" s="108"/>
      <c r="AU169" s="444"/>
      <c r="AV169" s="272">
        <v>100</v>
      </c>
      <c r="AW169" s="108"/>
      <c r="AX169" s="444"/>
      <c r="AY169" s="24">
        <v>40</v>
      </c>
      <c r="AZ169" s="107"/>
      <c r="BA169" s="273"/>
      <c r="BB169" s="24">
        <v>55</v>
      </c>
      <c r="BC169" s="107"/>
      <c r="BD169" s="273"/>
      <c r="BE169" s="24">
        <v>44</v>
      </c>
      <c r="BF169" s="107"/>
      <c r="BG169" s="273"/>
      <c r="BH169" s="24">
        <v>57</v>
      </c>
      <c r="BI169" s="107"/>
      <c r="BJ169" s="273"/>
      <c r="BK169" s="24">
        <v>64</v>
      </c>
      <c r="BL169" s="107"/>
      <c r="BM169" s="273"/>
      <c r="BN169" s="24">
        <v>52.189998626708984</v>
      </c>
      <c r="BO169" s="107"/>
      <c r="BP169" s="273"/>
      <c r="BQ169" s="24">
        <v>48</v>
      </c>
      <c r="BR169" s="107"/>
      <c r="BS169" s="273"/>
      <c r="BT169" s="24">
        <v>70</v>
      </c>
      <c r="BU169" s="291"/>
      <c r="BV169" s="273"/>
      <c r="BW169" s="24" t="s">
        <v>1390</v>
      </c>
      <c r="BX169" s="107"/>
      <c r="BY169" s="273"/>
      <c r="BZ169" s="24" t="s">
        <v>1390</v>
      </c>
      <c r="CA169" s="107"/>
      <c r="CB169" s="273"/>
      <c r="CC169" s="24"/>
      <c r="CD169" s="107"/>
      <c r="CE169" s="107"/>
      <c r="CF169" s="693">
        <v>30</v>
      </c>
      <c r="CG169" s="107"/>
      <c r="CH169" s="273"/>
      <c r="CI169" s="24" t="s">
        <v>1117</v>
      </c>
      <c r="CJ169" s="107"/>
      <c r="CK169" s="273"/>
      <c r="CL169" s="692" t="s">
        <v>1390</v>
      </c>
      <c r="CM169" s="107"/>
      <c r="CN169" s="273"/>
      <c r="CO169" s="24"/>
      <c r="CP169" s="107"/>
      <c r="CQ169" s="273"/>
      <c r="CR169" s="24"/>
      <c r="CS169" s="107"/>
      <c r="CT169" s="273"/>
      <c r="CU169" s="24"/>
      <c r="CV169" s="107"/>
      <c r="CW169" s="273"/>
      <c r="CX169" s="24"/>
      <c r="CY169" s="107"/>
      <c r="CZ169" s="273"/>
      <c r="DA169" s="692">
        <v>56.099998474121094</v>
      </c>
      <c r="DB169" s="107"/>
      <c r="DC169" s="273"/>
      <c r="DD169" s="692">
        <v>50.200000762939453</v>
      </c>
      <c r="DE169" s="107"/>
      <c r="DF169" s="273"/>
      <c r="DG169" s="218"/>
      <c r="DH169" s="217"/>
      <c r="DI169" s="217"/>
      <c r="DJ169" s="286">
        <f t="shared" si="408"/>
        <v>51.49909071488814</v>
      </c>
      <c r="DK169" s="219"/>
      <c r="DL169" s="220">
        <f t="shared" si="409"/>
        <v>2.574954535744407</v>
      </c>
      <c r="DM169" s="650">
        <f t="shared" si="410"/>
        <v>0</v>
      </c>
      <c r="DN169" s="233">
        <f t="shared" si="411"/>
        <v>0</v>
      </c>
      <c r="DO169" s="234">
        <f t="shared" si="412"/>
        <v>0</v>
      </c>
      <c r="DP169" s="234">
        <f t="shared" si="413"/>
        <v>0</v>
      </c>
      <c r="DQ169" s="234">
        <f t="shared" si="414"/>
        <v>0</v>
      </c>
      <c r="DR169" s="234">
        <f t="shared" si="415"/>
        <v>0</v>
      </c>
      <c r="DS169" s="235">
        <f t="shared" si="416"/>
        <v>0</v>
      </c>
      <c r="DT169" s="236">
        <f t="shared" si="417"/>
        <v>0</v>
      </c>
      <c r="DU169" s="236">
        <f t="shared" si="418"/>
        <v>0</v>
      </c>
      <c r="DV169" s="236">
        <f t="shared" si="419"/>
        <v>0</v>
      </c>
      <c r="DW169" s="236">
        <f t="shared" si="420"/>
        <v>0</v>
      </c>
      <c r="DX169" s="236">
        <f t="shared" si="421"/>
        <v>0</v>
      </c>
      <c r="DY169" s="236">
        <f t="shared" si="422"/>
        <v>0</v>
      </c>
      <c r="DZ169" s="237">
        <f t="shared" si="423"/>
        <v>0</v>
      </c>
      <c r="EA169" s="238">
        <f t="shared" si="424"/>
        <v>0</v>
      </c>
      <c r="EB169" s="238">
        <f t="shared" si="425"/>
        <v>0</v>
      </c>
      <c r="EC169" s="238">
        <f t="shared" si="426"/>
        <v>0</v>
      </c>
      <c r="ED169" s="238">
        <f t="shared" si="427"/>
        <v>0</v>
      </c>
      <c r="EE169" s="238">
        <f t="shared" si="428"/>
        <v>0</v>
      </c>
      <c r="EF169" s="238">
        <f t="shared" si="429"/>
        <v>0</v>
      </c>
      <c r="EG169" s="238">
        <f t="shared" si="430"/>
        <v>0</v>
      </c>
      <c r="EH169" s="239">
        <f t="shared" si="431"/>
        <v>0</v>
      </c>
      <c r="EI169" s="240">
        <f t="shared" si="432"/>
        <v>0</v>
      </c>
      <c r="EJ169" s="240">
        <f t="shared" si="433"/>
        <v>0</v>
      </c>
      <c r="EK169" s="240">
        <f t="shared" si="434"/>
        <v>0</v>
      </c>
      <c r="EL169" s="240">
        <f t="shared" si="435"/>
        <v>3</v>
      </c>
      <c r="EM169" s="240">
        <f t="shared" si="436"/>
        <v>0</v>
      </c>
      <c r="EN169" s="240">
        <f t="shared" si="437"/>
        <v>0</v>
      </c>
      <c r="EO169" s="240">
        <f t="shared" si="438"/>
        <v>0</v>
      </c>
      <c r="EP169" s="240">
        <f t="shared" si="439"/>
        <v>0</v>
      </c>
      <c r="EQ169" s="240">
        <f t="shared" si="440"/>
        <v>0</v>
      </c>
      <c r="ER169" s="240">
        <f t="shared" si="441"/>
        <v>0</v>
      </c>
      <c r="ES169" s="240">
        <f t="shared" si="442"/>
        <v>0</v>
      </c>
      <c r="ET169" s="241">
        <f t="shared" si="443"/>
        <v>3</v>
      </c>
      <c r="EU169" s="242">
        <f t="shared" si="444"/>
        <v>0</v>
      </c>
      <c r="EV169" s="234">
        <f t="shared" si="445"/>
        <v>0</v>
      </c>
      <c r="EW169" s="234">
        <f t="shared" si="446"/>
        <v>0</v>
      </c>
      <c r="EX169" s="234">
        <f t="shared" si="447"/>
        <v>0</v>
      </c>
      <c r="EY169" s="234">
        <f t="shared" si="448"/>
        <v>2</v>
      </c>
      <c r="EZ169" s="235">
        <f t="shared" si="449"/>
        <v>0</v>
      </c>
      <c r="FA169" s="236">
        <f t="shared" si="450"/>
        <v>0</v>
      </c>
      <c r="FB169" s="236">
        <f t="shared" si="451"/>
        <v>0</v>
      </c>
      <c r="FC169" s="236">
        <f t="shared" si="452"/>
        <v>0</v>
      </c>
      <c r="FD169" s="236">
        <f t="shared" si="453"/>
        <v>0</v>
      </c>
      <c r="FE169" s="236">
        <f t="shared" si="454"/>
        <v>0</v>
      </c>
      <c r="FF169" s="236">
        <f t="shared" si="455"/>
        <v>0</v>
      </c>
      <c r="FG169" s="237">
        <f t="shared" si="456"/>
        <v>0</v>
      </c>
      <c r="FH169" s="238">
        <f t="shared" si="457"/>
        <v>0</v>
      </c>
      <c r="FI169" s="238">
        <f t="shared" si="458"/>
        <v>0</v>
      </c>
      <c r="FJ169" s="238">
        <f t="shared" si="459"/>
        <v>0</v>
      </c>
      <c r="FK169" s="238">
        <f t="shared" si="460"/>
        <v>0</v>
      </c>
      <c r="FL169" s="238">
        <f t="shared" si="461"/>
        <v>0</v>
      </c>
      <c r="FM169" s="238">
        <f t="shared" si="462"/>
        <v>0</v>
      </c>
      <c r="FN169" s="238">
        <f t="shared" si="463"/>
        <v>0</v>
      </c>
      <c r="FO169" s="239">
        <f t="shared" si="464"/>
        <v>6</v>
      </c>
      <c r="FP169" s="240">
        <f t="shared" si="465"/>
        <v>6</v>
      </c>
      <c r="FQ169" s="240">
        <f t="shared" si="466"/>
        <v>0</v>
      </c>
      <c r="FR169" s="240">
        <f t="shared" si="467"/>
        <v>0</v>
      </c>
      <c r="FS169" s="240">
        <f t="shared" si="468"/>
        <v>0</v>
      </c>
      <c r="FT169" s="240">
        <f t="shared" si="469"/>
        <v>6</v>
      </c>
      <c r="FU169" s="240">
        <f t="shared" si="470"/>
        <v>0</v>
      </c>
      <c r="FV169" s="240">
        <f t="shared" si="471"/>
        <v>0</v>
      </c>
      <c r="FW169" s="240">
        <f t="shared" si="472"/>
        <v>0</v>
      </c>
      <c r="FX169" s="240">
        <f t="shared" si="473"/>
        <v>0</v>
      </c>
      <c r="FY169" s="240">
        <f t="shared" si="474"/>
        <v>0</v>
      </c>
      <c r="FZ169" s="240">
        <f t="shared" si="475"/>
        <v>0</v>
      </c>
      <c r="GA169" s="241">
        <f t="shared" si="476"/>
        <v>20</v>
      </c>
      <c r="GB169" s="242">
        <f t="shared" si="477"/>
        <v>0</v>
      </c>
      <c r="GC169" s="234">
        <f t="shared" si="478"/>
        <v>0</v>
      </c>
      <c r="GD169" s="234">
        <f t="shared" si="479"/>
        <v>0</v>
      </c>
      <c r="GE169" s="234">
        <f t="shared" si="480"/>
        <v>0</v>
      </c>
      <c r="GF169" s="234">
        <f t="shared" si="481"/>
        <v>0</v>
      </c>
      <c r="GG169" s="235">
        <f t="shared" si="482"/>
        <v>0</v>
      </c>
      <c r="GH169" s="236">
        <f t="shared" si="483"/>
        <v>0</v>
      </c>
      <c r="GI169" s="236">
        <f t="shared" si="484"/>
        <v>0</v>
      </c>
      <c r="GJ169" s="236">
        <f t="shared" si="485"/>
        <v>0</v>
      </c>
      <c r="GK169" s="236">
        <f t="shared" si="486"/>
        <v>0</v>
      </c>
      <c r="GL169" s="236">
        <f t="shared" si="487"/>
        <v>0</v>
      </c>
      <c r="GM169" s="236">
        <f t="shared" si="488"/>
        <v>0</v>
      </c>
      <c r="GN169" s="237">
        <f t="shared" si="489"/>
        <v>0</v>
      </c>
      <c r="GO169" s="238">
        <f t="shared" si="490"/>
        <v>0</v>
      </c>
      <c r="GP169" s="238">
        <f t="shared" si="491"/>
        <v>0</v>
      </c>
      <c r="GQ169" s="238">
        <f t="shared" si="492"/>
        <v>0</v>
      </c>
      <c r="GR169" s="238">
        <f t="shared" si="493"/>
        <v>0</v>
      </c>
      <c r="GS169" s="238">
        <f t="shared" si="494"/>
        <v>0</v>
      </c>
      <c r="GT169" s="238">
        <f t="shared" si="495"/>
        <v>0</v>
      </c>
      <c r="GU169" s="238">
        <f t="shared" si="496"/>
        <v>0</v>
      </c>
      <c r="GV169" s="239">
        <f t="shared" si="497"/>
        <v>0</v>
      </c>
      <c r="GW169" s="240">
        <f t="shared" si="498"/>
        <v>0</v>
      </c>
      <c r="GX169" s="240">
        <f t="shared" si="499"/>
        <v>0</v>
      </c>
      <c r="GY169" s="240">
        <f t="shared" si="500"/>
        <v>0</v>
      </c>
      <c r="GZ169" s="240">
        <f t="shared" si="501"/>
        <v>0</v>
      </c>
      <c r="HA169" s="240">
        <f t="shared" si="502"/>
        <v>0</v>
      </c>
      <c r="HB169" s="240">
        <f t="shared" si="503"/>
        <v>0</v>
      </c>
      <c r="HC169" s="240">
        <f t="shared" si="504"/>
        <v>0</v>
      </c>
      <c r="HD169" s="240">
        <f t="shared" si="505"/>
        <v>0</v>
      </c>
      <c r="HE169" s="240">
        <f t="shared" si="506"/>
        <v>0</v>
      </c>
      <c r="HF169" s="240">
        <f t="shared" si="507"/>
        <v>0</v>
      </c>
      <c r="HG169" s="240">
        <f t="shared" si="508"/>
        <v>0</v>
      </c>
      <c r="HH169" s="241">
        <f t="shared" si="509"/>
        <v>0</v>
      </c>
      <c r="HI169" s="243"/>
      <c r="HJ169" s="242">
        <f t="shared" si="510"/>
        <v>3</v>
      </c>
      <c r="HK169" s="234">
        <f t="shared" si="511"/>
        <v>3</v>
      </c>
      <c r="HL169" s="234">
        <f t="shared" si="512"/>
        <v>3</v>
      </c>
      <c r="HM169" s="234">
        <f t="shared" si="513"/>
        <v>3</v>
      </c>
      <c r="HN169" s="234">
        <f t="shared" si="514"/>
        <v>0</v>
      </c>
      <c r="HO169" s="235">
        <f t="shared" si="515"/>
        <v>20</v>
      </c>
      <c r="HP169" s="236">
        <f t="shared" si="516"/>
        <v>20</v>
      </c>
      <c r="HQ169" s="236">
        <f t="shared" si="517"/>
        <v>20</v>
      </c>
      <c r="HR169" s="236">
        <f t="shared" si="518"/>
        <v>20</v>
      </c>
      <c r="HS169" s="236">
        <f t="shared" si="519"/>
        <v>10</v>
      </c>
      <c r="HT169" s="236">
        <f t="shared" si="520"/>
        <v>20</v>
      </c>
      <c r="HU169" s="236">
        <f t="shared" si="521"/>
        <v>10</v>
      </c>
      <c r="HV169" s="237">
        <f t="shared" si="522"/>
        <v>20</v>
      </c>
      <c r="HW169" s="238">
        <f t="shared" si="523"/>
        <v>20</v>
      </c>
      <c r="HX169" s="238">
        <f t="shared" si="524"/>
        <v>20</v>
      </c>
      <c r="HY169" s="238">
        <f t="shared" si="525"/>
        <v>20</v>
      </c>
      <c r="HZ169" s="238">
        <f t="shared" si="526"/>
        <v>10</v>
      </c>
      <c r="IA169" s="238">
        <f t="shared" si="527"/>
        <v>20</v>
      </c>
      <c r="IB169" s="238">
        <f t="shared" si="528"/>
        <v>10</v>
      </c>
      <c r="IC169" s="238">
        <f t="shared" si="529"/>
        <v>6</v>
      </c>
      <c r="ID169" s="239">
        <f t="shared" si="530"/>
        <v>0</v>
      </c>
      <c r="IE169" s="240">
        <f t="shared" si="531"/>
        <v>0</v>
      </c>
      <c r="IF169" s="240">
        <f t="shared" si="532"/>
        <v>0</v>
      </c>
      <c r="IG169" s="240">
        <f t="shared" si="533"/>
        <v>0</v>
      </c>
      <c r="IH169" s="240">
        <f t="shared" si="534"/>
        <v>0</v>
      </c>
      <c r="II169" s="240">
        <f t="shared" si="535"/>
        <v>0</v>
      </c>
      <c r="IJ169" s="240">
        <f t="shared" si="536"/>
        <v>0</v>
      </c>
      <c r="IK169" s="240">
        <f t="shared" si="537"/>
        <v>0</v>
      </c>
      <c r="IL169" s="240">
        <f t="shared" si="538"/>
        <v>0</v>
      </c>
      <c r="IM169" s="240">
        <f t="shared" si="539"/>
        <v>0</v>
      </c>
      <c r="IN169" s="240">
        <f t="shared" si="540"/>
        <v>20</v>
      </c>
      <c r="IO169" s="240">
        <f t="shared" si="541"/>
        <v>20</v>
      </c>
      <c r="IP169" s="416">
        <f t="shared" si="542"/>
        <v>280</v>
      </c>
      <c r="IQ169" s="416">
        <f t="shared" si="543"/>
        <v>18</v>
      </c>
    </row>
    <row r="170" spans="1:251" ht="15" customHeight="1" x14ac:dyDescent="0.25">
      <c r="A170" s="14" t="s">
        <v>1795</v>
      </c>
      <c r="B170" s="392">
        <v>64</v>
      </c>
      <c r="C170" s="13" t="s">
        <v>776</v>
      </c>
      <c r="D170" s="423">
        <v>43831</v>
      </c>
      <c r="E170" s="20">
        <v>8</v>
      </c>
      <c r="F170" s="6">
        <v>10448014</v>
      </c>
      <c r="G170" s="20">
        <v>1</v>
      </c>
      <c r="H170" s="20"/>
      <c r="I170" s="23"/>
      <c r="J170" s="6" t="s">
        <v>18</v>
      </c>
      <c r="K170" s="6" t="s">
        <v>18</v>
      </c>
      <c r="L170" s="424"/>
      <c r="M170" s="651" t="s">
        <v>777</v>
      </c>
      <c r="N170" s="690">
        <v>63.200000762939453</v>
      </c>
      <c r="O170" s="107"/>
      <c r="P170" s="105"/>
      <c r="Q170" s="106"/>
      <c r="R170" s="690">
        <v>66.599998474121094</v>
      </c>
      <c r="S170" s="107"/>
      <c r="T170" s="105"/>
      <c r="U170" s="106"/>
      <c r="V170" s="24">
        <v>54.560001373291016</v>
      </c>
      <c r="W170" s="107"/>
      <c r="X170" s="105"/>
      <c r="Y170" s="106"/>
      <c r="Z170" s="24">
        <v>70.800003051757813</v>
      </c>
      <c r="AA170" s="273"/>
      <c r="AB170" s="24" t="s">
        <v>1390</v>
      </c>
      <c r="AC170" s="273"/>
      <c r="AD170" s="272">
        <v>100</v>
      </c>
      <c r="AE170" s="108"/>
      <c r="AF170" s="444"/>
      <c r="AG170" s="272">
        <v>100</v>
      </c>
      <c r="AH170" s="108"/>
      <c r="AI170" s="444"/>
      <c r="AJ170" s="272">
        <v>100</v>
      </c>
      <c r="AK170" s="108"/>
      <c r="AL170" s="444"/>
      <c r="AM170" s="272">
        <v>100</v>
      </c>
      <c r="AN170" s="108"/>
      <c r="AO170" s="444"/>
      <c r="AP170" s="272">
        <v>100</v>
      </c>
      <c r="AQ170" s="108"/>
      <c r="AR170" s="444"/>
      <c r="AS170" s="272">
        <v>100</v>
      </c>
      <c r="AT170" s="108"/>
      <c r="AU170" s="444"/>
      <c r="AV170" s="272">
        <v>100</v>
      </c>
      <c r="AW170" s="108"/>
      <c r="AX170" s="444"/>
      <c r="AY170" s="24">
        <v>40</v>
      </c>
      <c r="AZ170" s="107"/>
      <c r="BA170" s="273"/>
      <c r="BB170" s="24">
        <v>63</v>
      </c>
      <c r="BC170" s="107"/>
      <c r="BD170" s="273"/>
      <c r="BE170" s="24">
        <v>55</v>
      </c>
      <c r="BF170" s="107"/>
      <c r="BG170" s="273"/>
      <c r="BH170" s="24">
        <v>59</v>
      </c>
      <c r="BI170" s="107"/>
      <c r="BJ170" s="273"/>
      <c r="BK170" s="24">
        <v>66</v>
      </c>
      <c r="BL170" s="107"/>
      <c r="BM170" s="273"/>
      <c r="BN170" s="24">
        <v>60.090000152587891</v>
      </c>
      <c r="BO170" s="107"/>
      <c r="BP170" s="273"/>
      <c r="BQ170" s="24">
        <v>64</v>
      </c>
      <c r="BR170" s="107"/>
      <c r="BS170" s="273"/>
      <c r="BT170" s="24">
        <v>75</v>
      </c>
      <c r="BU170" s="291"/>
      <c r="BV170" s="273"/>
      <c r="BW170" s="24" t="s">
        <v>1390</v>
      </c>
      <c r="BX170" s="107"/>
      <c r="BY170" s="273"/>
      <c r="BZ170" s="24" t="s">
        <v>1390</v>
      </c>
      <c r="CA170" s="107"/>
      <c r="CB170" s="273"/>
      <c r="CC170" s="692">
        <v>62</v>
      </c>
      <c r="CD170" s="107"/>
      <c r="CE170" s="107"/>
      <c r="CF170" s="107"/>
      <c r="CG170" s="107"/>
      <c r="CH170" s="273"/>
      <c r="CI170" s="24" t="s">
        <v>1117</v>
      </c>
      <c r="CJ170" s="107"/>
      <c r="CK170" s="273"/>
      <c r="CL170" s="692" t="s">
        <v>1390</v>
      </c>
      <c r="CM170" s="107"/>
      <c r="CN170" s="273"/>
      <c r="CO170" s="692">
        <v>58.5</v>
      </c>
      <c r="CP170" s="107"/>
      <c r="CQ170" s="273"/>
      <c r="CR170" s="24"/>
      <c r="CS170" s="107"/>
      <c r="CT170" s="273"/>
      <c r="CU170" s="24"/>
      <c r="CV170" s="107"/>
      <c r="CW170" s="273"/>
      <c r="CX170" s="24"/>
      <c r="CY170" s="107"/>
      <c r="CZ170" s="273"/>
      <c r="DA170" s="24"/>
      <c r="DB170" s="107"/>
      <c r="DC170" s="273"/>
      <c r="DD170" s="692">
        <v>50.900001525878906</v>
      </c>
      <c r="DE170" s="107"/>
      <c r="DF170" s="273"/>
      <c r="DG170" s="218"/>
      <c r="DH170" s="217"/>
      <c r="DI170" s="217"/>
      <c r="DJ170" s="286">
        <f t="shared" si="408"/>
        <v>59.408181970769711</v>
      </c>
      <c r="DK170" s="219"/>
      <c r="DL170" s="220">
        <f t="shared" si="409"/>
        <v>2.9704090985384854</v>
      </c>
      <c r="DM170" s="650">
        <f t="shared" si="410"/>
        <v>0</v>
      </c>
      <c r="DN170" s="233">
        <f t="shared" si="411"/>
        <v>0</v>
      </c>
      <c r="DO170" s="234">
        <f t="shared" si="412"/>
        <v>0</v>
      </c>
      <c r="DP170" s="234">
        <f t="shared" si="413"/>
        <v>0</v>
      </c>
      <c r="DQ170" s="234">
        <f t="shared" si="414"/>
        <v>0</v>
      </c>
      <c r="DR170" s="234">
        <f t="shared" si="415"/>
        <v>0</v>
      </c>
      <c r="DS170" s="235">
        <f t="shared" si="416"/>
        <v>0</v>
      </c>
      <c r="DT170" s="236">
        <f t="shared" si="417"/>
        <v>0</v>
      </c>
      <c r="DU170" s="236">
        <f t="shared" si="418"/>
        <v>0</v>
      </c>
      <c r="DV170" s="236">
        <f t="shared" si="419"/>
        <v>0</v>
      </c>
      <c r="DW170" s="236">
        <f t="shared" si="420"/>
        <v>0</v>
      </c>
      <c r="DX170" s="236">
        <f t="shared" si="421"/>
        <v>0</v>
      </c>
      <c r="DY170" s="236">
        <f t="shared" si="422"/>
        <v>0</v>
      </c>
      <c r="DZ170" s="237">
        <f t="shared" si="423"/>
        <v>0</v>
      </c>
      <c r="EA170" s="238">
        <f t="shared" si="424"/>
        <v>0</v>
      </c>
      <c r="EB170" s="238">
        <f t="shared" si="425"/>
        <v>0</v>
      </c>
      <c r="EC170" s="238">
        <f t="shared" si="426"/>
        <v>0</v>
      </c>
      <c r="ED170" s="238">
        <f t="shared" si="427"/>
        <v>0</v>
      </c>
      <c r="EE170" s="238">
        <f t="shared" si="428"/>
        <v>0</v>
      </c>
      <c r="EF170" s="238">
        <f t="shared" si="429"/>
        <v>0</v>
      </c>
      <c r="EG170" s="238">
        <f t="shared" si="430"/>
        <v>0</v>
      </c>
      <c r="EH170" s="239">
        <f t="shared" si="431"/>
        <v>0</v>
      </c>
      <c r="EI170" s="240">
        <f t="shared" si="432"/>
        <v>0</v>
      </c>
      <c r="EJ170" s="240">
        <f t="shared" si="433"/>
        <v>0</v>
      </c>
      <c r="EK170" s="240">
        <f t="shared" si="434"/>
        <v>0</v>
      </c>
      <c r="EL170" s="240">
        <f t="shared" si="435"/>
        <v>3</v>
      </c>
      <c r="EM170" s="240">
        <f t="shared" si="436"/>
        <v>0</v>
      </c>
      <c r="EN170" s="240">
        <f t="shared" si="437"/>
        <v>0</v>
      </c>
      <c r="EO170" s="240">
        <f t="shared" si="438"/>
        <v>0</v>
      </c>
      <c r="EP170" s="240">
        <f t="shared" si="439"/>
        <v>0</v>
      </c>
      <c r="EQ170" s="240">
        <f t="shared" si="440"/>
        <v>0</v>
      </c>
      <c r="ER170" s="240">
        <f t="shared" si="441"/>
        <v>0</v>
      </c>
      <c r="ES170" s="240">
        <f t="shared" si="442"/>
        <v>0</v>
      </c>
      <c r="ET170" s="241">
        <f t="shared" si="443"/>
        <v>3</v>
      </c>
      <c r="EU170" s="242">
        <f t="shared" si="444"/>
        <v>0</v>
      </c>
      <c r="EV170" s="234">
        <f t="shared" si="445"/>
        <v>0</v>
      </c>
      <c r="EW170" s="234">
        <f t="shared" si="446"/>
        <v>0</v>
      </c>
      <c r="EX170" s="234">
        <f t="shared" si="447"/>
        <v>0</v>
      </c>
      <c r="EY170" s="234">
        <f t="shared" si="448"/>
        <v>2</v>
      </c>
      <c r="EZ170" s="235">
        <f t="shared" si="449"/>
        <v>0</v>
      </c>
      <c r="FA170" s="236">
        <f t="shared" si="450"/>
        <v>0</v>
      </c>
      <c r="FB170" s="236">
        <f t="shared" si="451"/>
        <v>0</v>
      </c>
      <c r="FC170" s="236">
        <f t="shared" si="452"/>
        <v>0</v>
      </c>
      <c r="FD170" s="236">
        <f t="shared" si="453"/>
        <v>0</v>
      </c>
      <c r="FE170" s="236">
        <f t="shared" si="454"/>
        <v>0</v>
      </c>
      <c r="FF170" s="236">
        <f t="shared" si="455"/>
        <v>0</v>
      </c>
      <c r="FG170" s="237">
        <f t="shared" si="456"/>
        <v>0</v>
      </c>
      <c r="FH170" s="238">
        <f t="shared" si="457"/>
        <v>0</v>
      </c>
      <c r="FI170" s="238">
        <f t="shared" si="458"/>
        <v>0</v>
      </c>
      <c r="FJ170" s="238">
        <f t="shared" si="459"/>
        <v>0</v>
      </c>
      <c r="FK170" s="238">
        <f t="shared" si="460"/>
        <v>0</v>
      </c>
      <c r="FL170" s="238">
        <f t="shared" si="461"/>
        <v>0</v>
      </c>
      <c r="FM170" s="238">
        <f t="shared" si="462"/>
        <v>0</v>
      </c>
      <c r="FN170" s="238">
        <f t="shared" si="463"/>
        <v>0</v>
      </c>
      <c r="FO170" s="239">
        <f t="shared" si="464"/>
        <v>6</v>
      </c>
      <c r="FP170" s="240">
        <f t="shared" si="465"/>
        <v>6</v>
      </c>
      <c r="FQ170" s="240">
        <f t="shared" si="466"/>
        <v>0</v>
      </c>
      <c r="FR170" s="240">
        <f t="shared" si="467"/>
        <v>0</v>
      </c>
      <c r="FS170" s="240">
        <f t="shared" si="468"/>
        <v>0</v>
      </c>
      <c r="FT170" s="240">
        <f t="shared" si="469"/>
        <v>6</v>
      </c>
      <c r="FU170" s="240">
        <f t="shared" si="470"/>
        <v>0</v>
      </c>
      <c r="FV170" s="240">
        <f t="shared" si="471"/>
        <v>0</v>
      </c>
      <c r="FW170" s="240">
        <f t="shared" si="472"/>
        <v>0</v>
      </c>
      <c r="FX170" s="240">
        <f t="shared" si="473"/>
        <v>0</v>
      </c>
      <c r="FY170" s="240">
        <f t="shared" si="474"/>
        <v>0</v>
      </c>
      <c r="FZ170" s="240">
        <f t="shared" si="475"/>
        <v>0</v>
      </c>
      <c r="GA170" s="241">
        <f t="shared" si="476"/>
        <v>20</v>
      </c>
      <c r="GB170" s="242">
        <f t="shared" si="477"/>
        <v>0</v>
      </c>
      <c r="GC170" s="234">
        <f t="shared" si="478"/>
        <v>0</v>
      </c>
      <c r="GD170" s="234">
        <f t="shared" si="479"/>
        <v>0</v>
      </c>
      <c r="GE170" s="234">
        <f t="shared" si="480"/>
        <v>0</v>
      </c>
      <c r="GF170" s="234">
        <f t="shared" si="481"/>
        <v>0</v>
      </c>
      <c r="GG170" s="235">
        <f t="shared" si="482"/>
        <v>0</v>
      </c>
      <c r="GH170" s="236">
        <f t="shared" si="483"/>
        <v>0</v>
      </c>
      <c r="GI170" s="236">
        <f t="shared" si="484"/>
        <v>0</v>
      </c>
      <c r="GJ170" s="236">
        <f t="shared" si="485"/>
        <v>0</v>
      </c>
      <c r="GK170" s="236">
        <f t="shared" si="486"/>
        <v>0</v>
      </c>
      <c r="GL170" s="236">
        <f t="shared" si="487"/>
        <v>0</v>
      </c>
      <c r="GM170" s="236">
        <f t="shared" si="488"/>
        <v>0</v>
      </c>
      <c r="GN170" s="237">
        <f t="shared" si="489"/>
        <v>0</v>
      </c>
      <c r="GO170" s="238">
        <f t="shared" si="490"/>
        <v>0</v>
      </c>
      <c r="GP170" s="238">
        <f t="shared" si="491"/>
        <v>0</v>
      </c>
      <c r="GQ170" s="238">
        <f t="shared" si="492"/>
        <v>0</v>
      </c>
      <c r="GR170" s="238">
        <f t="shared" si="493"/>
        <v>0</v>
      </c>
      <c r="GS170" s="238">
        <f t="shared" si="494"/>
        <v>0</v>
      </c>
      <c r="GT170" s="238">
        <f t="shared" si="495"/>
        <v>0</v>
      </c>
      <c r="GU170" s="238">
        <f t="shared" si="496"/>
        <v>0</v>
      </c>
      <c r="GV170" s="239">
        <f t="shared" si="497"/>
        <v>0</v>
      </c>
      <c r="GW170" s="240">
        <f t="shared" si="498"/>
        <v>0</v>
      </c>
      <c r="GX170" s="240">
        <f t="shared" si="499"/>
        <v>0</v>
      </c>
      <c r="GY170" s="240">
        <f t="shared" si="500"/>
        <v>0</v>
      </c>
      <c r="GZ170" s="240">
        <f t="shared" si="501"/>
        <v>0</v>
      </c>
      <c r="HA170" s="240">
        <f t="shared" si="502"/>
        <v>0</v>
      </c>
      <c r="HB170" s="240">
        <f t="shared" si="503"/>
        <v>0</v>
      </c>
      <c r="HC170" s="240">
        <f t="shared" si="504"/>
        <v>0</v>
      </c>
      <c r="HD170" s="240">
        <f t="shared" si="505"/>
        <v>0</v>
      </c>
      <c r="HE170" s="240">
        <f t="shared" si="506"/>
        <v>0</v>
      </c>
      <c r="HF170" s="240">
        <f t="shared" si="507"/>
        <v>0</v>
      </c>
      <c r="HG170" s="240">
        <f t="shared" si="508"/>
        <v>0</v>
      </c>
      <c r="HH170" s="241">
        <f t="shared" si="509"/>
        <v>0</v>
      </c>
      <c r="HI170" s="243"/>
      <c r="HJ170" s="242">
        <f t="shared" si="510"/>
        <v>3</v>
      </c>
      <c r="HK170" s="234">
        <f t="shared" si="511"/>
        <v>3</v>
      </c>
      <c r="HL170" s="234">
        <f t="shared" si="512"/>
        <v>3</v>
      </c>
      <c r="HM170" s="234">
        <f t="shared" si="513"/>
        <v>3</v>
      </c>
      <c r="HN170" s="234">
        <f t="shared" si="514"/>
        <v>0</v>
      </c>
      <c r="HO170" s="235">
        <f t="shared" si="515"/>
        <v>20</v>
      </c>
      <c r="HP170" s="236">
        <f t="shared" si="516"/>
        <v>20</v>
      </c>
      <c r="HQ170" s="236">
        <f t="shared" si="517"/>
        <v>20</v>
      </c>
      <c r="HR170" s="236">
        <f t="shared" si="518"/>
        <v>20</v>
      </c>
      <c r="HS170" s="236">
        <f t="shared" si="519"/>
        <v>10</v>
      </c>
      <c r="HT170" s="236">
        <f t="shared" si="520"/>
        <v>20</v>
      </c>
      <c r="HU170" s="236">
        <f t="shared" si="521"/>
        <v>10</v>
      </c>
      <c r="HV170" s="237">
        <f t="shared" si="522"/>
        <v>20</v>
      </c>
      <c r="HW170" s="238">
        <f t="shared" si="523"/>
        <v>20</v>
      </c>
      <c r="HX170" s="238">
        <f t="shared" si="524"/>
        <v>20</v>
      </c>
      <c r="HY170" s="238">
        <f t="shared" si="525"/>
        <v>20</v>
      </c>
      <c r="HZ170" s="238">
        <f t="shared" si="526"/>
        <v>10</v>
      </c>
      <c r="IA170" s="238">
        <f t="shared" si="527"/>
        <v>20</v>
      </c>
      <c r="IB170" s="238">
        <f t="shared" si="528"/>
        <v>10</v>
      </c>
      <c r="IC170" s="238">
        <f t="shared" si="529"/>
        <v>6</v>
      </c>
      <c r="ID170" s="239">
        <f t="shared" si="530"/>
        <v>0</v>
      </c>
      <c r="IE170" s="240">
        <f t="shared" si="531"/>
        <v>0</v>
      </c>
      <c r="IF170" s="240">
        <f t="shared" si="532"/>
        <v>10</v>
      </c>
      <c r="IG170" s="240">
        <f t="shared" si="533"/>
        <v>0</v>
      </c>
      <c r="IH170" s="240">
        <f t="shared" si="534"/>
        <v>0</v>
      </c>
      <c r="II170" s="240">
        <f t="shared" si="535"/>
        <v>0</v>
      </c>
      <c r="IJ170" s="240">
        <f t="shared" si="536"/>
        <v>20</v>
      </c>
      <c r="IK170" s="240">
        <f t="shared" si="537"/>
        <v>0</v>
      </c>
      <c r="IL170" s="240">
        <f t="shared" si="538"/>
        <v>0</v>
      </c>
      <c r="IM170" s="240">
        <f t="shared" si="539"/>
        <v>0</v>
      </c>
      <c r="IN170" s="240">
        <f t="shared" si="540"/>
        <v>0</v>
      </c>
      <c r="IO170" s="240">
        <f t="shared" si="541"/>
        <v>20</v>
      </c>
      <c r="IP170" s="416">
        <f t="shared" si="542"/>
        <v>290</v>
      </c>
      <c r="IQ170" s="416">
        <f t="shared" si="543"/>
        <v>18</v>
      </c>
    </row>
    <row r="171" spans="1:251" ht="15" customHeight="1" x14ac:dyDescent="0.25">
      <c r="A171" s="14" t="s">
        <v>1807</v>
      </c>
      <c r="B171" s="392">
        <v>65</v>
      </c>
      <c r="C171" s="13" t="s">
        <v>778</v>
      </c>
      <c r="D171" s="423">
        <v>43831</v>
      </c>
      <c r="E171" s="20">
        <v>8</v>
      </c>
      <c r="F171" s="6">
        <v>10448003</v>
      </c>
      <c r="G171" s="20">
        <v>1</v>
      </c>
      <c r="H171" s="20"/>
      <c r="I171" s="23"/>
      <c r="J171" s="6" t="s">
        <v>18</v>
      </c>
      <c r="K171" s="6" t="s">
        <v>18</v>
      </c>
      <c r="L171" s="424"/>
      <c r="M171" s="651" t="s">
        <v>779</v>
      </c>
      <c r="N171" s="690">
        <v>56.6</v>
      </c>
      <c r="O171" s="107"/>
      <c r="P171" s="105"/>
      <c r="Q171" s="106"/>
      <c r="R171" s="690">
        <v>62.599998474121094</v>
      </c>
      <c r="S171" s="107"/>
      <c r="T171" s="105"/>
      <c r="U171" s="106"/>
      <c r="V171" s="24">
        <v>39.380001068115234</v>
      </c>
      <c r="W171" s="107" t="s">
        <v>1390</v>
      </c>
      <c r="X171" s="105"/>
      <c r="Y171" s="106"/>
      <c r="Z171" s="24">
        <v>66.680000305175781</v>
      </c>
      <c r="AA171" s="273"/>
      <c r="AB171" s="24" t="s">
        <v>1390</v>
      </c>
      <c r="AC171" s="273"/>
      <c r="AD171" s="272">
        <v>100</v>
      </c>
      <c r="AE171" s="108"/>
      <c r="AF171" s="444"/>
      <c r="AG171" s="272">
        <v>100</v>
      </c>
      <c r="AH171" s="108"/>
      <c r="AI171" s="444"/>
      <c r="AJ171" s="272">
        <v>100</v>
      </c>
      <c r="AK171" s="108"/>
      <c r="AL171" s="444"/>
      <c r="AM171" s="272">
        <v>100</v>
      </c>
      <c r="AN171" s="108"/>
      <c r="AO171" s="444"/>
      <c r="AP171" s="272">
        <v>100</v>
      </c>
      <c r="AQ171" s="108"/>
      <c r="AR171" s="444"/>
      <c r="AS171" s="272">
        <v>100</v>
      </c>
      <c r="AT171" s="108"/>
      <c r="AU171" s="444"/>
      <c r="AV171" s="272">
        <v>100</v>
      </c>
      <c r="AW171" s="108"/>
      <c r="AX171" s="444"/>
      <c r="AY171" s="24">
        <v>47</v>
      </c>
      <c r="AZ171" s="107"/>
      <c r="BA171" s="273"/>
      <c r="BB171" s="24">
        <v>63</v>
      </c>
      <c r="BC171" s="107"/>
      <c r="BD171" s="273"/>
      <c r="BE171" s="24">
        <v>50</v>
      </c>
      <c r="BF171" s="107"/>
      <c r="BG171" s="273"/>
      <c r="BH171" s="24">
        <v>59</v>
      </c>
      <c r="BI171" s="107"/>
      <c r="BJ171" s="273"/>
      <c r="BK171" s="24">
        <v>58</v>
      </c>
      <c r="BL171" s="107"/>
      <c r="BM171" s="273"/>
      <c r="BN171" s="24">
        <v>62.189998626708984</v>
      </c>
      <c r="BO171" s="107"/>
      <c r="BP171" s="273"/>
      <c r="BQ171" s="24">
        <v>70</v>
      </c>
      <c r="BR171" s="107"/>
      <c r="BS171" s="273"/>
      <c r="BT171" s="24">
        <v>69.7</v>
      </c>
      <c r="BU171" s="291"/>
      <c r="BV171" s="273"/>
      <c r="BW171" s="24" t="s">
        <v>1390</v>
      </c>
      <c r="BX171" s="107"/>
      <c r="BY171" s="273"/>
      <c r="BZ171" s="24" t="s">
        <v>1390</v>
      </c>
      <c r="CA171" s="107"/>
      <c r="CB171" s="273"/>
      <c r="CC171" s="24"/>
      <c r="CD171" s="107"/>
      <c r="CE171" s="107"/>
      <c r="CF171" s="693">
        <v>30</v>
      </c>
      <c r="CG171" s="107"/>
      <c r="CH171" s="273"/>
      <c r="CI171" s="24" t="s">
        <v>1117</v>
      </c>
      <c r="CJ171" s="107"/>
      <c r="CK171" s="273"/>
      <c r="CL171" s="692" t="s">
        <v>1390</v>
      </c>
      <c r="CM171" s="107"/>
      <c r="CN171" s="273"/>
      <c r="CO171" s="24"/>
      <c r="CP171" s="107"/>
      <c r="CQ171" s="273"/>
      <c r="CR171" s="24"/>
      <c r="CS171" s="107"/>
      <c r="CT171" s="273"/>
      <c r="CU171" s="24"/>
      <c r="CV171" s="107"/>
      <c r="CW171" s="273"/>
      <c r="CX171" s="24"/>
      <c r="CY171" s="107"/>
      <c r="CZ171" s="273"/>
      <c r="DA171" s="692">
        <v>56.700000762939453</v>
      </c>
      <c r="DB171" s="107"/>
      <c r="DC171" s="273"/>
      <c r="DD171" s="692">
        <v>50.099998474121094</v>
      </c>
      <c r="DE171" s="107"/>
      <c r="DF171" s="273"/>
      <c r="DG171" s="218"/>
      <c r="DH171" s="217"/>
      <c r="DI171" s="217"/>
      <c r="DJ171" s="286">
        <f t="shared" si="408"/>
        <v>55.971817987615417</v>
      </c>
      <c r="DK171" s="219"/>
      <c r="DL171" s="220">
        <f t="shared" si="409"/>
        <v>2.7985908993807707</v>
      </c>
      <c r="DM171" s="650">
        <f t="shared" si="410"/>
        <v>0</v>
      </c>
      <c r="DN171" s="233">
        <f t="shared" si="411"/>
        <v>0</v>
      </c>
      <c r="DO171" s="234">
        <f t="shared" si="412"/>
        <v>0</v>
      </c>
      <c r="DP171" s="234">
        <f t="shared" si="413"/>
        <v>0</v>
      </c>
      <c r="DQ171" s="234">
        <f t="shared" si="414"/>
        <v>0</v>
      </c>
      <c r="DR171" s="234">
        <f t="shared" si="415"/>
        <v>0</v>
      </c>
      <c r="DS171" s="235">
        <f t="shared" si="416"/>
        <v>0</v>
      </c>
      <c r="DT171" s="236">
        <f t="shared" si="417"/>
        <v>0</v>
      </c>
      <c r="DU171" s="236">
        <f t="shared" si="418"/>
        <v>0</v>
      </c>
      <c r="DV171" s="236">
        <f t="shared" si="419"/>
        <v>0</v>
      </c>
      <c r="DW171" s="236">
        <f t="shared" si="420"/>
        <v>0</v>
      </c>
      <c r="DX171" s="236">
        <f t="shared" si="421"/>
        <v>0</v>
      </c>
      <c r="DY171" s="236">
        <f t="shared" si="422"/>
        <v>0</v>
      </c>
      <c r="DZ171" s="237">
        <f t="shared" si="423"/>
        <v>0</v>
      </c>
      <c r="EA171" s="238">
        <f t="shared" si="424"/>
        <v>0</v>
      </c>
      <c r="EB171" s="238">
        <f t="shared" si="425"/>
        <v>0</v>
      </c>
      <c r="EC171" s="238">
        <f t="shared" si="426"/>
        <v>0</v>
      </c>
      <c r="ED171" s="238">
        <f t="shared" si="427"/>
        <v>0</v>
      </c>
      <c r="EE171" s="238">
        <f t="shared" si="428"/>
        <v>0</v>
      </c>
      <c r="EF171" s="238">
        <f t="shared" si="429"/>
        <v>0</v>
      </c>
      <c r="EG171" s="238">
        <f t="shared" si="430"/>
        <v>0</v>
      </c>
      <c r="EH171" s="239">
        <f t="shared" si="431"/>
        <v>0</v>
      </c>
      <c r="EI171" s="240">
        <f t="shared" si="432"/>
        <v>0</v>
      </c>
      <c r="EJ171" s="240">
        <f t="shared" si="433"/>
        <v>0</v>
      </c>
      <c r="EK171" s="240">
        <f t="shared" si="434"/>
        <v>0</v>
      </c>
      <c r="EL171" s="240">
        <f t="shared" si="435"/>
        <v>3</v>
      </c>
      <c r="EM171" s="240">
        <f t="shared" si="436"/>
        <v>0</v>
      </c>
      <c r="EN171" s="240">
        <f t="shared" si="437"/>
        <v>0</v>
      </c>
      <c r="EO171" s="240">
        <f t="shared" si="438"/>
        <v>0</v>
      </c>
      <c r="EP171" s="240">
        <f t="shared" si="439"/>
        <v>0</v>
      </c>
      <c r="EQ171" s="240">
        <f t="shared" si="440"/>
        <v>0</v>
      </c>
      <c r="ER171" s="240">
        <f t="shared" si="441"/>
        <v>0</v>
      </c>
      <c r="ES171" s="240">
        <f t="shared" si="442"/>
        <v>0</v>
      </c>
      <c r="ET171" s="241">
        <f t="shared" si="443"/>
        <v>3</v>
      </c>
      <c r="EU171" s="242">
        <f t="shared" si="444"/>
        <v>0</v>
      </c>
      <c r="EV171" s="234">
        <f t="shared" si="445"/>
        <v>0</v>
      </c>
      <c r="EW171" s="234">
        <f t="shared" si="446"/>
        <v>3</v>
      </c>
      <c r="EX171" s="234">
        <f t="shared" si="447"/>
        <v>0</v>
      </c>
      <c r="EY171" s="234">
        <f t="shared" si="448"/>
        <v>2</v>
      </c>
      <c r="EZ171" s="235">
        <f t="shared" si="449"/>
        <v>0</v>
      </c>
      <c r="FA171" s="236">
        <f t="shared" si="450"/>
        <v>0</v>
      </c>
      <c r="FB171" s="236">
        <f t="shared" si="451"/>
        <v>0</v>
      </c>
      <c r="FC171" s="236">
        <f t="shared" si="452"/>
        <v>0</v>
      </c>
      <c r="FD171" s="236">
        <f t="shared" si="453"/>
        <v>0</v>
      </c>
      <c r="FE171" s="236">
        <f t="shared" si="454"/>
        <v>0</v>
      </c>
      <c r="FF171" s="236">
        <f t="shared" si="455"/>
        <v>0</v>
      </c>
      <c r="FG171" s="237">
        <f t="shared" si="456"/>
        <v>0</v>
      </c>
      <c r="FH171" s="238">
        <f t="shared" si="457"/>
        <v>0</v>
      </c>
      <c r="FI171" s="238">
        <f t="shared" si="458"/>
        <v>0</v>
      </c>
      <c r="FJ171" s="238">
        <f t="shared" si="459"/>
        <v>0</v>
      </c>
      <c r="FK171" s="238">
        <f t="shared" si="460"/>
        <v>0</v>
      </c>
      <c r="FL171" s="238">
        <f t="shared" si="461"/>
        <v>0</v>
      </c>
      <c r="FM171" s="238">
        <f t="shared" si="462"/>
        <v>0</v>
      </c>
      <c r="FN171" s="238">
        <f t="shared" si="463"/>
        <v>0</v>
      </c>
      <c r="FO171" s="239">
        <f t="shared" si="464"/>
        <v>6</v>
      </c>
      <c r="FP171" s="240">
        <f t="shared" si="465"/>
        <v>6</v>
      </c>
      <c r="FQ171" s="240">
        <f t="shared" si="466"/>
        <v>0</v>
      </c>
      <c r="FR171" s="240">
        <f t="shared" si="467"/>
        <v>0</v>
      </c>
      <c r="FS171" s="240">
        <f t="shared" si="468"/>
        <v>0</v>
      </c>
      <c r="FT171" s="240">
        <f t="shared" si="469"/>
        <v>6</v>
      </c>
      <c r="FU171" s="240">
        <f t="shared" si="470"/>
        <v>0</v>
      </c>
      <c r="FV171" s="240">
        <f t="shared" si="471"/>
        <v>0</v>
      </c>
      <c r="FW171" s="240">
        <f t="shared" si="472"/>
        <v>0</v>
      </c>
      <c r="FX171" s="240">
        <f t="shared" si="473"/>
        <v>0</v>
      </c>
      <c r="FY171" s="240">
        <f t="shared" si="474"/>
        <v>0</v>
      </c>
      <c r="FZ171" s="240">
        <f t="shared" si="475"/>
        <v>0</v>
      </c>
      <c r="GA171" s="241">
        <f t="shared" si="476"/>
        <v>23</v>
      </c>
      <c r="GB171" s="242">
        <f t="shared" si="477"/>
        <v>0</v>
      </c>
      <c r="GC171" s="234">
        <f t="shared" si="478"/>
        <v>0</v>
      </c>
      <c r="GD171" s="234">
        <f t="shared" si="479"/>
        <v>0</v>
      </c>
      <c r="GE171" s="234">
        <f t="shared" si="480"/>
        <v>0</v>
      </c>
      <c r="GF171" s="234">
        <f t="shared" si="481"/>
        <v>0</v>
      </c>
      <c r="GG171" s="235">
        <f t="shared" si="482"/>
        <v>0</v>
      </c>
      <c r="GH171" s="236">
        <f t="shared" si="483"/>
        <v>0</v>
      </c>
      <c r="GI171" s="236">
        <f t="shared" si="484"/>
        <v>0</v>
      </c>
      <c r="GJ171" s="236">
        <f t="shared" si="485"/>
        <v>0</v>
      </c>
      <c r="GK171" s="236">
        <f t="shared" si="486"/>
        <v>0</v>
      </c>
      <c r="GL171" s="236">
        <f t="shared" si="487"/>
        <v>0</v>
      </c>
      <c r="GM171" s="236">
        <f t="shared" si="488"/>
        <v>0</v>
      </c>
      <c r="GN171" s="237">
        <f t="shared" si="489"/>
        <v>0</v>
      </c>
      <c r="GO171" s="238">
        <f t="shared" si="490"/>
        <v>0</v>
      </c>
      <c r="GP171" s="238">
        <f t="shared" si="491"/>
        <v>0</v>
      </c>
      <c r="GQ171" s="238">
        <f t="shared" si="492"/>
        <v>0</v>
      </c>
      <c r="GR171" s="238">
        <f t="shared" si="493"/>
        <v>0</v>
      </c>
      <c r="GS171" s="238">
        <f t="shared" si="494"/>
        <v>0</v>
      </c>
      <c r="GT171" s="238">
        <f t="shared" si="495"/>
        <v>0</v>
      </c>
      <c r="GU171" s="238">
        <f t="shared" si="496"/>
        <v>0</v>
      </c>
      <c r="GV171" s="239">
        <f t="shared" si="497"/>
        <v>0</v>
      </c>
      <c r="GW171" s="240">
        <f t="shared" si="498"/>
        <v>0</v>
      </c>
      <c r="GX171" s="240">
        <f t="shared" si="499"/>
        <v>0</v>
      </c>
      <c r="GY171" s="240">
        <f t="shared" si="500"/>
        <v>0</v>
      </c>
      <c r="GZ171" s="240">
        <f t="shared" si="501"/>
        <v>0</v>
      </c>
      <c r="HA171" s="240">
        <f t="shared" si="502"/>
        <v>0</v>
      </c>
      <c r="HB171" s="240">
        <f t="shared" si="503"/>
        <v>0</v>
      </c>
      <c r="HC171" s="240">
        <f t="shared" si="504"/>
        <v>0</v>
      </c>
      <c r="HD171" s="240">
        <f t="shared" si="505"/>
        <v>0</v>
      </c>
      <c r="HE171" s="240">
        <f t="shared" si="506"/>
        <v>0</v>
      </c>
      <c r="HF171" s="240">
        <f t="shared" si="507"/>
        <v>0</v>
      </c>
      <c r="HG171" s="240">
        <f t="shared" si="508"/>
        <v>0</v>
      </c>
      <c r="HH171" s="241">
        <f t="shared" si="509"/>
        <v>0</v>
      </c>
      <c r="HI171" s="243"/>
      <c r="HJ171" s="242">
        <f t="shared" si="510"/>
        <v>3</v>
      </c>
      <c r="HK171" s="234">
        <f t="shared" si="511"/>
        <v>3</v>
      </c>
      <c r="HL171" s="234">
        <f t="shared" si="512"/>
        <v>0</v>
      </c>
      <c r="HM171" s="234">
        <f t="shared" si="513"/>
        <v>3</v>
      </c>
      <c r="HN171" s="234">
        <f t="shared" si="514"/>
        <v>0</v>
      </c>
      <c r="HO171" s="235">
        <f t="shared" si="515"/>
        <v>20</v>
      </c>
      <c r="HP171" s="236">
        <f t="shared" si="516"/>
        <v>20</v>
      </c>
      <c r="HQ171" s="236">
        <f t="shared" si="517"/>
        <v>20</v>
      </c>
      <c r="HR171" s="236">
        <f t="shared" si="518"/>
        <v>20</v>
      </c>
      <c r="HS171" s="236">
        <f t="shared" si="519"/>
        <v>10</v>
      </c>
      <c r="HT171" s="236">
        <f t="shared" si="520"/>
        <v>20</v>
      </c>
      <c r="HU171" s="236">
        <f t="shared" si="521"/>
        <v>10</v>
      </c>
      <c r="HV171" s="237">
        <f t="shared" si="522"/>
        <v>20</v>
      </c>
      <c r="HW171" s="238">
        <f t="shared" si="523"/>
        <v>20</v>
      </c>
      <c r="HX171" s="238">
        <f t="shared" si="524"/>
        <v>20</v>
      </c>
      <c r="HY171" s="238">
        <f t="shared" si="525"/>
        <v>20</v>
      </c>
      <c r="HZ171" s="238">
        <f t="shared" si="526"/>
        <v>10</v>
      </c>
      <c r="IA171" s="238">
        <f t="shared" si="527"/>
        <v>20</v>
      </c>
      <c r="IB171" s="238">
        <f t="shared" si="528"/>
        <v>10</v>
      </c>
      <c r="IC171" s="238">
        <f t="shared" si="529"/>
        <v>6</v>
      </c>
      <c r="ID171" s="239">
        <f t="shared" si="530"/>
        <v>0</v>
      </c>
      <c r="IE171" s="240">
        <f t="shared" si="531"/>
        <v>0</v>
      </c>
      <c r="IF171" s="240">
        <f t="shared" si="532"/>
        <v>0</v>
      </c>
      <c r="IG171" s="240">
        <f t="shared" si="533"/>
        <v>0</v>
      </c>
      <c r="IH171" s="240">
        <f t="shared" si="534"/>
        <v>0</v>
      </c>
      <c r="II171" s="240">
        <f t="shared" si="535"/>
        <v>0</v>
      </c>
      <c r="IJ171" s="240">
        <f t="shared" si="536"/>
        <v>0</v>
      </c>
      <c r="IK171" s="240">
        <f t="shared" si="537"/>
        <v>0</v>
      </c>
      <c r="IL171" s="240">
        <f t="shared" si="538"/>
        <v>0</v>
      </c>
      <c r="IM171" s="240">
        <f t="shared" si="539"/>
        <v>0</v>
      </c>
      <c r="IN171" s="240">
        <f t="shared" si="540"/>
        <v>20</v>
      </c>
      <c r="IO171" s="240">
        <f t="shared" si="541"/>
        <v>20</v>
      </c>
      <c r="IP171" s="416">
        <f t="shared" si="542"/>
        <v>280</v>
      </c>
      <c r="IQ171" s="416">
        <f t="shared" si="543"/>
        <v>15</v>
      </c>
    </row>
    <row r="172" spans="1:251" ht="15" customHeight="1" x14ac:dyDescent="0.25">
      <c r="A172" s="14" t="s">
        <v>1795</v>
      </c>
      <c r="B172" s="392">
        <v>66</v>
      </c>
      <c r="C172" s="13" t="s">
        <v>780</v>
      </c>
      <c r="D172" s="423">
        <v>43831</v>
      </c>
      <c r="E172" s="20">
        <v>8</v>
      </c>
      <c r="F172" s="6">
        <v>10447992</v>
      </c>
      <c r="G172" s="20">
        <v>1</v>
      </c>
      <c r="H172" s="20"/>
      <c r="I172" s="23"/>
      <c r="J172" s="6" t="s">
        <v>18</v>
      </c>
      <c r="K172" s="6" t="s">
        <v>18</v>
      </c>
      <c r="L172" s="424"/>
      <c r="M172" s="651" t="s">
        <v>781</v>
      </c>
      <c r="N172" s="690">
        <v>67.800003051757813</v>
      </c>
      <c r="O172" s="107"/>
      <c r="P172" s="105"/>
      <c r="Q172" s="106"/>
      <c r="R172" s="690">
        <v>70.400001525878906</v>
      </c>
      <c r="S172" s="107"/>
      <c r="T172" s="105"/>
      <c r="U172" s="106"/>
      <c r="V172" s="24">
        <v>70.419998168945313</v>
      </c>
      <c r="W172" s="107"/>
      <c r="X172" s="105"/>
      <c r="Y172" s="106"/>
      <c r="Z172" s="24">
        <v>67.05999755859375</v>
      </c>
      <c r="AA172" s="273"/>
      <c r="AB172" s="24" t="s">
        <v>1390</v>
      </c>
      <c r="AC172" s="273"/>
      <c r="AD172" s="272">
        <v>100</v>
      </c>
      <c r="AE172" s="108"/>
      <c r="AF172" s="444"/>
      <c r="AG172" s="272">
        <v>100</v>
      </c>
      <c r="AH172" s="108"/>
      <c r="AI172" s="444"/>
      <c r="AJ172" s="272">
        <v>100</v>
      </c>
      <c r="AK172" s="108"/>
      <c r="AL172" s="444"/>
      <c r="AM172" s="272">
        <v>100</v>
      </c>
      <c r="AN172" s="108"/>
      <c r="AO172" s="444"/>
      <c r="AP172" s="272">
        <v>100</v>
      </c>
      <c r="AQ172" s="108"/>
      <c r="AR172" s="444"/>
      <c r="AS172" s="272">
        <v>100</v>
      </c>
      <c r="AT172" s="108"/>
      <c r="AU172" s="444"/>
      <c r="AV172" s="272">
        <v>100</v>
      </c>
      <c r="AW172" s="108"/>
      <c r="AX172" s="444"/>
      <c r="AY172" s="24">
        <v>47</v>
      </c>
      <c r="AZ172" s="107"/>
      <c r="BA172" s="273"/>
      <c r="BB172" s="24">
        <v>65</v>
      </c>
      <c r="BC172" s="107"/>
      <c r="BD172" s="273"/>
      <c r="BE172" s="24">
        <v>44</v>
      </c>
      <c r="BF172" s="107"/>
      <c r="BG172" s="273"/>
      <c r="BH172" s="24">
        <v>50</v>
      </c>
      <c r="BI172" s="107"/>
      <c r="BJ172" s="273"/>
      <c r="BK172" s="24">
        <v>57</v>
      </c>
      <c r="BL172" s="107"/>
      <c r="BM172" s="273"/>
      <c r="BN172" s="24">
        <v>60.290000915527344</v>
      </c>
      <c r="BO172" s="107"/>
      <c r="BP172" s="273"/>
      <c r="BQ172" s="24">
        <v>50</v>
      </c>
      <c r="BR172" s="107"/>
      <c r="BS172" s="273"/>
      <c r="BT172" s="24">
        <v>65.7</v>
      </c>
      <c r="BU172" s="291"/>
      <c r="BV172" s="273"/>
      <c r="BW172" s="24" t="s">
        <v>1390</v>
      </c>
      <c r="BX172" s="107"/>
      <c r="BY172" s="273"/>
      <c r="BZ172" s="24" t="s">
        <v>1390</v>
      </c>
      <c r="CA172" s="107"/>
      <c r="CB172" s="273"/>
      <c r="CC172" s="24"/>
      <c r="CD172" s="107"/>
      <c r="CE172" s="107"/>
      <c r="CF172" s="693">
        <v>28</v>
      </c>
      <c r="CG172" s="107"/>
      <c r="CH172" s="273"/>
      <c r="CI172" s="24" t="s">
        <v>1117</v>
      </c>
      <c r="CJ172" s="107"/>
      <c r="CK172" s="273"/>
      <c r="CL172" s="692" t="s">
        <v>1390</v>
      </c>
      <c r="CM172" s="107"/>
      <c r="CN172" s="273"/>
      <c r="CO172" s="692">
        <v>62</v>
      </c>
      <c r="CP172" s="107"/>
      <c r="CQ172" s="273"/>
      <c r="CR172" s="24"/>
      <c r="CS172" s="107"/>
      <c r="CT172" s="273"/>
      <c r="CU172" s="692">
        <v>51</v>
      </c>
      <c r="CV172" s="107"/>
      <c r="CW172" s="273"/>
      <c r="CX172" s="24"/>
      <c r="CY172" s="107"/>
      <c r="CZ172" s="273"/>
      <c r="DA172" s="24"/>
      <c r="DB172" s="107"/>
      <c r="DC172" s="273"/>
      <c r="DD172" s="24"/>
      <c r="DE172" s="107"/>
      <c r="DF172" s="273"/>
      <c r="DG172" s="218"/>
      <c r="DH172" s="217"/>
      <c r="DI172" s="217"/>
      <c r="DJ172" s="286">
        <f t="shared" si="408"/>
        <v>52.726363719593401</v>
      </c>
      <c r="DK172" s="219"/>
      <c r="DL172" s="220">
        <f t="shared" si="409"/>
        <v>2.63631818597967</v>
      </c>
      <c r="DM172" s="650">
        <f t="shared" si="410"/>
        <v>0</v>
      </c>
      <c r="DN172" s="233">
        <f t="shared" si="411"/>
        <v>0</v>
      </c>
      <c r="DO172" s="234">
        <f t="shared" si="412"/>
        <v>0</v>
      </c>
      <c r="DP172" s="234">
        <f t="shared" si="413"/>
        <v>0</v>
      </c>
      <c r="DQ172" s="234">
        <f t="shared" si="414"/>
        <v>0</v>
      </c>
      <c r="DR172" s="234">
        <f t="shared" si="415"/>
        <v>0</v>
      </c>
      <c r="DS172" s="235">
        <f t="shared" si="416"/>
        <v>0</v>
      </c>
      <c r="DT172" s="236">
        <f t="shared" si="417"/>
        <v>0</v>
      </c>
      <c r="DU172" s="236">
        <f t="shared" si="418"/>
        <v>0</v>
      </c>
      <c r="DV172" s="236">
        <f t="shared" si="419"/>
        <v>0</v>
      </c>
      <c r="DW172" s="236">
        <f t="shared" si="420"/>
        <v>0</v>
      </c>
      <c r="DX172" s="236">
        <f t="shared" si="421"/>
        <v>0</v>
      </c>
      <c r="DY172" s="236">
        <f t="shared" si="422"/>
        <v>0</v>
      </c>
      <c r="DZ172" s="237">
        <f t="shared" si="423"/>
        <v>0</v>
      </c>
      <c r="EA172" s="238">
        <f t="shared" si="424"/>
        <v>0</v>
      </c>
      <c r="EB172" s="238">
        <f t="shared" si="425"/>
        <v>0</v>
      </c>
      <c r="EC172" s="238">
        <f t="shared" si="426"/>
        <v>0</v>
      </c>
      <c r="ED172" s="238">
        <f t="shared" si="427"/>
        <v>0</v>
      </c>
      <c r="EE172" s="238">
        <f t="shared" si="428"/>
        <v>0</v>
      </c>
      <c r="EF172" s="238">
        <f t="shared" si="429"/>
        <v>0</v>
      </c>
      <c r="EG172" s="238">
        <f t="shared" si="430"/>
        <v>0</v>
      </c>
      <c r="EH172" s="239">
        <f t="shared" si="431"/>
        <v>0</v>
      </c>
      <c r="EI172" s="240">
        <f t="shared" si="432"/>
        <v>0</v>
      </c>
      <c r="EJ172" s="240">
        <f t="shared" si="433"/>
        <v>0</v>
      </c>
      <c r="EK172" s="240">
        <f t="shared" si="434"/>
        <v>0</v>
      </c>
      <c r="EL172" s="240">
        <f t="shared" si="435"/>
        <v>3</v>
      </c>
      <c r="EM172" s="240">
        <f t="shared" si="436"/>
        <v>0</v>
      </c>
      <c r="EN172" s="240">
        <f t="shared" si="437"/>
        <v>0</v>
      </c>
      <c r="EO172" s="240">
        <f t="shared" si="438"/>
        <v>0</v>
      </c>
      <c r="EP172" s="240">
        <f t="shared" si="439"/>
        <v>0</v>
      </c>
      <c r="EQ172" s="240">
        <f t="shared" si="440"/>
        <v>0</v>
      </c>
      <c r="ER172" s="240">
        <f t="shared" si="441"/>
        <v>0</v>
      </c>
      <c r="ES172" s="240">
        <f t="shared" si="442"/>
        <v>0</v>
      </c>
      <c r="ET172" s="241">
        <f t="shared" si="443"/>
        <v>3</v>
      </c>
      <c r="EU172" s="242">
        <f t="shared" si="444"/>
        <v>0</v>
      </c>
      <c r="EV172" s="234">
        <f t="shared" si="445"/>
        <v>0</v>
      </c>
      <c r="EW172" s="234">
        <f t="shared" si="446"/>
        <v>0</v>
      </c>
      <c r="EX172" s="234">
        <f t="shared" si="447"/>
        <v>0</v>
      </c>
      <c r="EY172" s="234">
        <f t="shared" si="448"/>
        <v>2</v>
      </c>
      <c r="EZ172" s="235">
        <f t="shared" si="449"/>
        <v>0</v>
      </c>
      <c r="FA172" s="236">
        <f t="shared" si="450"/>
        <v>0</v>
      </c>
      <c r="FB172" s="236">
        <f t="shared" si="451"/>
        <v>0</v>
      </c>
      <c r="FC172" s="236">
        <f t="shared" si="452"/>
        <v>0</v>
      </c>
      <c r="FD172" s="236">
        <f t="shared" si="453"/>
        <v>0</v>
      </c>
      <c r="FE172" s="236">
        <f t="shared" si="454"/>
        <v>0</v>
      </c>
      <c r="FF172" s="236">
        <f t="shared" si="455"/>
        <v>0</v>
      </c>
      <c r="FG172" s="237">
        <f t="shared" si="456"/>
        <v>0</v>
      </c>
      <c r="FH172" s="238">
        <f t="shared" si="457"/>
        <v>0</v>
      </c>
      <c r="FI172" s="238">
        <f t="shared" si="458"/>
        <v>0</v>
      </c>
      <c r="FJ172" s="238">
        <f t="shared" si="459"/>
        <v>0</v>
      </c>
      <c r="FK172" s="238">
        <f t="shared" si="460"/>
        <v>0</v>
      </c>
      <c r="FL172" s="238">
        <f t="shared" si="461"/>
        <v>0</v>
      </c>
      <c r="FM172" s="238">
        <f t="shared" si="462"/>
        <v>0</v>
      </c>
      <c r="FN172" s="238">
        <f t="shared" si="463"/>
        <v>0</v>
      </c>
      <c r="FO172" s="239">
        <f t="shared" si="464"/>
        <v>6</v>
      </c>
      <c r="FP172" s="240">
        <f t="shared" si="465"/>
        <v>6</v>
      </c>
      <c r="FQ172" s="240">
        <f t="shared" si="466"/>
        <v>0</v>
      </c>
      <c r="FR172" s="240">
        <f t="shared" si="467"/>
        <v>0</v>
      </c>
      <c r="FS172" s="240">
        <f t="shared" si="468"/>
        <v>0</v>
      </c>
      <c r="FT172" s="240">
        <f t="shared" si="469"/>
        <v>6</v>
      </c>
      <c r="FU172" s="240">
        <f t="shared" si="470"/>
        <v>0</v>
      </c>
      <c r="FV172" s="240">
        <f t="shared" si="471"/>
        <v>0</v>
      </c>
      <c r="FW172" s="240">
        <f t="shared" si="472"/>
        <v>0</v>
      </c>
      <c r="FX172" s="240">
        <f t="shared" si="473"/>
        <v>0</v>
      </c>
      <c r="FY172" s="240">
        <f t="shared" si="474"/>
        <v>0</v>
      </c>
      <c r="FZ172" s="240">
        <f t="shared" si="475"/>
        <v>0</v>
      </c>
      <c r="GA172" s="241">
        <f t="shared" si="476"/>
        <v>20</v>
      </c>
      <c r="GB172" s="242">
        <f t="shared" si="477"/>
        <v>0</v>
      </c>
      <c r="GC172" s="234">
        <f t="shared" si="478"/>
        <v>0</v>
      </c>
      <c r="GD172" s="234">
        <f t="shared" si="479"/>
        <v>0</v>
      </c>
      <c r="GE172" s="234">
        <f t="shared" si="480"/>
        <v>0</v>
      </c>
      <c r="GF172" s="234">
        <f t="shared" si="481"/>
        <v>0</v>
      </c>
      <c r="GG172" s="235">
        <f t="shared" si="482"/>
        <v>0</v>
      </c>
      <c r="GH172" s="236">
        <f t="shared" si="483"/>
        <v>0</v>
      </c>
      <c r="GI172" s="236">
        <f t="shared" si="484"/>
        <v>0</v>
      </c>
      <c r="GJ172" s="236">
        <f t="shared" si="485"/>
        <v>0</v>
      </c>
      <c r="GK172" s="236">
        <f t="shared" si="486"/>
        <v>0</v>
      </c>
      <c r="GL172" s="236">
        <f t="shared" si="487"/>
        <v>0</v>
      </c>
      <c r="GM172" s="236">
        <f t="shared" si="488"/>
        <v>0</v>
      </c>
      <c r="GN172" s="237">
        <f t="shared" si="489"/>
        <v>0</v>
      </c>
      <c r="GO172" s="238">
        <f t="shared" si="490"/>
        <v>0</v>
      </c>
      <c r="GP172" s="238">
        <f t="shared" si="491"/>
        <v>0</v>
      </c>
      <c r="GQ172" s="238">
        <f t="shared" si="492"/>
        <v>0</v>
      </c>
      <c r="GR172" s="238">
        <f t="shared" si="493"/>
        <v>0</v>
      </c>
      <c r="GS172" s="238">
        <f t="shared" si="494"/>
        <v>0</v>
      </c>
      <c r="GT172" s="238">
        <f t="shared" si="495"/>
        <v>0</v>
      </c>
      <c r="GU172" s="238">
        <f t="shared" si="496"/>
        <v>0</v>
      </c>
      <c r="GV172" s="239">
        <f t="shared" si="497"/>
        <v>0</v>
      </c>
      <c r="GW172" s="240">
        <f t="shared" si="498"/>
        <v>0</v>
      </c>
      <c r="GX172" s="240">
        <f t="shared" si="499"/>
        <v>0</v>
      </c>
      <c r="GY172" s="240">
        <f t="shared" si="500"/>
        <v>0</v>
      </c>
      <c r="GZ172" s="240">
        <f t="shared" si="501"/>
        <v>0</v>
      </c>
      <c r="HA172" s="240">
        <f t="shared" si="502"/>
        <v>0</v>
      </c>
      <c r="HB172" s="240">
        <f t="shared" si="503"/>
        <v>0</v>
      </c>
      <c r="HC172" s="240">
        <f t="shared" si="504"/>
        <v>0</v>
      </c>
      <c r="HD172" s="240">
        <f t="shared" si="505"/>
        <v>0</v>
      </c>
      <c r="HE172" s="240">
        <f t="shared" si="506"/>
        <v>0</v>
      </c>
      <c r="HF172" s="240">
        <f t="shared" si="507"/>
        <v>0</v>
      </c>
      <c r="HG172" s="240">
        <f t="shared" si="508"/>
        <v>0</v>
      </c>
      <c r="HH172" s="241">
        <f t="shared" si="509"/>
        <v>0</v>
      </c>
      <c r="HI172" s="243"/>
      <c r="HJ172" s="242">
        <f t="shared" si="510"/>
        <v>3</v>
      </c>
      <c r="HK172" s="234">
        <f t="shared" si="511"/>
        <v>3</v>
      </c>
      <c r="HL172" s="234">
        <f t="shared" si="512"/>
        <v>3</v>
      </c>
      <c r="HM172" s="234">
        <f t="shared" si="513"/>
        <v>3</v>
      </c>
      <c r="HN172" s="234">
        <f t="shared" si="514"/>
        <v>0</v>
      </c>
      <c r="HO172" s="235">
        <f t="shared" si="515"/>
        <v>20</v>
      </c>
      <c r="HP172" s="236">
        <f t="shared" si="516"/>
        <v>20</v>
      </c>
      <c r="HQ172" s="236">
        <f t="shared" si="517"/>
        <v>20</v>
      </c>
      <c r="HR172" s="236">
        <f t="shared" si="518"/>
        <v>20</v>
      </c>
      <c r="HS172" s="236">
        <f t="shared" si="519"/>
        <v>10</v>
      </c>
      <c r="HT172" s="236">
        <f t="shared" si="520"/>
        <v>20</v>
      </c>
      <c r="HU172" s="236">
        <f t="shared" si="521"/>
        <v>10</v>
      </c>
      <c r="HV172" s="237">
        <f t="shared" si="522"/>
        <v>20</v>
      </c>
      <c r="HW172" s="238">
        <f t="shared" si="523"/>
        <v>20</v>
      </c>
      <c r="HX172" s="238">
        <f t="shared" si="524"/>
        <v>20</v>
      </c>
      <c r="HY172" s="238">
        <f t="shared" si="525"/>
        <v>20</v>
      </c>
      <c r="HZ172" s="238">
        <f t="shared" si="526"/>
        <v>10</v>
      </c>
      <c r="IA172" s="238">
        <f t="shared" si="527"/>
        <v>20</v>
      </c>
      <c r="IB172" s="238">
        <f t="shared" si="528"/>
        <v>10</v>
      </c>
      <c r="IC172" s="238">
        <f t="shared" si="529"/>
        <v>6</v>
      </c>
      <c r="ID172" s="239">
        <f t="shared" si="530"/>
        <v>0</v>
      </c>
      <c r="IE172" s="240">
        <f t="shared" si="531"/>
        <v>0</v>
      </c>
      <c r="IF172" s="240">
        <f t="shared" si="532"/>
        <v>0</v>
      </c>
      <c r="IG172" s="240">
        <f t="shared" si="533"/>
        <v>0</v>
      </c>
      <c r="IH172" s="240">
        <f t="shared" si="534"/>
        <v>0</v>
      </c>
      <c r="II172" s="240">
        <f t="shared" si="535"/>
        <v>0</v>
      </c>
      <c r="IJ172" s="240">
        <f t="shared" si="536"/>
        <v>20</v>
      </c>
      <c r="IK172" s="240">
        <f t="shared" si="537"/>
        <v>0</v>
      </c>
      <c r="IL172" s="240">
        <f t="shared" si="538"/>
        <v>20</v>
      </c>
      <c r="IM172" s="240">
        <f t="shared" si="539"/>
        <v>0</v>
      </c>
      <c r="IN172" s="240">
        <f t="shared" si="540"/>
        <v>0</v>
      </c>
      <c r="IO172" s="240">
        <f t="shared" si="541"/>
        <v>0</v>
      </c>
      <c r="IP172" s="416">
        <f t="shared" si="542"/>
        <v>280</v>
      </c>
      <c r="IQ172" s="416">
        <f t="shared" si="543"/>
        <v>18</v>
      </c>
    </row>
    <row r="173" spans="1:251" ht="15" customHeight="1" x14ac:dyDescent="0.25">
      <c r="A173" s="14" t="s">
        <v>1795</v>
      </c>
      <c r="B173" s="392">
        <v>69</v>
      </c>
      <c r="C173" s="13" t="s">
        <v>786</v>
      </c>
      <c r="D173" s="423">
        <v>43831</v>
      </c>
      <c r="E173" s="20">
        <v>8</v>
      </c>
      <c r="F173" s="6">
        <v>10447877</v>
      </c>
      <c r="G173" s="20">
        <v>1</v>
      </c>
      <c r="H173" s="20"/>
      <c r="I173" s="23"/>
      <c r="J173" s="6" t="s">
        <v>18</v>
      </c>
      <c r="K173" s="6" t="s">
        <v>18</v>
      </c>
      <c r="L173" s="424"/>
      <c r="M173" s="651" t="s">
        <v>787</v>
      </c>
      <c r="N173" s="690">
        <v>73.400001525878906</v>
      </c>
      <c r="O173" s="107"/>
      <c r="P173" s="105"/>
      <c r="Q173" s="106"/>
      <c r="R173" s="690">
        <v>76.599998474121094</v>
      </c>
      <c r="S173" s="107"/>
      <c r="T173" s="105"/>
      <c r="U173" s="106"/>
      <c r="V173" s="24">
        <v>77.94000244140625</v>
      </c>
      <c r="W173" s="107"/>
      <c r="X173" s="105"/>
      <c r="Y173" s="106"/>
      <c r="Z173" s="24">
        <v>68.339996337890625</v>
      </c>
      <c r="AA173" s="273"/>
      <c r="AB173" s="24" t="s">
        <v>1390</v>
      </c>
      <c r="AC173" s="273"/>
      <c r="AD173" s="272">
        <v>100</v>
      </c>
      <c r="AE173" s="108"/>
      <c r="AF173" s="444"/>
      <c r="AG173" s="272">
        <v>100</v>
      </c>
      <c r="AH173" s="108"/>
      <c r="AI173" s="444"/>
      <c r="AJ173" s="272">
        <v>100</v>
      </c>
      <c r="AK173" s="108"/>
      <c r="AL173" s="444"/>
      <c r="AM173" s="272">
        <v>100</v>
      </c>
      <c r="AN173" s="108"/>
      <c r="AO173" s="444"/>
      <c r="AP173" s="272">
        <v>100</v>
      </c>
      <c r="AQ173" s="108"/>
      <c r="AR173" s="444"/>
      <c r="AS173" s="272">
        <v>100</v>
      </c>
      <c r="AT173" s="108"/>
      <c r="AU173" s="444"/>
      <c r="AV173" s="272">
        <v>100</v>
      </c>
      <c r="AW173" s="108"/>
      <c r="AX173" s="444"/>
      <c r="AY173" s="24">
        <v>53</v>
      </c>
      <c r="AZ173" s="107"/>
      <c r="BA173" s="273"/>
      <c r="BB173" s="24">
        <v>71</v>
      </c>
      <c r="BC173" s="107"/>
      <c r="BD173" s="273"/>
      <c r="BE173" s="24">
        <v>66</v>
      </c>
      <c r="BF173" s="107"/>
      <c r="BG173" s="273"/>
      <c r="BH173" s="24">
        <v>76</v>
      </c>
      <c r="BI173" s="107"/>
      <c r="BJ173" s="273"/>
      <c r="BK173" s="24">
        <v>84</v>
      </c>
      <c r="BL173" s="107"/>
      <c r="BM173" s="273"/>
      <c r="BN173" s="24">
        <v>76.709999084472656</v>
      </c>
      <c r="BO173" s="107"/>
      <c r="BP173" s="273"/>
      <c r="BQ173" s="24">
        <v>66</v>
      </c>
      <c r="BR173" s="107"/>
      <c r="BS173" s="273"/>
      <c r="BT173" s="24">
        <v>70.400000000000006</v>
      </c>
      <c r="BU173" s="291"/>
      <c r="BV173" s="273"/>
      <c r="BW173" s="24" t="s">
        <v>1390</v>
      </c>
      <c r="BX173" s="107"/>
      <c r="BY173" s="273"/>
      <c r="BZ173" s="24" t="s">
        <v>1390</v>
      </c>
      <c r="CA173" s="107"/>
      <c r="CB173" s="273"/>
      <c r="CC173" s="692">
        <v>65</v>
      </c>
      <c r="CD173" s="107"/>
      <c r="CE173" s="107"/>
      <c r="CF173" s="107"/>
      <c r="CG173" s="107"/>
      <c r="CH173" s="273"/>
      <c r="CI173" s="24" t="s">
        <v>1117</v>
      </c>
      <c r="CJ173" s="107"/>
      <c r="CK173" s="273"/>
      <c r="CL173" s="692" t="s">
        <v>1390</v>
      </c>
      <c r="CM173" s="107"/>
      <c r="CN173" s="273"/>
      <c r="CO173" s="692">
        <v>75</v>
      </c>
      <c r="CP173" s="107"/>
      <c r="CQ173" s="273"/>
      <c r="CR173" s="24"/>
      <c r="CS173" s="107"/>
      <c r="CT173" s="273"/>
      <c r="CU173" s="24"/>
      <c r="CV173" s="107"/>
      <c r="CW173" s="273"/>
      <c r="CX173" s="24"/>
      <c r="CY173" s="107"/>
      <c r="CZ173" s="273"/>
      <c r="DA173" s="24"/>
      <c r="DB173" s="107"/>
      <c r="DC173" s="273"/>
      <c r="DD173" s="692">
        <v>65</v>
      </c>
      <c r="DE173" s="107"/>
      <c r="DF173" s="273"/>
      <c r="DG173" s="218"/>
      <c r="DH173" s="217"/>
      <c r="DI173" s="217"/>
      <c r="DJ173" s="286">
        <f t="shared" si="408"/>
        <v>69.828181734952054</v>
      </c>
      <c r="DK173" s="219"/>
      <c r="DL173" s="220">
        <f t="shared" si="409"/>
        <v>3.4914090867476029</v>
      </c>
      <c r="DM173" s="650">
        <f t="shared" si="410"/>
        <v>0</v>
      </c>
      <c r="DN173" s="233">
        <f t="shared" si="411"/>
        <v>0</v>
      </c>
      <c r="DO173" s="234">
        <f t="shared" si="412"/>
        <v>0</v>
      </c>
      <c r="DP173" s="234">
        <f t="shared" si="413"/>
        <v>0</v>
      </c>
      <c r="DQ173" s="234">
        <f t="shared" si="414"/>
        <v>0</v>
      </c>
      <c r="DR173" s="234">
        <f t="shared" si="415"/>
        <v>0</v>
      </c>
      <c r="DS173" s="235">
        <f t="shared" si="416"/>
        <v>0</v>
      </c>
      <c r="DT173" s="236">
        <f t="shared" si="417"/>
        <v>0</v>
      </c>
      <c r="DU173" s="236">
        <f t="shared" si="418"/>
        <v>0</v>
      </c>
      <c r="DV173" s="236">
        <f t="shared" si="419"/>
        <v>0</v>
      </c>
      <c r="DW173" s="236">
        <f t="shared" si="420"/>
        <v>0</v>
      </c>
      <c r="DX173" s="236">
        <f t="shared" si="421"/>
        <v>0</v>
      </c>
      <c r="DY173" s="236">
        <f t="shared" si="422"/>
        <v>0</v>
      </c>
      <c r="DZ173" s="237">
        <f t="shared" si="423"/>
        <v>0</v>
      </c>
      <c r="EA173" s="238">
        <f t="shared" si="424"/>
        <v>0</v>
      </c>
      <c r="EB173" s="238">
        <f t="shared" si="425"/>
        <v>0</v>
      </c>
      <c r="EC173" s="238">
        <f t="shared" si="426"/>
        <v>0</v>
      </c>
      <c r="ED173" s="238">
        <f t="shared" si="427"/>
        <v>0</v>
      </c>
      <c r="EE173" s="238">
        <f t="shared" si="428"/>
        <v>0</v>
      </c>
      <c r="EF173" s="238">
        <f t="shared" si="429"/>
        <v>0</v>
      </c>
      <c r="EG173" s="238">
        <f t="shared" si="430"/>
        <v>0</v>
      </c>
      <c r="EH173" s="239">
        <f t="shared" si="431"/>
        <v>0</v>
      </c>
      <c r="EI173" s="240">
        <f t="shared" si="432"/>
        <v>0</v>
      </c>
      <c r="EJ173" s="240">
        <f t="shared" si="433"/>
        <v>0</v>
      </c>
      <c r="EK173" s="240">
        <f t="shared" si="434"/>
        <v>0</v>
      </c>
      <c r="EL173" s="240">
        <f t="shared" si="435"/>
        <v>3</v>
      </c>
      <c r="EM173" s="240">
        <f t="shared" si="436"/>
        <v>0</v>
      </c>
      <c r="EN173" s="240">
        <f t="shared" si="437"/>
        <v>0</v>
      </c>
      <c r="EO173" s="240">
        <f t="shared" si="438"/>
        <v>0</v>
      </c>
      <c r="EP173" s="240">
        <f t="shared" si="439"/>
        <v>0</v>
      </c>
      <c r="EQ173" s="240">
        <f t="shared" si="440"/>
        <v>0</v>
      </c>
      <c r="ER173" s="240">
        <f t="shared" si="441"/>
        <v>0</v>
      </c>
      <c r="ES173" s="240">
        <f t="shared" si="442"/>
        <v>0</v>
      </c>
      <c r="ET173" s="241">
        <f t="shared" si="443"/>
        <v>3</v>
      </c>
      <c r="EU173" s="242">
        <f t="shared" si="444"/>
        <v>0</v>
      </c>
      <c r="EV173" s="234">
        <f t="shared" si="445"/>
        <v>0</v>
      </c>
      <c r="EW173" s="234">
        <f t="shared" si="446"/>
        <v>0</v>
      </c>
      <c r="EX173" s="234">
        <f t="shared" si="447"/>
        <v>0</v>
      </c>
      <c r="EY173" s="234">
        <f t="shared" si="448"/>
        <v>2</v>
      </c>
      <c r="EZ173" s="235">
        <f t="shared" si="449"/>
        <v>0</v>
      </c>
      <c r="FA173" s="236">
        <f t="shared" si="450"/>
        <v>0</v>
      </c>
      <c r="FB173" s="236">
        <f t="shared" si="451"/>
        <v>0</v>
      </c>
      <c r="FC173" s="236">
        <f t="shared" si="452"/>
        <v>0</v>
      </c>
      <c r="FD173" s="236">
        <f t="shared" si="453"/>
        <v>0</v>
      </c>
      <c r="FE173" s="236">
        <f t="shared" si="454"/>
        <v>0</v>
      </c>
      <c r="FF173" s="236">
        <f t="shared" si="455"/>
        <v>0</v>
      </c>
      <c r="FG173" s="237">
        <f t="shared" si="456"/>
        <v>0</v>
      </c>
      <c r="FH173" s="238">
        <f t="shared" si="457"/>
        <v>0</v>
      </c>
      <c r="FI173" s="238">
        <f t="shared" si="458"/>
        <v>0</v>
      </c>
      <c r="FJ173" s="238">
        <f t="shared" si="459"/>
        <v>0</v>
      </c>
      <c r="FK173" s="238">
        <f t="shared" si="460"/>
        <v>0</v>
      </c>
      <c r="FL173" s="238">
        <f t="shared" si="461"/>
        <v>0</v>
      </c>
      <c r="FM173" s="238">
        <f t="shared" si="462"/>
        <v>0</v>
      </c>
      <c r="FN173" s="238">
        <f t="shared" si="463"/>
        <v>0</v>
      </c>
      <c r="FO173" s="239">
        <f t="shared" si="464"/>
        <v>6</v>
      </c>
      <c r="FP173" s="240">
        <f t="shared" si="465"/>
        <v>6</v>
      </c>
      <c r="FQ173" s="240">
        <f t="shared" si="466"/>
        <v>0</v>
      </c>
      <c r="FR173" s="240">
        <f t="shared" si="467"/>
        <v>0</v>
      </c>
      <c r="FS173" s="240">
        <f t="shared" si="468"/>
        <v>0</v>
      </c>
      <c r="FT173" s="240">
        <f t="shared" si="469"/>
        <v>6</v>
      </c>
      <c r="FU173" s="240">
        <f t="shared" si="470"/>
        <v>0</v>
      </c>
      <c r="FV173" s="240">
        <f t="shared" si="471"/>
        <v>0</v>
      </c>
      <c r="FW173" s="240">
        <f t="shared" si="472"/>
        <v>0</v>
      </c>
      <c r="FX173" s="240">
        <f t="shared" si="473"/>
        <v>0</v>
      </c>
      <c r="FY173" s="240">
        <f t="shared" si="474"/>
        <v>0</v>
      </c>
      <c r="FZ173" s="240">
        <f t="shared" si="475"/>
        <v>0</v>
      </c>
      <c r="GA173" s="241">
        <f t="shared" si="476"/>
        <v>20</v>
      </c>
      <c r="GB173" s="242">
        <f t="shared" si="477"/>
        <v>0</v>
      </c>
      <c r="GC173" s="234">
        <f t="shared" si="478"/>
        <v>0</v>
      </c>
      <c r="GD173" s="234">
        <f t="shared" si="479"/>
        <v>0</v>
      </c>
      <c r="GE173" s="234">
        <f t="shared" si="480"/>
        <v>0</v>
      </c>
      <c r="GF173" s="234">
        <f t="shared" si="481"/>
        <v>0</v>
      </c>
      <c r="GG173" s="235">
        <f t="shared" si="482"/>
        <v>0</v>
      </c>
      <c r="GH173" s="236">
        <f t="shared" si="483"/>
        <v>0</v>
      </c>
      <c r="GI173" s="236">
        <f t="shared" si="484"/>
        <v>0</v>
      </c>
      <c r="GJ173" s="236">
        <f t="shared" si="485"/>
        <v>0</v>
      </c>
      <c r="GK173" s="236">
        <f t="shared" si="486"/>
        <v>0</v>
      </c>
      <c r="GL173" s="236">
        <f t="shared" si="487"/>
        <v>0</v>
      </c>
      <c r="GM173" s="236">
        <f t="shared" si="488"/>
        <v>0</v>
      </c>
      <c r="GN173" s="237">
        <f t="shared" si="489"/>
        <v>0</v>
      </c>
      <c r="GO173" s="238">
        <f t="shared" si="490"/>
        <v>0</v>
      </c>
      <c r="GP173" s="238">
        <f t="shared" si="491"/>
        <v>0</v>
      </c>
      <c r="GQ173" s="238">
        <f t="shared" si="492"/>
        <v>0</v>
      </c>
      <c r="GR173" s="238">
        <f t="shared" si="493"/>
        <v>0</v>
      </c>
      <c r="GS173" s="238">
        <f t="shared" si="494"/>
        <v>0</v>
      </c>
      <c r="GT173" s="238">
        <f t="shared" si="495"/>
        <v>0</v>
      </c>
      <c r="GU173" s="238">
        <f t="shared" si="496"/>
        <v>0</v>
      </c>
      <c r="GV173" s="239">
        <f t="shared" si="497"/>
        <v>0</v>
      </c>
      <c r="GW173" s="240">
        <f t="shared" si="498"/>
        <v>0</v>
      </c>
      <c r="GX173" s="240">
        <f t="shared" si="499"/>
        <v>0</v>
      </c>
      <c r="GY173" s="240">
        <f t="shared" si="500"/>
        <v>0</v>
      </c>
      <c r="GZ173" s="240">
        <f t="shared" si="501"/>
        <v>0</v>
      </c>
      <c r="HA173" s="240">
        <f t="shared" si="502"/>
        <v>0</v>
      </c>
      <c r="HB173" s="240">
        <f t="shared" si="503"/>
        <v>0</v>
      </c>
      <c r="HC173" s="240">
        <f t="shared" si="504"/>
        <v>0</v>
      </c>
      <c r="HD173" s="240">
        <f t="shared" si="505"/>
        <v>0</v>
      </c>
      <c r="HE173" s="240">
        <f t="shared" si="506"/>
        <v>0</v>
      </c>
      <c r="HF173" s="240">
        <f t="shared" si="507"/>
        <v>0</v>
      </c>
      <c r="HG173" s="240">
        <f t="shared" si="508"/>
        <v>0</v>
      </c>
      <c r="HH173" s="241">
        <f t="shared" si="509"/>
        <v>0</v>
      </c>
      <c r="HI173" s="243"/>
      <c r="HJ173" s="242">
        <f t="shared" si="510"/>
        <v>3</v>
      </c>
      <c r="HK173" s="234">
        <f t="shared" si="511"/>
        <v>3</v>
      </c>
      <c r="HL173" s="234">
        <f t="shared" si="512"/>
        <v>3</v>
      </c>
      <c r="HM173" s="234">
        <f t="shared" si="513"/>
        <v>3</v>
      </c>
      <c r="HN173" s="234">
        <f t="shared" si="514"/>
        <v>0</v>
      </c>
      <c r="HO173" s="235">
        <f t="shared" si="515"/>
        <v>20</v>
      </c>
      <c r="HP173" s="236">
        <f t="shared" si="516"/>
        <v>20</v>
      </c>
      <c r="HQ173" s="236">
        <f t="shared" si="517"/>
        <v>20</v>
      </c>
      <c r="HR173" s="236">
        <f t="shared" si="518"/>
        <v>20</v>
      </c>
      <c r="HS173" s="236">
        <f t="shared" si="519"/>
        <v>10</v>
      </c>
      <c r="HT173" s="236">
        <f t="shared" si="520"/>
        <v>20</v>
      </c>
      <c r="HU173" s="236">
        <f t="shared" si="521"/>
        <v>10</v>
      </c>
      <c r="HV173" s="237">
        <f t="shared" si="522"/>
        <v>20</v>
      </c>
      <c r="HW173" s="238">
        <f t="shared" si="523"/>
        <v>20</v>
      </c>
      <c r="HX173" s="238">
        <f t="shared" si="524"/>
        <v>20</v>
      </c>
      <c r="HY173" s="238">
        <f t="shared" si="525"/>
        <v>20</v>
      </c>
      <c r="HZ173" s="238">
        <f t="shared" si="526"/>
        <v>10</v>
      </c>
      <c r="IA173" s="238">
        <f t="shared" si="527"/>
        <v>20</v>
      </c>
      <c r="IB173" s="238">
        <f t="shared" si="528"/>
        <v>10</v>
      </c>
      <c r="IC173" s="238">
        <f t="shared" si="529"/>
        <v>6</v>
      </c>
      <c r="ID173" s="239">
        <f t="shared" si="530"/>
        <v>0</v>
      </c>
      <c r="IE173" s="240">
        <f t="shared" si="531"/>
        <v>0</v>
      </c>
      <c r="IF173" s="240">
        <f t="shared" si="532"/>
        <v>10</v>
      </c>
      <c r="IG173" s="240">
        <f t="shared" si="533"/>
        <v>0</v>
      </c>
      <c r="IH173" s="240">
        <f t="shared" si="534"/>
        <v>0</v>
      </c>
      <c r="II173" s="240">
        <f t="shared" si="535"/>
        <v>0</v>
      </c>
      <c r="IJ173" s="240">
        <f t="shared" si="536"/>
        <v>20</v>
      </c>
      <c r="IK173" s="240">
        <f t="shared" si="537"/>
        <v>0</v>
      </c>
      <c r="IL173" s="240">
        <f t="shared" si="538"/>
        <v>0</v>
      </c>
      <c r="IM173" s="240">
        <f t="shared" si="539"/>
        <v>0</v>
      </c>
      <c r="IN173" s="240">
        <f t="shared" si="540"/>
        <v>0</v>
      </c>
      <c r="IO173" s="240">
        <f t="shared" si="541"/>
        <v>20</v>
      </c>
      <c r="IP173" s="416">
        <f t="shared" si="542"/>
        <v>290</v>
      </c>
      <c r="IQ173" s="416">
        <f t="shared" si="543"/>
        <v>18</v>
      </c>
    </row>
    <row r="174" spans="1:251" ht="15" customHeight="1" x14ac:dyDescent="0.25">
      <c r="A174" s="14" t="s">
        <v>1795</v>
      </c>
      <c r="B174" s="392">
        <v>70</v>
      </c>
      <c r="C174" s="13" t="s">
        <v>788</v>
      </c>
      <c r="D174" s="423">
        <v>43831</v>
      </c>
      <c r="E174" s="20">
        <v>8</v>
      </c>
      <c r="F174" s="6">
        <v>10447903</v>
      </c>
      <c r="G174" s="20">
        <v>1</v>
      </c>
      <c r="H174" s="20"/>
      <c r="I174" s="23"/>
      <c r="J174" s="6" t="s">
        <v>18</v>
      </c>
      <c r="K174" s="6" t="s">
        <v>18</v>
      </c>
      <c r="L174" s="424"/>
      <c r="M174" s="651" t="s">
        <v>789</v>
      </c>
      <c r="N174" s="690">
        <v>58.7</v>
      </c>
      <c r="O174" s="107"/>
      <c r="P174" s="105"/>
      <c r="Q174" s="106"/>
      <c r="R174" s="690">
        <v>55</v>
      </c>
      <c r="S174" s="107"/>
      <c r="T174" s="105"/>
      <c r="U174" s="106"/>
      <c r="V174" s="24">
        <v>53.560001373291016</v>
      </c>
      <c r="W174" s="107"/>
      <c r="X174" s="105"/>
      <c r="Y174" s="106"/>
      <c r="Z174" s="24">
        <v>60.180000305175781</v>
      </c>
      <c r="AA174" s="273"/>
      <c r="AB174" s="24" t="s">
        <v>1390</v>
      </c>
      <c r="AC174" s="273"/>
      <c r="AD174" s="272">
        <v>100</v>
      </c>
      <c r="AE174" s="108"/>
      <c r="AF174" s="444"/>
      <c r="AG174" s="272">
        <v>100</v>
      </c>
      <c r="AH174" s="108"/>
      <c r="AI174" s="444"/>
      <c r="AJ174" s="272">
        <v>100</v>
      </c>
      <c r="AK174" s="108"/>
      <c r="AL174" s="444"/>
      <c r="AM174" s="272">
        <v>100</v>
      </c>
      <c r="AN174" s="108"/>
      <c r="AO174" s="444"/>
      <c r="AP174" s="272">
        <v>100</v>
      </c>
      <c r="AQ174" s="108"/>
      <c r="AR174" s="444"/>
      <c r="AS174" s="272">
        <v>100</v>
      </c>
      <c r="AT174" s="108"/>
      <c r="AU174" s="444"/>
      <c r="AV174" s="272">
        <v>100</v>
      </c>
      <c r="AW174" s="108"/>
      <c r="AX174" s="444"/>
      <c r="AY174" s="24">
        <v>43</v>
      </c>
      <c r="AZ174" s="107"/>
      <c r="BA174" s="273"/>
      <c r="BB174" s="24">
        <v>70</v>
      </c>
      <c r="BC174" s="107"/>
      <c r="BD174" s="273"/>
      <c r="BE174" s="24">
        <v>53</v>
      </c>
      <c r="BF174" s="107"/>
      <c r="BG174" s="273"/>
      <c r="BH174" s="24">
        <v>70</v>
      </c>
      <c r="BI174" s="107"/>
      <c r="BJ174" s="273"/>
      <c r="BK174" s="24">
        <v>71</v>
      </c>
      <c r="BL174" s="107"/>
      <c r="BM174" s="273"/>
      <c r="BN174" s="24">
        <v>60.610000610351563</v>
      </c>
      <c r="BO174" s="107"/>
      <c r="BP174" s="273"/>
      <c r="BQ174" s="24">
        <v>73</v>
      </c>
      <c r="BR174" s="107"/>
      <c r="BS174" s="273"/>
      <c r="BT174" s="24">
        <v>86.7</v>
      </c>
      <c r="BU174" s="291"/>
      <c r="BV174" s="273"/>
      <c r="BW174" s="24" t="s">
        <v>1390</v>
      </c>
      <c r="BX174" s="107"/>
      <c r="BY174" s="273"/>
      <c r="BZ174" s="24" t="s">
        <v>1390</v>
      </c>
      <c r="CA174" s="107"/>
      <c r="CB174" s="273"/>
      <c r="CC174" s="692">
        <v>40</v>
      </c>
      <c r="CD174" s="107"/>
      <c r="CE174" s="107"/>
      <c r="CF174" s="107"/>
      <c r="CG174" s="107"/>
      <c r="CH174" s="273"/>
      <c r="CI174" s="24" t="s">
        <v>1117</v>
      </c>
      <c r="CJ174" s="107"/>
      <c r="CK174" s="273"/>
      <c r="CL174" s="692" t="s">
        <v>1390</v>
      </c>
      <c r="CM174" s="107"/>
      <c r="CN174" s="273"/>
      <c r="CO174" s="24"/>
      <c r="CP174" s="107"/>
      <c r="CQ174" s="273"/>
      <c r="CR174" s="24"/>
      <c r="CS174" s="107"/>
      <c r="CT174" s="273"/>
      <c r="CU174" s="24"/>
      <c r="CV174" s="107"/>
      <c r="CW174" s="273"/>
      <c r="CX174" s="24"/>
      <c r="CY174" s="107"/>
      <c r="CZ174" s="273"/>
      <c r="DA174" s="692">
        <v>65.400001525878906</v>
      </c>
      <c r="DB174" s="107"/>
      <c r="DC174" s="273"/>
      <c r="DD174" s="692">
        <v>51.5</v>
      </c>
      <c r="DE174" s="107"/>
      <c r="DF174" s="273"/>
      <c r="DG174" s="218"/>
      <c r="DH174" s="217"/>
      <c r="DI174" s="217"/>
      <c r="DJ174" s="286">
        <f t="shared" si="408"/>
        <v>62.200909285111862</v>
      </c>
      <c r="DK174" s="219"/>
      <c r="DL174" s="220">
        <f t="shared" si="409"/>
        <v>3.110045464255593</v>
      </c>
      <c r="DM174" s="650">
        <f t="shared" si="410"/>
        <v>0</v>
      </c>
      <c r="DN174" s="233">
        <f t="shared" si="411"/>
        <v>0</v>
      </c>
      <c r="DO174" s="234">
        <f t="shared" si="412"/>
        <v>0</v>
      </c>
      <c r="DP174" s="234">
        <f t="shared" si="413"/>
        <v>0</v>
      </c>
      <c r="DQ174" s="234">
        <f t="shared" si="414"/>
        <v>0</v>
      </c>
      <c r="DR174" s="234">
        <f t="shared" si="415"/>
        <v>0</v>
      </c>
      <c r="DS174" s="235">
        <f t="shared" si="416"/>
        <v>0</v>
      </c>
      <c r="DT174" s="236">
        <f t="shared" si="417"/>
        <v>0</v>
      </c>
      <c r="DU174" s="236">
        <f t="shared" si="418"/>
        <v>0</v>
      </c>
      <c r="DV174" s="236">
        <f t="shared" si="419"/>
        <v>0</v>
      </c>
      <c r="DW174" s="236">
        <f t="shared" si="420"/>
        <v>0</v>
      </c>
      <c r="DX174" s="236">
        <f t="shared" si="421"/>
        <v>0</v>
      </c>
      <c r="DY174" s="236">
        <f t="shared" si="422"/>
        <v>0</v>
      </c>
      <c r="DZ174" s="237">
        <f t="shared" si="423"/>
        <v>0</v>
      </c>
      <c r="EA174" s="238">
        <f t="shared" si="424"/>
        <v>0</v>
      </c>
      <c r="EB174" s="238">
        <f t="shared" si="425"/>
        <v>0</v>
      </c>
      <c r="EC174" s="238">
        <f t="shared" si="426"/>
        <v>0</v>
      </c>
      <c r="ED174" s="238">
        <f t="shared" si="427"/>
        <v>0</v>
      </c>
      <c r="EE174" s="238">
        <f t="shared" si="428"/>
        <v>0</v>
      </c>
      <c r="EF174" s="238">
        <f t="shared" si="429"/>
        <v>0</v>
      </c>
      <c r="EG174" s="238">
        <f t="shared" si="430"/>
        <v>0</v>
      </c>
      <c r="EH174" s="239">
        <f t="shared" si="431"/>
        <v>0</v>
      </c>
      <c r="EI174" s="240">
        <f t="shared" si="432"/>
        <v>0</v>
      </c>
      <c r="EJ174" s="240">
        <f t="shared" si="433"/>
        <v>0</v>
      </c>
      <c r="EK174" s="240">
        <f t="shared" si="434"/>
        <v>0</v>
      </c>
      <c r="EL174" s="240">
        <f t="shared" si="435"/>
        <v>3</v>
      </c>
      <c r="EM174" s="240">
        <f t="shared" si="436"/>
        <v>0</v>
      </c>
      <c r="EN174" s="240">
        <f t="shared" si="437"/>
        <v>0</v>
      </c>
      <c r="EO174" s="240">
        <f t="shared" si="438"/>
        <v>0</v>
      </c>
      <c r="EP174" s="240">
        <f t="shared" si="439"/>
        <v>0</v>
      </c>
      <c r="EQ174" s="240">
        <f t="shared" si="440"/>
        <v>0</v>
      </c>
      <c r="ER174" s="240">
        <f t="shared" si="441"/>
        <v>0</v>
      </c>
      <c r="ES174" s="240">
        <f t="shared" si="442"/>
        <v>0</v>
      </c>
      <c r="ET174" s="241">
        <f t="shared" si="443"/>
        <v>3</v>
      </c>
      <c r="EU174" s="242">
        <f t="shared" si="444"/>
        <v>0</v>
      </c>
      <c r="EV174" s="234">
        <f t="shared" si="445"/>
        <v>0</v>
      </c>
      <c r="EW174" s="234">
        <f t="shared" si="446"/>
        <v>0</v>
      </c>
      <c r="EX174" s="234">
        <f t="shared" si="447"/>
        <v>0</v>
      </c>
      <c r="EY174" s="234">
        <f t="shared" si="448"/>
        <v>2</v>
      </c>
      <c r="EZ174" s="235">
        <f t="shared" si="449"/>
        <v>0</v>
      </c>
      <c r="FA174" s="236">
        <f t="shared" si="450"/>
        <v>0</v>
      </c>
      <c r="FB174" s="236">
        <f t="shared" si="451"/>
        <v>0</v>
      </c>
      <c r="FC174" s="236">
        <f t="shared" si="452"/>
        <v>0</v>
      </c>
      <c r="FD174" s="236">
        <f t="shared" si="453"/>
        <v>0</v>
      </c>
      <c r="FE174" s="236">
        <f t="shared" si="454"/>
        <v>0</v>
      </c>
      <c r="FF174" s="236">
        <f t="shared" si="455"/>
        <v>0</v>
      </c>
      <c r="FG174" s="237">
        <f t="shared" si="456"/>
        <v>0</v>
      </c>
      <c r="FH174" s="238">
        <f t="shared" si="457"/>
        <v>0</v>
      </c>
      <c r="FI174" s="238">
        <f t="shared" si="458"/>
        <v>0</v>
      </c>
      <c r="FJ174" s="238">
        <f t="shared" si="459"/>
        <v>0</v>
      </c>
      <c r="FK174" s="238">
        <f t="shared" si="460"/>
        <v>0</v>
      </c>
      <c r="FL174" s="238">
        <f t="shared" si="461"/>
        <v>0</v>
      </c>
      <c r="FM174" s="238">
        <f t="shared" si="462"/>
        <v>0</v>
      </c>
      <c r="FN174" s="238">
        <f t="shared" si="463"/>
        <v>0</v>
      </c>
      <c r="FO174" s="239">
        <f t="shared" si="464"/>
        <v>6</v>
      </c>
      <c r="FP174" s="240">
        <f t="shared" si="465"/>
        <v>6</v>
      </c>
      <c r="FQ174" s="240">
        <f t="shared" si="466"/>
        <v>0</v>
      </c>
      <c r="FR174" s="240">
        <f t="shared" si="467"/>
        <v>0</v>
      </c>
      <c r="FS174" s="240">
        <f t="shared" si="468"/>
        <v>0</v>
      </c>
      <c r="FT174" s="240">
        <f t="shared" si="469"/>
        <v>6</v>
      </c>
      <c r="FU174" s="240">
        <f t="shared" si="470"/>
        <v>0</v>
      </c>
      <c r="FV174" s="240">
        <f t="shared" si="471"/>
        <v>0</v>
      </c>
      <c r="FW174" s="240">
        <f t="shared" si="472"/>
        <v>0</v>
      </c>
      <c r="FX174" s="240">
        <f t="shared" si="473"/>
        <v>0</v>
      </c>
      <c r="FY174" s="240">
        <f t="shared" si="474"/>
        <v>0</v>
      </c>
      <c r="FZ174" s="240">
        <f t="shared" si="475"/>
        <v>0</v>
      </c>
      <c r="GA174" s="241">
        <f t="shared" si="476"/>
        <v>20</v>
      </c>
      <c r="GB174" s="242">
        <f t="shared" si="477"/>
        <v>0</v>
      </c>
      <c r="GC174" s="234">
        <f t="shared" si="478"/>
        <v>0</v>
      </c>
      <c r="GD174" s="234">
        <f t="shared" si="479"/>
        <v>0</v>
      </c>
      <c r="GE174" s="234">
        <f t="shared" si="480"/>
        <v>0</v>
      </c>
      <c r="GF174" s="234">
        <f t="shared" si="481"/>
        <v>0</v>
      </c>
      <c r="GG174" s="235">
        <f t="shared" si="482"/>
        <v>0</v>
      </c>
      <c r="GH174" s="236">
        <f t="shared" si="483"/>
        <v>0</v>
      </c>
      <c r="GI174" s="236">
        <f t="shared" si="484"/>
        <v>0</v>
      </c>
      <c r="GJ174" s="236">
        <f t="shared" si="485"/>
        <v>0</v>
      </c>
      <c r="GK174" s="236">
        <f t="shared" si="486"/>
        <v>0</v>
      </c>
      <c r="GL174" s="236">
        <f t="shared" si="487"/>
        <v>0</v>
      </c>
      <c r="GM174" s="236">
        <f t="shared" si="488"/>
        <v>0</v>
      </c>
      <c r="GN174" s="237">
        <f t="shared" si="489"/>
        <v>0</v>
      </c>
      <c r="GO174" s="238">
        <f t="shared" si="490"/>
        <v>0</v>
      </c>
      <c r="GP174" s="238">
        <f t="shared" si="491"/>
        <v>0</v>
      </c>
      <c r="GQ174" s="238">
        <f t="shared" si="492"/>
        <v>0</v>
      </c>
      <c r="GR174" s="238">
        <f t="shared" si="493"/>
        <v>0</v>
      </c>
      <c r="GS174" s="238">
        <f t="shared" si="494"/>
        <v>0</v>
      </c>
      <c r="GT174" s="238">
        <f t="shared" si="495"/>
        <v>0</v>
      </c>
      <c r="GU174" s="238">
        <f t="shared" si="496"/>
        <v>0</v>
      </c>
      <c r="GV174" s="239">
        <f t="shared" si="497"/>
        <v>0</v>
      </c>
      <c r="GW174" s="240">
        <f t="shared" si="498"/>
        <v>0</v>
      </c>
      <c r="GX174" s="240">
        <f t="shared" si="499"/>
        <v>0</v>
      </c>
      <c r="GY174" s="240">
        <f t="shared" si="500"/>
        <v>0</v>
      </c>
      <c r="GZ174" s="240">
        <f t="shared" si="501"/>
        <v>0</v>
      </c>
      <c r="HA174" s="240">
        <f t="shared" si="502"/>
        <v>0</v>
      </c>
      <c r="HB174" s="240">
        <f t="shared" si="503"/>
        <v>0</v>
      </c>
      <c r="HC174" s="240">
        <f t="shared" si="504"/>
        <v>0</v>
      </c>
      <c r="HD174" s="240">
        <f t="shared" si="505"/>
        <v>0</v>
      </c>
      <c r="HE174" s="240">
        <f t="shared" si="506"/>
        <v>0</v>
      </c>
      <c r="HF174" s="240">
        <f t="shared" si="507"/>
        <v>0</v>
      </c>
      <c r="HG174" s="240">
        <f t="shared" si="508"/>
        <v>0</v>
      </c>
      <c r="HH174" s="241">
        <f t="shared" si="509"/>
        <v>0</v>
      </c>
      <c r="HI174" s="243"/>
      <c r="HJ174" s="242">
        <f t="shared" si="510"/>
        <v>3</v>
      </c>
      <c r="HK174" s="234">
        <f t="shared" si="511"/>
        <v>3</v>
      </c>
      <c r="HL174" s="234">
        <f t="shared" si="512"/>
        <v>3</v>
      </c>
      <c r="HM174" s="234">
        <f t="shared" si="513"/>
        <v>3</v>
      </c>
      <c r="HN174" s="234">
        <f t="shared" si="514"/>
        <v>0</v>
      </c>
      <c r="HO174" s="235">
        <f t="shared" si="515"/>
        <v>20</v>
      </c>
      <c r="HP174" s="236">
        <f t="shared" si="516"/>
        <v>20</v>
      </c>
      <c r="HQ174" s="236">
        <f t="shared" si="517"/>
        <v>20</v>
      </c>
      <c r="HR174" s="236">
        <f t="shared" si="518"/>
        <v>20</v>
      </c>
      <c r="HS174" s="236">
        <f t="shared" si="519"/>
        <v>10</v>
      </c>
      <c r="HT174" s="236">
        <f t="shared" si="520"/>
        <v>20</v>
      </c>
      <c r="HU174" s="236">
        <f t="shared" si="521"/>
        <v>10</v>
      </c>
      <c r="HV174" s="237">
        <f t="shared" si="522"/>
        <v>20</v>
      </c>
      <c r="HW174" s="238">
        <f t="shared" si="523"/>
        <v>20</v>
      </c>
      <c r="HX174" s="238">
        <f t="shared" si="524"/>
        <v>20</v>
      </c>
      <c r="HY174" s="238">
        <f t="shared" si="525"/>
        <v>20</v>
      </c>
      <c r="HZ174" s="238">
        <f t="shared" si="526"/>
        <v>10</v>
      </c>
      <c r="IA174" s="238">
        <f t="shared" si="527"/>
        <v>20</v>
      </c>
      <c r="IB174" s="238">
        <f t="shared" si="528"/>
        <v>10</v>
      </c>
      <c r="IC174" s="238">
        <f t="shared" si="529"/>
        <v>6</v>
      </c>
      <c r="ID174" s="239">
        <f t="shared" si="530"/>
        <v>0</v>
      </c>
      <c r="IE174" s="240">
        <f t="shared" si="531"/>
        <v>0</v>
      </c>
      <c r="IF174" s="240">
        <f t="shared" si="532"/>
        <v>10</v>
      </c>
      <c r="IG174" s="240">
        <f t="shared" si="533"/>
        <v>0</v>
      </c>
      <c r="IH174" s="240">
        <f t="shared" si="534"/>
        <v>0</v>
      </c>
      <c r="II174" s="240">
        <f t="shared" si="535"/>
        <v>0</v>
      </c>
      <c r="IJ174" s="240">
        <f t="shared" si="536"/>
        <v>0</v>
      </c>
      <c r="IK174" s="240">
        <f t="shared" si="537"/>
        <v>0</v>
      </c>
      <c r="IL174" s="240">
        <f t="shared" si="538"/>
        <v>0</v>
      </c>
      <c r="IM174" s="240">
        <f t="shared" si="539"/>
        <v>0</v>
      </c>
      <c r="IN174" s="240">
        <f t="shared" si="540"/>
        <v>20</v>
      </c>
      <c r="IO174" s="240">
        <f t="shared" si="541"/>
        <v>20</v>
      </c>
      <c r="IP174" s="416">
        <f t="shared" si="542"/>
        <v>290</v>
      </c>
      <c r="IQ174" s="416">
        <f t="shared" si="543"/>
        <v>18</v>
      </c>
    </row>
    <row r="175" spans="1:251" ht="15" customHeight="1" x14ac:dyDescent="0.25">
      <c r="A175" s="14" t="s">
        <v>1795</v>
      </c>
      <c r="B175" s="392">
        <v>68</v>
      </c>
      <c r="C175" s="13" t="s">
        <v>784</v>
      </c>
      <c r="D175" s="423">
        <v>43831</v>
      </c>
      <c r="E175" s="20">
        <v>8</v>
      </c>
      <c r="F175" s="6">
        <v>10447970</v>
      </c>
      <c r="G175" s="20">
        <v>1</v>
      </c>
      <c r="H175" s="20"/>
      <c r="I175" s="23"/>
      <c r="J175" s="6" t="s">
        <v>18</v>
      </c>
      <c r="K175" s="6" t="s">
        <v>18</v>
      </c>
      <c r="L175" s="424"/>
      <c r="M175" s="651" t="s">
        <v>785</v>
      </c>
      <c r="N175" s="690">
        <v>67.699996948242188</v>
      </c>
      <c r="O175" s="107"/>
      <c r="P175" s="105"/>
      <c r="Q175" s="106"/>
      <c r="R175" s="690">
        <v>61.400001525878906</v>
      </c>
      <c r="S175" s="107"/>
      <c r="T175" s="105"/>
      <c r="U175" s="106"/>
      <c r="V175" s="24">
        <v>64.410003662109375</v>
      </c>
      <c r="W175" s="107"/>
      <c r="X175" s="105"/>
      <c r="Y175" s="106"/>
      <c r="Z175" s="24">
        <v>51</v>
      </c>
      <c r="AA175" s="273"/>
      <c r="AB175" s="24" t="s">
        <v>1390</v>
      </c>
      <c r="AC175" s="273"/>
      <c r="AD175" s="272">
        <v>100</v>
      </c>
      <c r="AE175" s="108"/>
      <c r="AF175" s="444"/>
      <c r="AG175" s="272">
        <v>100</v>
      </c>
      <c r="AH175" s="108"/>
      <c r="AI175" s="444"/>
      <c r="AJ175" s="272">
        <v>100</v>
      </c>
      <c r="AK175" s="108"/>
      <c r="AL175" s="444"/>
      <c r="AM175" s="272">
        <v>100</v>
      </c>
      <c r="AN175" s="108"/>
      <c r="AO175" s="444"/>
      <c r="AP175" s="272">
        <v>100</v>
      </c>
      <c r="AQ175" s="108"/>
      <c r="AR175" s="444"/>
      <c r="AS175" s="272">
        <v>100</v>
      </c>
      <c r="AT175" s="108"/>
      <c r="AU175" s="444"/>
      <c r="AV175" s="272">
        <v>100</v>
      </c>
      <c r="AW175" s="108"/>
      <c r="AX175" s="444"/>
      <c r="AY175" s="24">
        <v>42</v>
      </c>
      <c r="AZ175" s="107"/>
      <c r="BA175" s="273"/>
      <c r="BB175" s="24">
        <v>61</v>
      </c>
      <c r="BC175" s="107"/>
      <c r="BD175" s="273"/>
      <c r="BE175" s="24"/>
      <c r="BF175" s="680">
        <v>40</v>
      </c>
      <c r="BG175" s="273"/>
      <c r="BH175" s="24">
        <v>55</v>
      </c>
      <c r="BI175" s="107"/>
      <c r="BJ175" s="273"/>
      <c r="BK175" s="24">
        <v>71</v>
      </c>
      <c r="BL175" s="107"/>
      <c r="BM175" s="273"/>
      <c r="BN175" s="24">
        <v>52.709999084472656</v>
      </c>
      <c r="BO175" s="107"/>
      <c r="BP175" s="273"/>
      <c r="BQ175" s="24">
        <v>72</v>
      </c>
      <c r="BR175" s="107"/>
      <c r="BS175" s="273"/>
      <c r="BT175" s="24">
        <v>82.9</v>
      </c>
      <c r="BU175" s="291"/>
      <c r="BV175" s="273"/>
      <c r="BW175" s="24" t="s">
        <v>1390</v>
      </c>
      <c r="BX175" s="107"/>
      <c r="BY175" s="273"/>
      <c r="BZ175" s="24" t="s">
        <v>1390</v>
      </c>
      <c r="CA175" s="107"/>
      <c r="CB175" s="273"/>
      <c r="CC175" s="692">
        <v>25</v>
      </c>
      <c r="CD175" s="107"/>
      <c r="CE175" s="107"/>
      <c r="CF175" s="107"/>
      <c r="CG175" s="107"/>
      <c r="CH175" s="273"/>
      <c r="CI175" s="24" t="s">
        <v>1117</v>
      </c>
      <c r="CJ175" s="107"/>
      <c r="CK175" s="273"/>
      <c r="CL175" s="692" t="s">
        <v>1390</v>
      </c>
      <c r="CM175" s="107"/>
      <c r="CN175" s="273"/>
      <c r="CO175" s="692">
        <v>62.5</v>
      </c>
      <c r="CP175" s="107"/>
      <c r="CQ175" s="273"/>
      <c r="CR175" s="24"/>
      <c r="CS175" s="107"/>
      <c r="CT175" s="273"/>
      <c r="CU175" s="24"/>
      <c r="CV175" s="107"/>
      <c r="CW175" s="273"/>
      <c r="CX175" s="24"/>
      <c r="CY175" s="107"/>
      <c r="CZ175" s="273"/>
      <c r="DA175" s="692">
        <v>56.200000762939453</v>
      </c>
      <c r="DB175" s="107"/>
      <c r="DC175" s="273"/>
      <c r="DD175" s="24"/>
      <c r="DE175" s="107"/>
      <c r="DF175" s="273"/>
      <c r="DG175" s="218"/>
      <c r="DH175" s="217"/>
      <c r="DI175" s="217"/>
      <c r="DJ175" s="286">
        <f t="shared" si="408"/>
        <v>56.391818167946553</v>
      </c>
      <c r="DK175" s="219"/>
      <c r="DL175" s="220">
        <f t="shared" si="409"/>
        <v>2.8195909083973278</v>
      </c>
      <c r="DM175" s="650">
        <f t="shared" si="410"/>
        <v>0</v>
      </c>
      <c r="DN175" s="233">
        <f t="shared" si="411"/>
        <v>0</v>
      </c>
      <c r="DO175" s="234">
        <f t="shared" si="412"/>
        <v>0</v>
      </c>
      <c r="DP175" s="234">
        <f t="shared" si="413"/>
        <v>0</v>
      </c>
      <c r="DQ175" s="234">
        <f t="shared" si="414"/>
        <v>0</v>
      </c>
      <c r="DR175" s="234">
        <f t="shared" si="415"/>
        <v>0</v>
      </c>
      <c r="DS175" s="235">
        <f t="shared" si="416"/>
        <v>0</v>
      </c>
      <c r="DT175" s="236">
        <f t="shared" si="417"/>
        <v>0</v>
      </c>
      <c r="DU175" s="236">
        <f t="shared" si="418"/>
        <v>0</v>
      </c>
      <c r="DV175" s="236">
        <f t="shared" si="419"/>
        <v>0</v>
      </c>
      <c r="DW175" s="236">
        <f t="shared" si="420"/>
        <v>0</v>
      </c>
      <c r="DX175" s="236">
        <f t="shared" si="421"/>
        <v>0</v>
      </c>
      <c r="DY175" s="236">
        <f t="shared" si="422"/>
        <v>0</v>
      </c>
      <c r="DZ175" s="237">
        <f t="shared" si="423"/>
        <v>0</v>
      </c>
      <c r="EA175" s="238">
        <f t="shared" si="424"/>
        <v>0</v>
      </c>
      <c r="EB175" s="238">
        <f t="shared" si="425"/>
        <v>0</v>
      </c>
      <c r="EC175" s="238">
        <f t="shared" si="426"/>
        <v>0</v>
      </c>
      <c r="ED175" s="238">
        <f t="shared" si="427"/>
        <v>0</v>
      </c>
      <c r="EE175" s="238">
        <f t="shared" si="428"/>
        <v>0</v>
      </c>
      <c r="EF175" s="238">
        <f t="shared" si="429"/>
        <v>0</v>
      </c>
      <c r="EG175" s="238">
        <f t="shared" si="430"/>
        <v>0</v>
      </c>
      <c r="EH175" s="239">
        <f t="shared" si="431"/>
        <v>0</v>
      </c>
      <c r="EI175" s="240">
        <f t="shared" si="432"/>
        <v>0</v>
      </c>
      <c r="EJ175" s="240">
        <f t="shared" si="433"/>
        <v>0</v>
      </c>
      <c r="EK175" s="240">
        <f t="shared" si="434"/>
        <v>0</v>
      </c>
      <c r="EL175" s="240">
        <f t="shared" si="435"/>
        <v>3</v>
      </c>
      <c r="EM175" s="240">
        <f t="shared" si="436"/>
        <v>0</v>
      </c>
      <c r="EN175" s="240">
        <f t="shared" si="437"/>
        <v>0</v>
      </c>
      <c r="EO175" s="240">
        <f t="shared" si="438"/>
        <v>0</v>
      </c>
      <c r="EP175" s="240">
        <f t="shared" si="439"/>
        <v>0</v>
      </c>
      <c r="EQ175" s="240">
        <f t="shared" si="440"/>
        <v>0</v>
      </c>
      <c r="ER175" s="240">
        <f t="shared" si="441"/>
        <v>0</v>
      </c>
      <c r="ES175" s="240">
        <f t="shared" si="442"/>
        <v>0</v>
      </c>
      <c r="ET175" s="241">
        <f t="shared" si="443"/>
        <v>3</v>
      </c>
      <c r="EU175" s="242">
        <f t="shared" si="444"/>
        <v>0</v>
      </c>
      <c r="EV175" s="234">
        <f t="shared" si="445"/>
        <v>0</v>
      </c>
      <c r="EW175" s="234">
        <f t="shared" si="446"/>
        <v>0</v>
      </c>
      <c r="EX175" s="234">
        <f t="shared" si="447"/>
        <v>0</v>
      </c>
      <c r="EY175" s="234">
        <f t="shared" si="448"/>
        <v>2</v>
      </c>
      <c r="EZ175" s="235">
        <f t="shared" si="449"/>
        <v>0</v>
      </c>
      <c r="FA175" s="236">
        <f t="shared" si="450"/>
        <v>0</v>
      </c>
      <c r="FB175" s="236">
        <f t="shared" si="451"/>
        <v>0</v>
      </c>
      <c r="FC175" s="236">
        <f t="shared" si="452"/>
        <v>0</v>
      </c>
      <c r="FD175" s="236">
        <f t="shared" si="453"/>
        <v>0</v>
      </c>
      <c r="FE175" s="236">
        <f t="shared" si="454"/>
        <v>0</v>
      </c>
      <c r="FF175" s="236">
        <f t="shared" si="455"/>
        <v>0</v>
      </c>
      <c r="FG175" s="237">
        <f t="shared" si="456"/>
        <v>0</v>
      </c>
      <c r="FH175" s="238">
        <f t="shared" si="457"/>
        <v>0</v>
      </c>
      <c r="FI175" s="238">
        <f t="shared" si="458"/>
        <v>0</v>
      </c>
      <c r="FJ175" s="238">
        <f t="shared" si="459"/>
        <v>0</v>
      </c>
      <c r="FK175" s="238">
        <f t="shared" si="460"/>
        <v>0</v>
      </c>
      <c r="FL175" s="238">
        <f t="shared" si="461"/>
        <v>0</v>
      </c>
      <c r="FM175" s="238">
        <f t="shared" si="462"/>
        <v>0</v>
      </c>
      <c r="FN175" s="238">
        <f t="shared" si="463"/>
        <v>0</v>
      </c>
      <c r="FO175" s="239">
        <f t="shared" si="464"/>
        <v>6</v>
      </c>
      <c r="FP175" s="240">
        <f t="shared" si="465"/>
        <v>6</v>
      </c>
      <c r="FQ175" s="240">
        <f t="shared" si="466"/>
        <v>0</v>
      </c>
      <c r="FR175" s="240">
        <f t="shared" si="467"/>
        <v>0</v>
      </c>
      <c r="FS175" s="240">
        <f t="shared" si="468"/>
        <v>0</v>
      </c>
      <c r="FT175" s="240">
        <f t="shared" si="469"/>
        <v>6</v>
      </c>
      <c r="FU175" s="240">
        <f t="shared" si="470"/>
        <v>0</v>
      </c>
      <c r="FV175" s="240">
        <f t="shared" si="471"/>
        <v>0</v>
      </c>
      <c r="FW175" s="240">
        <f t="shared" si="472"/>
        <v>0</v>
      </c>
      <c r="FX175" s="240">
        <f t="shared" si="473"/>
        <v>0</v>
      </c>
      <c r="FY175" s="240">
        <f t="shared" si="474"/>
        <v>0</v>
      </c>
      <c r="FZ175" s="240">
        <f t="shared" si="475"/>
        <v>0</v>
      </c>
      <c r="GA175" s="241">
        <f t="shared" si="476"/>
        <v>20</v>
      </c>
      <c r="GB175" s="242">
        <f t="shared" si="477"/>
        <v>0</v>
      </c>
      <c r="GC175" s="234">
        <f t="shared" si="478"/>
        <v>0</v>
      </c>
      <c r="GD175" s="234">
        <f t="shared" si="479"/>
        <v>0</v>
      </c>
      <c r="GE175" s="234">
        <f t="shared" si="480"/>
        <v>0</v>
      </c>
      <c r="GF175" s="234">
        <f t="shared" si="481"/>
        <v>0</v>
      </c>
      <c r="GG175" s="235">
        <f t="shared" si="482"/>
        <v>0</v>
      </c>
      <c r="GH175" s="236">
        <f t="shared" si="483"/>
        <v>0</v>
      </c>
      <c r="GI175" s="236">
        <f t="shared" si="484"/>
        <v>0</v>
      </c>
      <c r="GJ175" s="236">
        <f t="shared" si="485"/>
        <v>0</v>
      </c>
      <c r="GK175" s="236">
        <f t="shared" si="486"/>
        <v>0</v>
      </c>
      <c r="GL175" s="236">
        <f t="shared" si="487"/>
        <v>0</v>
      </c>
      <c r="GM175" s="236">
        <f t="shared" si="488"/>
        <v>0</v>
      </c>
      <c r="GN175" s="237">
        <f t="shared" si="489"/>
        <v>0</v>
      </c>
      <c r="GO175" s="238">
        <f t="shared" si="490"/>
        <v>0</v>
      </c>
      <c r="GP175" s="238">
        <f t="shared" si="491"/>
        <v>0</v>
      </c>
      <c r="GQ175" s="238">
        <f t="shared" si="492"/>
        <v>0</v>
      </c>
      <c r="GR175" s="238">
        <f t="shared" si="493"/>
        <v>0</v>
      </c>
      <c r="GS175" s="238">
        <f t="shared" si="494"/>
        <v>0</v>
      </c>
      <c r="GT175" s="238">
        <f t="shared" si="495"/>
        <v>0</v>
      </c>
      <c r="GU175" s="238">
        <f t="shared" si="496"/>
        <v>0</v>
      </c>
      <c r="GV175" s="239">
        <f t="shared" si="497"/>
        <v>0</v>
      </c>
      <c r="GW175" s="240">
        <f t="shared" si="498"/>
        <v>0</v>
      </c>
      <c r="GX175" s="240">
        <f t="shared" si="499"/>
        <v>0</v>
      </c>
      <c r="GY175" s="240">
        <f t="shared" si="500"/>
        <v>0</v>
      </c>
      <c r="GZ175" s="240">
        <f t="shared" si="501"/>
        <v>0</v>
      </c>
      <c r="HA175" s="240">
        <f t="shared" si="502"/>
        <v>0</v>
      </c>
      <c r="HB175" s="240">
        <f t="shared" si="503"/>
        <v>0</v>
      </c>
      <c r="HC175" s="240">
        <f t="shared" si="504"/>
        <v>0</v>
      </c>
      <c r="HD175" s="240">
        <f t="shared" si="505"/>
        <v>0</v>
      </c>
      <c r="HE175" s="240">
        <f t="shared" si="506"/>
        <v>0</v>
      </c>
      <c r="HF175" s="240">
        <f t="shared" si="507"/>
        <v>0</v>
      </c>
      <c r="HG175" s="240">
        <f t="shared" si="508"/>
        <v>0</v>
      </c>
      <c r="HH175" s="241">
        <f t="shared" si="509"/>
        <v>0</v>
      </c>
      <c r="HI175" s="243"/>
      <c r="HJ175" s="242">
        <f t="shared" si="510"/>
        <v>3</v>
      </c>
      <c r="HK175" s="234">
        <f t="shared" si="511"/>
        <v>3</v>
      </c>
      <c r="HL175" s="234">
        <f t="shared" si="512"/>
        <v>3</v>
      </c>
      <c r="HM175" s="234">
        <f t="shared" si="513"/>
        <v>3</v>
      </c>
      <c r="HN175" s="234">
        <f t="shared" si="514"/>
        <v>0</v>
      </c>
      <c r="HO175" s="235">
        <f t="shared" si="515"/>
        <v>20</v>
      </c>
      <c r="HP175" s="236">
        <f t="shared" si="516"/>
        <v>20</v>
      </c>
      <c r="HQ175" s="236">
        <f t="shared" si="517"/>
        <v>20</v>
      </c>
      <c r="HR175" s="236">
        <f t="shared" si="518"/>
        <v>20</v>
      </c>
      <c r="HS175" s="236">
        <f t="shared" si="519"/>
        <v>10</v>
      </c>
      <c r="HT175" s="236">
        <f t="shared" si="520"/>
        <v>20</v>
      </c>
      <c r="HU175" s="236">
        <f t="shared" si="521"/>
        <v>10</v>
      </c>
      <c r="HV175" s="237">
        <f t="shared" si="522"/>
        <v>20</v>
      </c>
      <c r="HW175" s="238">
        <f t="shared" si="523"/>
        <v>20</v>
      </c>
      <c r="HX175" s="238">
        <f t="shared" si="524"/>
        <v>20</v>
      </c>
      <c r="HY175" s="238">
        <f t="shared" si="525"/>
        <v>20</v>
      </c>
      <c r="HZ175" s="238">
        <f t="shared" si="526"/>
        <v>10</v>
      </c>
      <c r="IA175" s="238">
        <f t="shared" si="527"/>
        <v>20</v>
      </c>
      <c r="IB175" s="238">
        <f t="shared" si="528"/>
        <v>10</v>
      </c>
      <c r="IC175" s="238">
        <f t="shared" si="529"/>
        <v>6</v>
      </c>
      <c r="ID175" s="239">
        <f t="shared" si="530"/>
        <v>0</v>
      </c>
      <c r="IE175" s="240">
        <f t="shared" si="531"/>
        <v>0</v>
      </c>
      <c r="IF175" s="240">
        <f t="shared" si="532"/>
        <v>0</v>
      </c>
      <c r="IG175" s="240">
        <f t="shared" si="533"/>
        <v>0</v>
      </c>
      <c r="IH175" s="240">
        <f t="shared" si="534"/>
        <v>0</v>
      </c>
      <c r="II175" s="240">
        <f t="shared" si="535"/>
        <v>0</v>
      </c>
      <c r="IJ175" s="240">
        <f t="shared" si="536"/>
        <v>20</v>
      </c>
      <c r="IK175" s="240">
        <f t="shared" si="537"/>
        <v>0</v>
      </c>
      <c r="IL175" s="240">
        <f t="shared" si="538"/>
        <v>0</v>
      </c>
      <c r="IM175" s="240">
        <f t="shared" si="539"/>
        <v>0</v>
      </c>
      <c r="IN175" s="240">
        <f t="shared" si="540"/>
        <v>20</v>
      </c>
      <c r="IO175" s="240">
        <f t="shared" si="541"/>
        <v>0</v>
      </c>
      <c r="IP175" s="416">
        <f t="shared" si="542"/>
        <v>280</v>
      </c>
      <c r="IQ175" s="416">
        <f t="shared" si="543"/>
        <v>18</v>
      </c>
    </row>
    <row r="176" spans="1:251" ht="15" customHeight="1" x14ac:dyDescent="0.25">
      <c r="A176" s="14" t="s">
        <v>1808</v>
      </c>
      <c r="B176" s="392">
        <v>10</v>
      </c>
      <c r="C176" s="13" t="s">
        <v>604</v>
      </c>
      <c r="D176" s="423">
        <v>43678</v>
      </c>
      <c r="E176" s="20">
        <v>8</v>
      </c>
      <c r="F176" s="6">
        <v>10448298</v>
      </c>
      <c r="G176" s="20">
        <v>1</v>
      </c>
      <c r="H176" s="20"/>
      <c r="I176" s="23"/>
      <c r="J176" s="6" t="s">
        <v>18</v>
      </c>
      <c r="K176" s="6" t="s">
        <v>18</v>
      </c>
      <c r="L176" s="424"/>
      <c r="M176" s="651" t="s">
        <v>605</v>
      </c>
      <c r="N176" s="690">
        <v>57.5</v>
      </c>
      <c r="O176" s="107"/>
      <c r="P176" s="105"/>
      <c r="Q176" s="106"/>
      <c r="R176" s="690">
        <v>50</v>
      </c>
      <c r="S176" s="107"/>
      <c r="T176" s="105"/>
      <c r="U176" s="106"/>
      <c r="V176" s="24">
        <v>67.44000244140625</v>
      </c>
      <c r="W176" s="107"/>
      <c r="X176" s="105"/>
      <c r="Y176" s="106"/>
      <c r="Z176" s="24">
        <v>69</v>
      </c>
      <c r="AA176" s="273"/>
      <c r="AB176" s="24">
        <v>72.7</v>
      </c>
      <c r="AC176" s="273"/>
      <c r="AD176" s="272">
        <v>100</v>
      </c>
      <c r="AE176" s="108"/>
      <c r="AF176" s="444"/>
      <c r="AG176" s="272">
        <v>100</v>
      </c>
      <c r="AH176" s="108"/>
      <c r="AI176" s="444"/>
      <c r="AJ176" s="272">
        <v>100</v>
      </c>
      <c r="AK176" s="108"/>
      <c r="AL176" s="444"/>
      <c r="AM176" s="272">
        <v>100</v>
      </c>
      <c r="AN176" s="108"/>
      <c r="AO176" s="444"/>
      <c r="AP176" s="272">
        <v>100</v>
      </c>
      <c r="AQ176" s="108"/>
      <c r="AR176" s="444"/>
      <c r="AS176" s="272">
        <v>100</v>
      </c>
      <c r="AT176" s="108"/>
      <c r="AU176" s="444"/>
      <c r="AV176" s="272">
        <v>100</v>
      </c>
      <c r="AW176" s="108"/>
      <c r="AX176" s="444"/>
      <c r="AY176" s="24">
        <v>40</v>
      </c>
      <c r="AZ176" s="107"/>
      <c r="BA176" s="273"/>
      <c r="BB176" s="24">
        <v>69</v>
      </c>
      <c r="BC176" s="107"/>
      <c r="BD176" s="273"/>
      <c r="BE176" s="24"/>
      <c r="BF176" s="107">
        <v>40</v>
      </c>
      <c r="BG176" s="273"/>
      <c r="BH176" s="24">
        <v>59</v>
      </c>
      <c r="BI176" s="107"/>
      <c r="BJ176" s="273"/>
      <c r="BK176" s="24">
        <v>70</v>
      </c>
      <c r="BL176" s="107"/>
      <c r="BM176" s="273"/>
      <c r="BN176" s="24">
        <v>53.700000762939453</v>
      </c>
      <c r="BO176" s="107"/>
      <c r="BP176" s="273"/>
      <c r="BQ176" s="24">
        <v>53</v>
      </c>
      <c r="BR176" s="107"/>
      <c r="BS176" s="273"/>
      <c r="BT176" s="24">
        <v>68</v>
      </c>
      <c r="BU176" s="291"/>
      <c r="BV176" s="273"/>
      <c r="BW176" s="24" t="s">
        <v>1390</v>
      </c>
      <c r="BX176" s="107"/>
      <c r="BY176" s="273"/>
      <c r="BZ176" s="24" t="s">
        <v>1390</v>
      </c>
      <c r="CA176" s="107"/>
      <c r="CB176" s="273"/>
      <c r="CC176" s="24"/>
      <c r="CD176" s="107"/>
      <c r="CE176" s="107"/>
      <c r="CF176" s="693">
        <v>30</v>
      </c>
      <c r="CG176" s="107"/>
      <c r="CH176" s="273"/>
      <c r="CI176" s="24" t="s">
        <v>1117</v>
      </c>
      <c r="CJ176" s="107"/>
      <c r="CK176" s="273"/>
      <c r="CL176" s="692" t="s">
        <v>1390</v>
      </c>
      <c r="CM176" s="107"/>
      <c r="CN176" s="273"/>
      <c r="CO176" s="24"/>
      <c r="CP176" s="107"/>
      <c r="CQ176" s="273"/>
      <c r="CR176" s="24"/>
      <c r="CS176" s="107"/>
      <c r="CT176" s="273"/>
      <c r="CU176" s="24"/>
      <c r="CV176" s="107"/>
      <c r="CW176" s="273"/>
      <c r="CX176" s="24"/>
      <c r="CY176" s="107"/>
      <c r="CZ176" s="273"/>
      <c r="DA176" s="692">
        <v>53.299999237060547</v>
      </c>
      <c r="DB176" s="107"/>
      <c r="DC176" s="273"/>
      <c r="DD176" s="692">
        <v>52</v>
      </c>
      <c r="DE176" s="107"/>
      <c r="DF176" s="273"/>
      <c r="DG176" s="218"/>
      <c r="DH176" s="217"/>
      <c r="DI176" s="217"/>
      <c r="DJ176" s="286">
        <f t="shared" si="408"/>
        <v>53.454545454545453</v>
      </c>
      <c r="DK176" s="219"/>
      <c r="DL176" s="220">
        <f t="shared" si="409"/>
        <v>2.6727272727272728</v>
      </c>
      <c r="DM176" s="650">
        <f t="shared" si="410"/>
        <v>0</v>
      </c>
      <c r="DN176" s="233">
        <f t="shared" si="411"/>
        <v>0</v>
      </c>
      <c r="DO176" s="234">
        <f t="shared" si="412"/>
        <v>0</v>
      </c>
      <c r="DP176" s="234">
        <f t="shared" si="413"/>
        <v>0</v>
      </c>
      <c r="DQ176" s="234">
        <f t="shared" si="414"/>
        <v>0</v>
      </c>
      <c r="DR176" s="234">
        <f t="shared" si="415"/>
        <v>0</v>
      </c>
      <c r="DS176" s="235">
        <f t="shared" si="416"/>
        <v>0</v>
      </c>
      <c r="DT176" s="236">
        <f t="shared" si="417"/>
        <v>0</v>
      </c>
      <c r="DU176" s="236">
        <f t="shared" si="418"/>
        <v>0</v>
      </c>
      <c r="DV176" s="236">
        <f t="shared" si="419"/>
        <v>0</v>
      </c>
      <c r="DW176" s="236">
        <f t="shared" si="420"/>
        <v>0</v>
      </c>
      <c r="DX176" s="236">
        <f t="shared" si="421"/>
        <v>0</v>
      </c>
      <c r="DY176" s="236">
        <f t="shared" si="422"/>
        <v>0</v>
      </c>
      <c r="DZ176" s="237">
        <f t="shared" si="423"/>
        <v>0</v>
      </c>
      <c r="EA176" s="238">
        <f t="shared" si="424"/>
        <v>0</v>
      </c>
      <c r="EB176" s="238">
        <f t="shared" si="425"/>
        <v>0</v>
      </c>
      <c r="EC176" s="238">
        <f t="shared" si="426"/>
        <v>0</v>
      </c>
      <c r="ED176" s="238">
        <f t="shared" si="427"/>
        <v>0</v>
      </c>
      <c r="EE176" s="238">
        <f t="shared" si="428"/>
        <v>0</v>
      </c>
      <c r="EF176" s="238">
        <f t="shared" si="429"/>
        <v>0</v>
      </c>
      <c r="EG176" s="238">
        <f t="shared" si="430"/>
        <v>0</v>
      </c>
      <c r="EH176" s="239">
        <f t="shared" si="431"/>
        <v>0</v>
      </c>
      <c r="EI176" s="240">
        <f t="shared" si="432"/>
        <v>0</v>
      </c>
      <c r="EJ176" s="240">
        <f t="shared" si="433"/>
        <v>0</v>
      </c>
      <c r="EK176" s="240">
        <f t="shared" si="434"/>
        <v>0</v>
      </c>
      <c r="EL176" s="240">
        <f t="shared" si="435"/>
        <v>3</v>
      </c>
      <c r="EM176" s="240">
        <f t="shared" si="436"/>
        <v>0</v>
      </c>
      <c r="EN176" s="240">
        <f t="shared" si="437"/>
        <v>0</v>
      </c>
      <c r="EO176" s="240">
        <f t="shared" si="438"/>
        <v>0</v>
      </c>
      <c r="EP176" s="240">
        <f t="shared" si="439"/>
        <v>0</v>
      </c>
      <c r="EQ176" s="240">
        <f t="shared" si="440"/>
        <v>0</v>
      </c>
      <c r="ER176" s="240">
        <f t="shared" si="441"/>
        <v>0</v>
      </c>
      <c r="ES176" s="240">
        <f t="shared" si="442"/>
        <v>0</v>
      </c>
      <c r="ET176" s="241">
        <f t="shared" si="443"/>
        <v>3</v>
      </c>
      <c r="EU176" s="242">
        <f t="shared" si="444"/>
        <v>0</v>
      </c>
      <c r="EV176" s="234">
        <f t="shared" si="445"/>
        <v>0</v>
      </c>
      <c r="EW176" s="234">
        <f t="shared" si="446"/>
        <v>0</v>
      </c>
      <c r="EX176" s="234">
        <f t="shared" si="447"/>
        <v>0</v>
      </c>
      <c r="EY176" s="234">
        <f t="shared" si="448"/>
        <v>0</v>
      </c>
      <c r="EZ176" s="235">
        <f t="shared" si="449"/>
        <v>0</v>
      </c>
      <c r="FA176" s="236">
        <f t="shared" si="450"/>
        <v>0</v>
      </c>
      <c r="FB176" s="236">
        <f t="shared" si="451"/>
        <v>0</v>
      </c>
      <c r="FC176" s="236">
        <f t="shared" si="452"/>
        <v>0</v>
      </c>
      <c r="FD176" s="236">
        <f t="shared" si="453"/>
        <v>0</v>
      </c>
      <c r="FE176" s="236">
        <f t="shared" si="454"/>
        <v>0</v>
      </c>
      <c r="FF176" s="236">
        <f t="shared" si="455"/>
        <v>0</v>
      </c>
      <c r="FG176" s="237">
        <f t="shared" si="456"/>
        <v>0</v>
      </c>
      <c r="FH176" s="238">
        <f t="shared" si="457"/>
        <v>0</v>
      </c>
      <c r="FI176" s="238">
        <f t="shared" si="458"/>
        <v>0</v>
      </c>
      <c r="FJ176" s="238">
        <f t="shared" si="459"/>
        <v>0</v>
      </c>
      <c r="FK176" s="238">
        <f t="shared" si="460"/>
        <v>0</v>
      </c>
      <c r="FL176" s="238">
        <f t="shared" si="461"/>
        <v>0</v>
      </c>
      <c r="FM176" s="238">
        <f t="shared" si="462"/>
        <v>0</v>
      </c>
      <c r="FN176" s="238">
        <f t="shared" si="463"/>
        <v>0</v>
      </c>
      <c r="FO176" s="239">
        <f t="shared" si="464"/>
        <v>6</v>
      </c>
      <c r="FP176" s="240">
        <f t="shared" si="465"/>
        <v>6</v>
      </c>
      <c r="FQ176" s="240">
        <f t="shared" si="466"/>
        <v>0</v>
      </c>
      <c r="FR176" s="240">
        <f t="shared" si="467"/>
        <v>0</v>
      </c>
      <c r="FS176" s="240">
        <f t="shared" si="468"/>
        <v>0</v>
      </c>
      <c r="FT176" s="240">
        <f t="shared" si="469"/>
        <v>6</v>
      </c>
      <c r="FU176" s="240">
        <f t="shared" si="470"/>
        <v>0</v>
      </c>
      <c r="FV176" s="240">
        <f t="shared" si="471"/>
        <v>0</v>
      </c>
      <c r="FW176" s="240">
        <f t="shared" si="472"/>
        <v>0</v>
      </c>
      <c r="FX176" s="240">
        <f t="shared" si="473"/>
        <v>0</v>
      </c>
      <c r="FY176" s="240">
        <f t="shared" si="474"/>
        <v>0</v>
      </c>
      <c r="FZ176" s="240">
        <f t="shared" si="475"/>
        <v>0</v>
      </c>
      <c r="GA176" s="241">
        <f t="shared" si="476"/>
        <v>18</v>
      </c>
      <c r="GB176" s="242">
        <f t="shared" si="477"/>
        <v>0</v>
      </c>
      <c r="GC176" s="234">
        <f t="shared" si="478"/>
        <v>0</v>
      </c>
      <c r="GD176" s="234">
        <f t="shared" si="479"/>
        <v>0</v>
      </c>
      <c r="GE176" s="234">
        <f t="shared" si="480"/>
        <v>0</v>
      </c>
      <c r="GF176" s="234">
        <f t="shared" si="481"/>
        <v>0</v>
      </c>
      <c r="GG176" s="235">
        <f t="shared" si="482"/>
        <v>0</v>
      </c>
      <c r="GH176" s="236">
        <f t="shared" si="483"/>
        <v>0</v>
      </c>
      <c r="GI176" s="236">
        <f t="shared" si="484"/>
        <v>0</v>
      </c>
      <c r="GJ176" s="236">
        <f t="shared" si="485"/>
        <v>0</v>
      </c>
      <c r="GK176" s="236">
        <f t="shared" si="486"/>
        <v>0</v>
      </c>
      <c r="GL176" s="236">
        <f t="shared" si="487"/>
        <v>0</v>
      </c>
      <c r="GM176" s="236">
        <f t="shared" si="488"/>
        <v>0</v>
      </c>
      <c r="GN176" s="237">
        <f t="shared" si="489"/>
        <v>0</v>
      </c>
      <c r="GO176" s="238">
        <f t="shared" si="490"/>
        <v>0</v>
      </c>
      <c r="GP176" s="238">
        <f t="shared" si="491"/>
        <v>0</v>
      </c>
      <c r="GQ176" s="238">
        <f t="shared" si="492"/>
        <v>0</v>
      </c>
      <c r="GR176" s="238">
        <f t="shared" si="493"/>
        <v>0</v>
      </c>
      <c r="GS176" s="238">
        <f t="shared" si="494"/>
        <v>0</v>
      </c>
      <c r="GT176" s="238">
        <f t="shared" si="495"/>
        <v>0</v>
      </c>
      <c r="GU176" s="238">
        <f t="shared" si="496"/>
        <v>0</v>
      </c>
      <c r="GV176" s="239">
        <f t="shared" si="497"/>
        <v>0</v>
      </c>
      <c r="GW176" s="240">
        <f t="shared" si="498"/>
        <v>0</v>
      </c>
      <c r="GX176" s="240">
        <f t="shared" si="499"/>
        <v>0</v>
      </c>
      <c r="GY176" s="240">
        <f t="shared" si="500"/>
        <v>0</v>
      </c>
      <c r="GZ176" s="240">
        <f t="shared" si="501"/>
        <v>0</v>
      </c>
      <c r="HA176" s="240">
        <f t="shared" si="502"/>
        <v>0</v>
      </c>
      <c r="HB176" s="240">
        <f t="shared" si="503"/>
        <v>0</v>
      </c>
      <c r="HC176" s="240">
        <f t="shared" si="504"/>
        <v>0</v>
      </c>
      <c r="HD176" s="240">
        <f t="shared" si="505"/>
        <v>0</v>
      </c>
      <c r="HE176" s="240">
        <f t="shared" si="506"/>
        <v>0</v>
      </c>
      <c r="HF176" s="240">
        <f t="shared" si="507"/>
        <v>0</v>
      </c>
      <c r="HG176" s="240">
        <f t="shared" si="508"/>
        <v>0</v>
      </c>
      <c r="HH176" s="241">
        <f t="shared" si="509"/>
        <v>0</v>
      </c>
      <c r="HI176" s="243"/>
      <c r="HJ176" s="242">
        <f t="shared" si="510"/>
        <v>3</v>
      </c>
      <c r="HK176" s="234">
        <f t="shared" si="511"/>
        <v>3</v>
      </c>
      <c r="HL176" s="234">
        <f t="shared" si="512"/>
        <v>3</v>
      </c>
      <c r="HM176" s="234">
        <f t="shared" si="513"/>
        <v>3</v>
      </c>
      <c r="HN176" s="234">
        <f t="shared" si="514"/>
        <v>2</v>
      </c>
      <c r="HO176" s="235">
        <f t="shared" si="515"/>
        <v>20</v>
      </c>
      <c r="HP176" s="236">
        <f t="shared" si="516"/>
        <v>20</v>
      </c>
      <c r="HQ176" s="236">
        <f t="shared" si="517"/>
        <v>20</v>
      </c>
      <c r="HR176" s="236">
        <f t="shared" si="518"/>
        <v>20</v>
      </c>
      <c r="HS176" s="236">
        <f t="shared" si="519"/>
        <v>10</v>
      </c>
      <c r="HT176" s="236">
        <f t="shared" si="520"/>
        <v>20</v>
      </c>
      <c r="HU176" s="236">
        <f t="shared" si="521"/>
        <v>10</v>
      </c>
      <c r="HV176" s="237">
        <f t="shared" si="522"/>
        <v>20</v>
      </c>
      <c r="HW176" s="238">
        <f t="shared" si="523"/>
        <v>20</v>
      </c>
      <c r="HX176" s="238">
        <f t="shared" si="524"/>
        <v>20</v>
      </c>
      <c r="HY176" s="238">
        <f t="shared" si="525"/>
        <v>20</v>
      </c>
      <c r="HZ176" s="238">
        <f t="shared" si="526"/>
        <v>10</v>
      </c>
      <c r="IA176" s="238">
        <f t="shared" si="527"/>
        <v>20</v>
      </c>
      <c r="IB176" s="238">
        <f t="shared" si="528"/>
        <v>10</v>
      </c>
      <c r="IC176" s="238">
        <f t="shared" si="529"/>
        <v>6</v>
      </c>
      <c r="ID176" s="239">
        <f t="shared" si="530"/>
        <v>0</v>
      </c>
      <c r="IE176" s="240">
        <f t="shared" si="531"/>
        <v>0</v>
      </c>
      <c r="IF176" s="240">
        <f t="shared" si="532"/>
        <v>0</v>
      </c>
      <c r="IG176" s="240">
        <f t="shared" si="533"/>
        <v>0</v>
      </c>
      <c r="IH176" s="240">
        <f t="shared" si="534"/>
        <v>0</v>
      </c>
      <c r="II176" s="240">
        <f t="shared" si="535"/>
        <v>0</v>
      </c>
      <c r="IJ176" s="240">
        <f t="shared" si="536"/>
        <v>0</v>
      </c>
      <c r="IK176" s="240">
        <f t="shared" si="537"/>
        <v>0</v>
      </c>
      <c r="IL176" s="240">
        <f t="shared" si="538"/>
        <v>0</v>
      </c>
      <c r="IM176" s="240">
        <f t="shared" si="539"/>
        <v>0</v>
      </c>
      <c r="IN176" s="240">
        <f t="shared" si="540"/>
        <v>20</v>
      </c>
      <c r="IO176" s="240">
        <f t="shared" si="541"/>
        <v>20</v>
      </c>
      <c r="IP176" s="416">
        <f t="shared" si="542"/>
        <v>280</v>
      </c>
      <c r="IQ176" s="416">
        <f t="shared" si="543"/>
        <v>20</v>
      </c>
    </row>
    <row r="177" spans="1:251" ht="15" customHeight="1" x14ac:dyDescent="0.25">
      <c r="B177" s="223"/>
      <c r="C177" s="222"/>
      <c r="D177" s="404"/>
      <c r="E177" s="405"/>
      <c r="F177" s="221"/>
      <c r="G177" s="406"/>
      <c r="H177" s="406"/>
      <c r="I177" s="407"/>
      <c r="J177" s="408"/>
      <c r="K177" s="408"/>
      <c r="L177" s="409"/>
      <c r="M177" s="420"/>
      <c r="N177" s="411"/>
      <c r="O177" s="413"/>
      <c r="P177" s="413"/>
      <c r="Q177" s="410"/>
      <c r="R177" s="411"/>
      <c r="S177" s="413"/>
      <c r="T177" s="413"/>
      <c r="U177" s="412"/>
      <c r="V177" s="411"/>
      <c r="W177" s="413"/>
      <c r="X177" s="413"/>
      <c r="Y177" s="410"/>
      <c r="Z177" s="411"/>
      <c r="AA177" s="410"/>
      <c r="AB177" s="411"/>
      <c r="AC177" s="410"/>
      <c r="AD177" s="411"/>
      <c r="AE177" s="413"/>
      <c r="AF177" s="410"/>
      <c r="AG177" s="411"/>
      <c r="AH177" s="413"/>
      <c r="AI177" s="410"/>
      <c r="AJ177" s="411"/>
      <c r="AK177" s="413"/>
      <c r="AL177" s="410"/>
      <c r="AM177" s="411"/>
      <c r="AN177" s="413"/>
      <c r="AO177" s="410"/>
      <c r="AP177" s="411"/>
      <c r="AQ177" s="413"/>
      <c r="AR177" s="410"/>
      <c r="AS177" s="411"/>
      <c r="AT177" s="413"/>
      <c r="AU177" s="410"/>
      <c r="AV177" s="411"/>
      <c r="AW177" s="413"/>
      <c r="AX177" s="410"/>
      <c r="AY177" s="411"/>
      <c r="AZ177" s="413"/>
      <c r="BA177" s="410"/>
      <c r="BB177" s="411"/>
      <c r="BC177" s="413"/>
      <c r="BD177" s="410"/>
      <c r="BE177" s="411"/>
      <c r="BF177" s="413"/>
      <c r="BG177" s="410"/>
      <c r="BH177" s="411"/>
      <c r="BI177" s="413"/>
      <c r="BJ177" s="410"/>
      <c r="BK177" s="411"/>
      <c r="BL177" s="413"/>
      <c r="BM177" s="410"/>
      <c r="BN177" s="411"/>
      <c r="BO177" s="413"/>
      <c r="BP177" s="410"/>
      <c r="BQ177" s="411"/>
      <c r="BR177" s="413"/>
      <c r="BS177" s="410"/>
      <c r="BT177" s="411"/>
      <c r="BU177" s="414"/>
      <c r="BV177" s="410"/>
      <c r="BW177" s="411"/>
      <c r="BX177" s="413"/>
      <c r="BY177" s="410"/>
      <c r="BZ177" s="411"/>
      <c r="CA177" s="413"/>
      <c r="CB177" s="410"/>
      <c r="CC177" s="411"/>
      <c r="CD177" s="413"/>
      <c r="CE177" s="413"/>
      <c r="CF177" s="413"/>
      <c r="CG177" s="413"/>
      <c r="CH177" s="410"/>
      <c r="CI177" s="411"/>
      <c r="CJ177" s="413"/>
      <c r="CK177" s="410"/>
      <c r="CL177" s="411"/>
      <c r="CM177" s="413"/>
      <c r="CN177" s="410"/>
      <c r="CO177" s="411"/>
      <c r="CP177" s="413"/>
      <c r="CQ177" s="410"/>
      <c r="CR177" s="411"/>
      <c r="CS177" s="413"/>
      <c r="CT177" s="410"/>
      <c r="CU177" s="411"/>
      <c r="CV177" s="413"/>
      <c r="CW177" s="410"/>
      <c r="CX177" s="411"/>
      <c r="CY177" s="413"/>
      <c r="CZ177" s="410"/>
      <c r="DA177" s="411"/>
      <c r="DB177" s="413"/>
      <c r="DC177" s="410"/>
      <c r="DD177" s="411"/>
      <c r="DE177" s="413"/>
      <c r="DF177" s="410"/>
      <c r="DG177" s="222"/>
      <c r="DH177" s="396"/>
      <c r="DI177" s="396"/>
      <c r="DJ177" s="285"/>
      <c r="DK177" s="223"/>
      <c r="DL177" s="421"/>
      <c r="DM177" s="422"/>
      <c r="DN177" s="430"/>
      <c r="DO177" s="225"/>
      <c r="DP177" s="225"/>
      <c r="DQ177" s="225"/>
      <c r="DR177" s="225"/>
      <c r="DS177" s="226"/>
      <c r="DT177" s="227"/>
      <c r="DU177" s="227"/>
      <c r="DV177" s="227"/>
      <c r="DW177" s="227"/>
      <c r="DX177" s="227"/>
      <c r="DY177" s="227"/>
      <c r="DZ177" s="228"/>
      <c r="EA177" s="229"/>
      <c r="EB177" s="229"/>
      <c r="EC177" s="229"/>
      <c r="ED177" s="229"/>
      <c r="EE177" s="229"/>
      <c r="EF177" s="229"/>
      <c r="EG177" s="229"/>
      <c r="EH177" s="230"/>
      <c r="EI177" s="231"/>
      <c r="EJ177" s="231"/>
      <c r="EK177" s="231"/>
      <c r="EL177" s="231"/>
      <c r="EM177" s="231"/>
      <c r="EN177" s="231"/>
      <c r="EO177" s="231"/>
      <c r="EP177" s="231"/>
      <c r="EQ177" s="231"/>
      <c r="ER177" s="231"/>
      <c r="ES177" s="231"/>
      <c r="ET177" s="232"/>
      <c r="EU177" s="224"/>
      <c r="EV177" s="225"/>
      <c r="EW177" s="225"/>
      <c r="EX177" s="225"/>
      <c r="EY177" s="225"/>
      <c r="EZ177" s="226"/>
      <c r="FA177" s="227"/>
      <c r="FB177" s="227"/>
      <c r="FC177" s="227"/>
      <c r="FD177" s="227"/>
      <c r="FE177" s="227"/>
      <c r="FF177" s="227"/>
      <c r="FG177" s="228"/>
      <c r="FH177" s="229"/>
      <c r="FI177" s="229"/>
      <c r="FJ177" s="229"/>
      <c r="FK177" s="229"/>
      <c r="FL177" s="229"/>
      <c r="FM177" s="229"/>
      <c r="FN177" s="229"/>
      <c r="FO177" s="230"/>
      <c r="FP177" s="231"/>
      <c r="FQ177" s="231"/>
      <c r="FR177" s="231"/>
      <c r="FS177" s="231"/>
      <c r="FT177" s="231"/>
      <c r="FU177" s="231"/>
      <c r="FV177" s="231"/>
      <c r="FW177" s="231"/>
      <c r="FX177" s="231"/>
      <c r="FY177" s="231"/>
      <c r="FZ177" s="231"/>
      <c r="GA177" s="232"/>
      <c r="GB177" s="224"/>
      <c r="GC177" s="225"/>
      <c r="GD177" s="225"/>
      <c r="GE177" s="225"/>
      <c r="GF177" s="225"/>
      <c r="GG177" s="226"/>
      <c r="GH177" s="227"/>
      <c r="GI177" s="227"/>
      <c r="GJ177" s="227"/>
      <c r="GK177" s="227"/>
      <c r="GL177" s="227"/>
      <c r="GM177" s="227"/>
      <c r="GN177" s="228"/>
      <c r="GO177" s="229"/>
      <c r="GP177" s="229"/>
      <c r="GQ177" s="229"/>
      <c r="GR177" s="229"/>
      <c r="GS177" s="229"/>
      <c r="GT177" s="229"/>
      <c r="GU177" s="229"/>
      <c r="GV177" s="230"/>
      <c r="GW177" s="231"/>
      <c r="GX177" s="231"/>
      <c r="GY177" s="231"/>
      <c r="GZ177" s="231"/>
      <c r="HA177" s="231"/>
      <c r="HB177" s="231"/>
      <c r="HC177" s="231"/>
      <c r="HD177" s="231"/>
      <c r="HE177" s="231"/>
      <c r="HF177" s="231"/>
      <c r="HG177" s="231"/>
      <c r="HH177" s="232"/>
      <c r="HI177" s="232"/>
      <c r="HJ177" s="224"/>
      <c r="HK177" s="225"/>
      <c r="HL177" s="225"/>
      <c r="HM177" s="225"/>
      <c r="HN177" s="225"/>
      <c r="HO177" s="226"/>
      <c r="HP177" s="227"/>
      <c r="HQ177" s="227"/>
      <c r="HR177" s="227"/>
      <c r="HS177" s="227"/>
      <c r="HT177" s="227"/>
      <c r="HU177" s="227"/>
      <c r="HV177" s="228"/>
      <c r="HW177" s="229"/>
      <c r="HX177" s="229"/>
      <c r="HY177" s="229"/>
      <c r="HZ177" s="229"/>
      <c r="IA177" s="229"/>
      <c r="IB177" s="229"/>
      <c r="IC177" s="229"/>
      <c r="ID177" s="230"/>
      <c r="IE177" s="231"/>
      <c r="IF177" s="231"/>
      <c r="IG177" s="231"/>
      <c r="IH177" s="231"/>
      <c r="II177" s="231"/>
      <c r="IJ177" s="231"/>
      <c r="IK177" s="231"/>
      <c r="IL177" s="231"/>
      <c r="IM177" s="231"/>
      <c r="IN177" s="231"/>
      <c r="IO177" s="231"/>
      <c r="IP177" s="418"/>
      <c r="IQ177" s="418"/>
    </row>
    <row r="178" spans="1:251" ht="15" customHeight="1" x14ac:dyDescent="0.25">
      <c r="A178" s="14" t="s">
        <v>1108</v>
      </c>
      <c r="B178" s="392">
        <v>1</v>
      </c>
      <c r="C178" s="13" t="s">
        <v>443</v>
      </c>
      <c r="D178" s="423">
        <v>43466</v>
      </c>
      <c r="E178" s="20">
        <v>8</v>
      </c>
      <c r="F178" s="6">
        <v>9546066</v>
      </c>
      <c r="G178" s="20">
        <v>1</v>
      </c>
      <c r="H178" s="20"/>
      <c r="I178" s="23"/>
      <c r="J178" s="6" t="s">
        <v>18</v>
      </c>
      <c r="K178" s="6" t="s">
        <v>18</v>
      </c>
      <c r="L178" s="424"/>
      <c r="M178" s="651" t="s">
        <v>501</v>
      </c>
      <c r="N178" s="24"/>
      <c r="O178" s="107"/>
      <c r="P178" s="108"/>
      <c r="Q178" s="444"/>
      <c r="R178" s="24"/>
      <c r="S178" s="107"/>
      <c r="T178" s="108"/>
      <c r="U178" s="649"/>
      <c r="V178" s="676">
        <v>73.779998779296875</v>
      </c>
      <c r="W178" s="107"/>
      <c r="X178" s="108"/>
      <c r="Y178" s="444"/>
      <c r="Z178" s="24" t="s">
        <v>17</v>
      </c>
      <c r="AA178" s="273"/>
      <c r="AB178" s="24"/>
      <c r="AC178" s="273"/>
      <c r="AD178" s="24">
        <v>77</v>
      </c>
      <c r="AE178" s="107"/>
      <c r="AF178" s="273"/>
      <c r="AG178" s="272">
        <v>100</v>
      </c>
      <c r="AH178" s="108"/>
      <c r="AI178" s="444"/>
      <c r="AJ178" s="272">
        <v>100</v>
      </c>
      <c r="AK178" s="108"/>
      <c r="AL178" s="444"/>
      <c r="AM178" s="24">
        <v>83</v>
      </c>
      <c r="AN178" s="107"/>
      <c r="AO178" s="273"/>
      <c r="AP178" s="24">
        <v>76</v>
      </c>
      <c r="AQ178" s="107"/>
      <c r="AR178" s="273"/>
      <c r="AS178" s="272">
        <v>100</v>
      </c>
      <c r="AT178" s="108"/>
      <c r="AU178" s="444"/>
      <c r="AV178" s="24">
        <v>70</v>
      </c>
      <c r="AW178" s="107"/>
      <c r="AX178" s="273"/>
      <c r="AY178" s="24">
        <v>48</v>
      </c>
      <c r="AZ178" s="107"/>
      <c r="BA178" s="273"/>
      <c r="BB178" s="24">
        <v>62</v>
      </c>
      <c r="BC178" s="107"/>
      <c r="BD178" s="273"/>
      <c r="BE178" s="24">
        <v>70</v>
      </c>
      <c r="BF178" s="107"/>
      <c r="BG178" s="273"/>
      <c r="BH178" s="24">
        <v>67</v>
      </c>
      <c r="BI178" s="107"/>
      <c r="BJ178" s="273"/>
      <c r="BK178" s="24">
        <v>64</v>
      </c>
      <c r="BL178" s="107"/>
      <c r="BM178" s="273"/>
      <c r="BN178" s="24">
        <v>63</v>
      </c>
      <c r="BO178" s="107"/>
      <c r="BP178" s="273"/>
      <c r="BQ178" s="24">
        <v>60</v>
      </c>
      <c r="BR178" s="107"/>
      <c r="BS178" s="273"/>
      <c r="BT178" s="24">
        <v>67.599999999999994</v>
      </c>
      <c r="BU178" s="291"/>
      <c r="BV178" s="273"/>
      <c r="BW178" s="24">
        <v>56</v>
      </c>
      <c r="BX178" s="107"/>
      <c r="BY178" s="273"/>
      <c r="BZ178" s="24">
        <v>72.5</v>
      </c>
      <c r="CA178" s="107"/>
      <c r="CB178" s="273"/>
      <c r="CC178" s="24">
        <v>52</v>
      </c>
      <c r="CD178" s="107"/>
      <c r="CE178" s="107"/>
      <c r="CF178" s="107"/>
      <c r="CG178" s="107"/>
      <c r="CH178" s="273"/>
      <c r="CI178" s="24"/>
      <c r="CJ178" s="107"/>
      <c r="CK178" s="273"/>
      <c r="CL178" s="24">
        <v>60.6</v>
      </c>
      <c r="CM178" s="107"/>
      <c r="CN178" s="273"/>
      <c r="CO178" s="24">
        <v>65</v>
      </c>
      <c r="CP178" s="107"/>
      <c r="CQ178" s="273"/>
      <c r="CR178" s="24"/>
      <c r="CS178" s="107"/>
      <c r="CT178" s="273"/>
      <c r="CU178" s="24"/>
      <c r="CV178" s="107"/>
      <c r="CW178" s="273"/>
      <c r="CX178" s="24"/>
      <c r="CY178" s="107"/>
      <c r="CZ178" s="273"/>
      <c r="DA178" s="24">
        <v>70</v>
      </c>
      <c r="DB178" s="107"/>
      <c r="DC178" s="273"/>
      <c r="DD178" s="24"/>
      <c r="DE178" s="107"/>
      <c r="DF178" s="273"/>
      <c r="DG178" s="218"/>
      <c r="DH178" s="217"/>
      <c r="DI178" s="217"/>
      <c r="DJ178" s="286">
        <v>67.25</v>
      </c>
      <c r="DK178" s="219" t="s">
        <v>124</v>
      </c>
      <c r="DL178" s="220">
        <f>IF(DJ178&gt;80, 4, (DJ178-50)/20+2.5)</f>
        <v>3.3624999999999998</v>
      </c>
      <c r="DM178" s="650">
        <f>COUNTIF(N178:DF178, DM$1)+COUNTIF(N178:DF178, DM$2)</f>
        <v>0</v>
      </c>
      <c r="DN178" s="233">
        <f>IF(COUNTIF($N178:$Q178, ET$1)&gt;0, DN$2, 0)</f>
        <v>0</v>
      </c>
      <c r="DO178" s="234">
        <f>IF(COUNTIF($R178:$U178, ET$1)&gt;0, DO$2, 0)</f>
        <v>0</v>
      </c>
      <c r="DP178" s="234">
        <f>IF(COUNTIF($V178:$Y178, ET$1)&gt;0, DP$2, 0)</f>
        <v>0</v>
      </c>
      <c r="DQ178" s="234">
        <f>IF(COUNTIF($Z178:$AA178, ET$1)&gt;0, DQ$2, 0)</f>
        <v>0</v>
      </c>
      <c r="DR178" s="234">
        <f>IF(COUNTIF($AB178:$AC178, ET$1)&gt;0, DR$2, 0)</f>
        <v>0</v>
      </c>
      <c r="DS178" s="235">
        <f>IF(COUNTIF($AD178:$AF178, $ET$1)&gt;0, DS$2, 0)</f>
        <v>0</v>
      </c>
      <c r="DT178" s="236">
        <f>IF(COUNTIF($AG178:$AI178, $ET$1)&gt;0, DT$2, 0)</f>
        <v>0</v>
      </c>
      <c r="DU178" s="236">
        <f>IF(COUNTIF($AJ178:$AL178, $ET$1)&gt;0, DU$2, 0)</f>
        <v>0</v>
      </c>
      <c r="DV178" s="236">
        <f>IF(COUNTIF($AM178:$AO178, $ET$1)&gt;0, DV$2, 0)</f>
        <v>0</v>
      </c>
      <c r="DW178" s="236">
        <f>IF(COUNTIF($AP178:$AR178, $ET$1)&gt;0, DW$2, 0)</f>
        <v>0</v>
      </c>
      <c r="DX178" s="236">
        <f>IF(COUNTIF($AS178:$AU178, $ET$1)&gt;0, DX$2, 0)</f>
        <v>0</v>
      </c>
      <c r="DY178" s="236">
        <f>IF(COUNTIF($AV178:$AX178, $ET$1)&gt;0, DY$2, 0)</f>
        <v>0</v>
      </c>
      <c r="DZ178" s="237">
        <f>IF(COUNTIF($AY178:$BA178, $ET$1)&gt;0, DZ$2, 0)</f>
        <v>0</v>
      </c>
      <c r="EA178" s="238">
        <f>IF(COUNTIF($BB178:$BD178, $ET$1)&gt;0, EA$2, 0)</f>
        <v>0</v>
      </c>
      <c r="EB178" s="238">
        <f>IF(COUNTIF($BE178:$BG178, $ET$1)&gt;0, EB$2, 0)</f>
        <v>0</v>
      </c>
      <c r="EC178" s="238">
        <f>IF(COUNTIF($BH178:$BJ178, $ET$1)&gt;0, EC$2, 0)</f>
        <v>0</v>
      </c>
      <c r="ED178" s="238">
        <f>IF(COUNTIF($BK178:$BM178, $ET$1)&gt;0, ED$2, 0)</f>
        <v>0</v>
      </c>
      <c r="EE178" s="238">
        <f>IF(COUNTIF($BN178:$BP178, $ET$1)&gt;0, EE$2, 0)</f>
        <v>0</v>
      </c>
      <c r="EF178" s="238">
        <f>IF(COUNTIF($BQ178:$BS178, $ET$1)&gt;0, EF$2, 0)</f>
        <v>0</v>
      </c>
      <c r="EG178" s="238">
        <f>IF(COUNTIF($BT178:$BV178, $ET$1)&gt;0, EG$2, 0)</f>
        <v>0</v>
      </c>
      <c r="EH178" s="239">
        <f>IF(COUNTIF($BW178:$BY178, $ET$1)&gt;0, EH$2, 0)</f>
        <v>0</v>
      </c>
      <c r="EI178" s="240">
        <f>IF(COUNTIF($BZ178:$CB178, $ET$1)&gt;0, EI$2, 0)</f>
        <v>0</v>
      </c>
      <c r="EJ178" s="240">
        <f>IF(COUNTIF($CC178:$CE178, $ET$1)&gt;0, EJ$2, 0)</f>
        <v>0</v>
      </c>
      <c r="EK178" s="240">
        <f>IF(COUNTIF($CF178:$CH178, $ET$1)&gt;0, EK$2, 0)</f>
        <v>0</v>
      </c>
      <c r="EL178" s="240">
        <f>IF(COUNTIF($CI178:$CK178, $ET$1)&gt;0, EL$2, 0)</f>
        <v>0</v>
      </c>
      <c r="EM178" s="240">
        <f>IF(COUNTIF($CL178:$CN178, $ET$1)&gt;0, EM$2, 0)</f>
        <v>0</v>
      </c>
      <c r="EN178" s="240">
        <f>IF(COUNTIF($CO178:$CQ178, $ET$1)&gt;0, EN$2, 0)</f>
        <v>0</v>
      </c>
      <c r="EO178" s="240">
        <f>IF(COUNTIF($CR178:$CT178, $ET$1)&gt;0, EO$2, 0)</f>
        <v>0</v>
      </c>
      <c r="EP178" s="240">
        <f>IF(COUNTIF($CU178:$CW178, $ET$1)&gt;0, EP$2, 0)</f>
        <v>0</v>
      </c>
      <c r="EQ178" s="240">
        <f>IF(COUNTIF($CX178:$CZ178, $ET$1)&gt;0, EQ$2, 0)</f>
        <v>0</v>
      </c>
      <c r="ER178" s="240">
        <f>IF(COUNTIF($DA178:$DC178, $ET$1)&gt;0, ER$2, 0)</f>
        <v>0</v>
      </c>
      <c r="ES178" s="240">
        <f>IF(COUNTIF($DD178:$DF178, $ET$1)&gt;0, ES$2, 0)</f>
        <v>0</v>
      </c>
      <c r="ET178" s="241">
        <f>SUM(DN178:ES178)</f>
        <v>0</v>
      </c>
      <c r="EU178" s="242">
        <f>IF(COUNTIF($N178:$Q178, GA$1)&gt;0, EU$2, 0)</f>
        <v>0</v>
      </c>
      <c r="EV178" s="234">
        <f>IF(COUNTIF($R178:$U178, GA$1)&gt;0, EV$2, 0)</f>
        <v>0</v>
      </c>
      <c r="EW178" s="234">
        <f>IF(COUNTIF($V178:$Y178, GA$1)&gt;0, EW$2, 0)</f>
        <v>0</v>
      </c>
      <c r="EX178" s="234">
        <f>IF(COUNTIF($Z178:$AA178, GA$1)&gt;0, EX$2, 0)</f>
        <v>0</v>
      </c>
      <c r="EY178" s="234">
        <f>IF(COUNTIF($AB178:$AC178, GA$1)&gt;0, EY$2, 0)</f>
        <v>0</v>
      </c>
      <c r="EZ178" s="235">
        <f>IF(COUNTIF($AD178:$AF178, $GA$1)&gt;0, EZ$2, 0)</f>
        <v>0</v>
      </c>
      <c r="FA178" s="236">
        <f>IF(COUNTIF($AG178:$AI178, $GA$1)&gt;0, FA$2, 0)</f>
        <v>0</v>
      </c>
      <c r="FB178" s="236">
        <f>IF(COUNTIF($AJ178:$AL178, $GA$1)&gt;0, FB$2, 0)</f>
        <v>0</v>
      </c>
      <c r="FC178" s="236">
        <f>IF(COUNTIF($AM178:$AO178, $GA$1)&gt;0, FC$2, 0)</f>
        <v>0</v>
      </c>
      <c r="FD178" s="236">
        <f>IF(COUNTIF($AP178:$AR178, $GA$1)&gt;0, FD$2, 0)</f>
        <v>0</v>
      </c>
      <c r="FE178" s="236">
        <f>IF(COUNTIF($AS178:$AU178, $GA$1)&gt;0, FE$2, 0)</f>
        <v>0</v>
      </c>
      <c r="FF178" s="236">
        <f>IF(COUNTIF($AV178:$AX178, $GA$1)&gt;0, FF$2, 0)</f>
        <v>0</v>
      </c>
      <c r="FG178" s="237">
        <f>IF(COUNTIF($AY178:$BA178, $GA$1)&gt;0, FG$2, 0)</f>
        <v>0</v>
      </c>
      <c r="FH178" s="238">
        <f>IF(COUNTIF($BB178:$BD178, $GA$1)&gt;0, FH$2, 0)</f>
        <v>0</v>
      </c>
      <c r="FI178" s="238">
        <f>IF(COUNTIF($BE178:$BG178, $GA$1)&gt;0, FI$2, 0)</f>
        <v>0</v>
      </c>
      <c r="FJ178" s="238">
        <f>IF(COUNTIF($BH178:$BJ178, $GA$1)&gt;0, FJ$2, 0)</f>
        <v>0</v>
      </c>
      <c r="FK178" s="238">
        <f>IF(COUNTIF($BK178:$BM178, $GA$1)&gt;0, FK$2, 0)</f>
        <v>0</v>
      </c>
      <c r="FL178" s="238">
        <f>IF(COUNTIF($BN178:$BP178, $GA$1)&gt;0, FL$2, 0)</f>
        <v>0</v>
      </c>
      <c r="FM178" s="238">
        <f>IF(COUNTIF($BQ178:$BS178, $GA$1)&gt;0, FM$2, 0)</f>
        <v>0</v>
      </c>
      <c r="FN178" s="238">
        <f>IF(COUNTIF($BT178:$BV178, $GA$1)&gt;0, FN$2, 0)</f>
        <v>0</v>
      </c>
      <c r="FO178" s="239">
        <f>IF(COUNTIF($BW178:$BY178, $GA$1)&gt;0, FO$2, 0)</f>
        <v>0</v>
      </c>
      <c r="FP178" s="240">
        <f>IF(COUNTIF($BZ178:$CB178, $GA$1)&gt;0, FP$2, 0)</f>
        <v>0</v>
      </c>
      <c r="FQ178" s="240">
        <f>IF(COUNTIF($CC178:$CE178, $GA$1)&gt;0, FQ$2, 0)</f>
        <v>0</v>
      </c>
      <c r="FR178" s="240">
        <f>IF(COUNTIF($CF178:$CH178, $GA$1)&gt;0, FR$2, 0)</f>
        <v>0</v>
      </c>
      <c r="FS178" s="240">
        <f>IF(COUNTIF($CI178:$CK178, $GA$1)&gt;0, FS$2, 0)</f>
        <v>0</v>
      </c>
      <c r="FT178" s="240">
        <f>IF(COUNTIF($CL178:$CN178, $GA$1)&gt;0, FT$2, 0)</f>
        <v>0</v>
      </c>
      <c r="FU178" s="240">
        <f>IF(COUNTIF($CO178:$CQ178, $GA$1)&gt;0, FU$2, 0)</f>
        <v>0</v>
      </c>
      <c r="FV178" s="240">
        <f>IF(COUNTIF($CR178:$CT178, $GA$1)&gt;0, FV$2, 0)</f>
        <v>0</v>
      </c>
      <c r="FW178" s="240">
        <f>IF(COUNTIF($CU178:$CW178, $GA$1)&gt;0, FW$2, 0)</f>
        <v>0</v>
      </c>
      <c r="FX178" s="240">
        <f>IF(COUNTIF($CX178:$CZ178, $GA$1)&gt;0, FX$2, 0)</f>
        <v>0</v>
      </c>
      <c r="FY178" s="240">
        <f>IF(COUNTIF($DA178:$DC178, $GA$1)&gt;0, FY$2, 0)</f>
        <v>0</v>
      </c>
      <c r="FZ178" s="240">
        <f>IF(COUNTIF($DD178:$DF178, $GA$1)&gt;0, FZ$2, 0)</f>
        <v>0</v>
      </c>
      <c r="GA178" s="241">
        <f>SUM(EU178:FZ178)</f>
        <v>0</v>
      </c>
      <c r="GB178" s="242">
        <f>IF(COUNTIF($N178:$Q178, HH$1)&gt;0, GB$2, 0)</f>
        <v>0</v>
      </c>
      <c r="GC178" s="234">
        <f>IF(COUNTIF($R178:$U178, HH$1)&gt;0, GC$2, 0)</f>
        <v>0</v>
      </c>
      <c r="GD178" s="234">
        <f>IF(COUNTIF($V178:$Y178, HH$1)&gt;0, GD$2, 0)</f>
        <v>0</v>
      </c>
      <c r="GE178" s="234">
        <f>IF(COUNTIF($Z178:$AA178, HH$1)&gt;0, GE$2, 0)</f>
        <v>0</v>
      </c>
      <c r="GF178" s="234">
        <f>IF(COUNTIF($AB178:$AC178, HH$1)&gt;0, GF$2, 0)</f>
        <v>0</v>
      </c>
      <c r="GG178" s="235">
        <f>IF(COUNTIF($AD178:$AF178, $HH$1)&gt;0, GG$2, 0)</f>
        <v>0</v>
      </c>
      <c r="GH178" s="236">
        <f>IF(COUNTIF($AG178:$AI178, $HH$1)&gt;0, GH$2, 0)</f>
        <v>0</v>
      </c>
      <c r="GI178" s="236">
        <f>IF(COUNTIF($AJ178:$AL178, $HH$1)&gt;0, GI$2, 0)</f>
        <v>0</v>
      </c>
      <c r="GJ178" s="236">
        <f>IF(COUNTIF($AM178:$AO178, $HH$1)&gt;0, GJ$2, 0)</f>
        <v>0</v>
      </c>
      <c r="GK178" s="236">
        <f>IF(COUNTIF($AP178:$AR178, $HH$1)&gt;0, GK$2, 0)</f>
        <v>0</v>
      </c>
      <c r="GL178" s="236">
        <f>IF(COUNTIF($AS178:$AU178, $HH$1)&gt;0, GL$2, 0)</f>
        <v>0</v>
      </c>
      <c r="GM178" s="236">
        <f>IF(COUNTIF($AV178:$AX178, $HH$1)&gt;0, GM$2, 0)</f>
        <v>0</v>
      </c>
      <c r="GN178" s="237">
        <f>IF(COUNTIF($AY178:$BA178, $HH$1)&gt;0, GN$2, 0)</f>
        <v>0</v>
      </c>
      <c r="GO178" s="238">
        <f>IF(COUNTIF($BB178:$BD178, $HH$1)&gt;0, GO$2, 0)</f>
        <v>0</v>
      </c>
      <c r="GP178" s="238">
        <f>IF(COUNTIF($BE178:$BG178, $HH$1)&gt;0, GP$2, 0)</f>
        <v>0</v>
      </c>
      <c r="GQ178" s="238">
        <f>IF(COUNTIF($BH178:$BJ178, $HH$1)&gt;0, GQ$2, 0)</f>
        <v>0</v>
      </c>
      <c r="GR178" s="238">
        <f>IF(COUNTIF($BK178:$BM178, $HH$1)&gt;0, GR$2, 0)</f>
        <v>0</v>
      </c>
      <c r="GS178" s="238">
        <f>IF(COUNTIF($BN178:$BP178, $HH$1)&gt;0, GS$2, 0)</f>
        <v>0</v>
      </c>
      <c r="GT178" s="238">
        <f>IF(COUNTIF($BQ178:$BS178, $HH$1)&gt;0, GT$2, 0)</f>
        <v>0</v>
      </c>
      <c r="GU178" s="238">
        <f>IF(COUNTIF($BT178:$BV178, $HH$1)&gt;0, GU$2, 0)</f>
        <v>0</v>
      </c>
      <c r="GV178" s="239">
        <f>IF(COUNTIF($BW178:$BY178, $HH$1)&gt;0, GV$2, 0)</f>
        <v>0</v>
      </c>
      <c r="GW178" s="240">
        <f>IF(COUNTIF($BZ178:$CB178, $HH$1)&gt;0, GW$2, 0)</f>
        <v>0</v>
      </c>
      <c r="GX178" s="240">
        <f>IF(COUNTIF($CC178:$CE178, $HH$1)&gt;0, GX$2, 0)</f>
        <v>0</v>
      </c>
      <c r="GY178" s="240">
        <f>IF(COUNTIF($CF178:$CH178, $HH$1)&gt;0, GY$2, 0)</f>
        <v>0</v>
      </c>
      <c r="GZ178" s="240">
        <f>IF(COUNTIF($CI178:$CK178, $HH$1)&gt;0, GZ$2, 0)</f>
        <v>0</v>
      </c>
      <c r="HA178" s="240">
        <f>IF(COUNTIF($CL178:$CN178, $HH$1)&gt;0, HA$2, 0)</f>
        <v>0</v>
      </c>
      <c r="HB178" s="240">
        <f>IF(COUNTIF($CO178:$CQ178, $HH$1)&gt;0, HB$2, 0)</f>
        <v>0</v>
      </c>
      <c r="HC178" s="240">
        <f>IF(COUNTIF($CR178:$CT178, $HH$1)&gt;0, HC$2, 0)</f>
        <v>0</v>
      </c>
      <c r="HD178" s="240">
        <f>IF(COUNTIF($CU178:$CW178, $HH$1)&gt;0, HD$2, 0)</f>
        <v>0</v>
      </c>
      <c r="HE178" s="240">
        <f>IF(COUNTIF($CX178:$CZ178, $HH$1)&gt;0, HE$2, 0)</f>
        <v>0</v>
      </c>
      <c r="HF178" s="240">
        <f>IF(COUNTIF($DA178:$DC178, $HH$1)&gt;0, HF$2, 0)</f>
        <v>0</v>
      </c>
      <c r="HG178" s="240">
        <f>IF(COUNTIF($DD178:$DF178, $HH$1)&gt;0, HG$2, 0)</f>
        <v>0</v>
      </c>
      <c r="HH178" s="241">
        <f>SUM(GB178:HG178)</f>
        <v>0</v>
      </c>
      <c r="HI178" s="243"/>
      <c r="HJ178" s="242">
        <f>IF(MAX($N178:$Q178)&gt;=40, HJ$2, 0)</f>
        <v>0</v>
      </c>
      <c r="HK178" s="234">
        <f>IF(MAX($R178:$U178)&gt;=40, HK$2, 0)</f>
        <v>0</v>
      </c>
      <c r="HL178" s="234">
        <f>IF(MAX($V178:$Y178)&gt;=40, HL$2, 0)</f>
        <v>3</v>
      </c>
      <c r="HM178" s="234">
        <f>IF(MAX($Z178:$AA178)&gt;=40, HM$2, 0)</f>
        <v>0</v>
      </c>
      <c r="HN178" s="234">
        <f>IF(MAX($AB178:$AC178)&gt;=40, HN$2, 0)</f>
        <v>0</v>
      </c>
      <c r="HO178" s="235">
        <f>IF(MAX($AD178:$AF178)&gt;=40, HO$2, 0)</f>
        <v>20</v>
      </c>
      <c r="HP178" s="236">
        <f>IF(MAX($AG178:$AI178)&gt;=40, HP$2, 0)</f>
        <v>20</v>
      </c>
      <c r="HQ178" s="236">
        <f>IF(MAX($AJ178:$AL178)&gt;=40, HQ$2, 0)</f>
        <v>20</v>
      </c>
      <c r="HR178" s="236">
        <f>IF(MAX($AM178:$AO178)&gt;=40, HR$2, 0)</f>
        <v>20</v>
      </c>
      <c r="HS178" s="236">
        <f>IF(MAX($AP178:$AR178)&gt;=40, HS$2, 0)</f>
        <v>10</v>
      </c>
      <c r="HT178" s="236">
        <f>IF(MAX($AS178:$AU178)&gt;=40, HT$2, 0)</f>
        <v>20</v>
      </c>
      <c r="HU178" s="236">
        <f>IF(MAX($AV178:$AX178)&gt;=40, HU$2, 0)</f>
        <v>10</v>
      </c>
      <c r="HV178" s="237">
        <f>IF(MAX($AY178:$BA178)&gt;=40, HV$2, 0)</f>
        <v>20</v>
      </c>
      <c r="HW178" s="238">
        <f>IF(MAX($BB178:$BD178)&gt;=40, HW$2, 0)</f>
        <v>20</v>
      </c>
      <c r="HX178" s="238">
        <f>IF(MAX($BE178:$BG178)&gt;=40, HX$2, 0)</f>
        <v>20</v>
      </c>
      <c r="HY178" s="238">
        <f>IF(MAX($BH178:$BJ178)&gt;=40, HY$2, 0)</f>
        <v>20</v>
      </c>
      <c r="HZ178" s="238">
        <f>IF(MAX($BK178:$BM178)&gt;=40, HZ$2, 0)</f>
        <v>10</v>
      </c>
      <c r="IA178" s="238">
        <f>IF(MAX($BN178:$BP178)&gt;=40, IA$2, 0)</f>
        <v>20</v>
      </c>
      <c r="IB178" s="238">
        <f>IF(MAX($BQ178:$BS178)&gt;=40, IB$2, 0)</f>
        <v>10</v>
      </c>
      <c r="IC178" s="238">
        <f>IF(MAX($BT178:$BV178)&gt;=40, IC$2, 0)</f>
        <v>6</v>
      </c>
      <c r="ID178" s="239">
        <f>IF(MAX($BW178:$BY178)&gt;=40, ID$2, 0)</f>
        <v>20</v>
      </c>
      <c r="IE178" s="240">
        <f>IF(MAX($BZ178:$CB178)&gt;=40, IE$2, 0)</f>
        <v>20</v>
      </c>
      <c r="IF178" s="240">
        <f>IF(MAX($CC178:$CE178)&gt;=40, IF$2, 0)</f>
        <v>10</v>
      </c>
      <c r="IG178" s="240">
        <f>IF(MAX($CF178:$CH178)&gt;=40, IG$2, 0)</f>
        <v>0</v>
      </c>
      <c r="IH178" s="240">
        <f>IF(MAX($CI178:$CK178)&gt;=40, IH$2, 0)</f>
        <v>0</v>
      </c>
      <c r="II178" s="240">
        <f>IF(MAX($CL178:$CN178)&gt;=40, II$2, 0)</f>
        <v>30</v>
      </c>
      <c r="IJ178" s="240">
        <f>IF(MAX($CO178:$CQ178)&gt;=40, IJ$2, 0)</f>
        <v>20</v>
      </c>
      <c r="IK178" s="240">
        <f>IF(MAX($CR178:$CT178)&gt;=40, IK$2, 0)</f>
        <v>0</v>
      </c>
      <c r="IL178" s="240">
        <f>IF(MAX($CU178:$CW178)&gt;=40, IL$2, 0)</f>
        <v>0</v>
      </c>
      <c r="IM178" s="240">
        <f>IF(MAX($CX178:$CZ178)&gt;=40, IM$2, 0)</f>
        <v>0</v>
      </c>
      <c r="IN178" s="240">
        <f>IF(MAX($DA178:$DC178)&gt;=40, IN$2, 0)</f>
        <v>20</v>
      </c>
      <c r="IO178" s="240">
        <f>IF(MAX($DD178:$DF178)&gt;=40, IO$2, 0)</f>
        <v>0</v>
      </c>
      <c r="IP178" s="416">
        <f>SUM(HO178:IB178, ID178:IO178)</f>
        <v>360</v>
      </c>
      <c r="IQ178" s="416">
        <f>SUM(HJ178:HN178, IC178)</f>
        <v>9</v>
      </c>
    </row>
    <row r="179" spans="1:251" ht="15" customHeight="1" x14ac:dyDescent="0.25">
      <c r="B179" s="223"/>
      <c r="C179" s="222"/>
      <c r="D179" s="404"/>
      <c r="E179" s="405"/>
      <c r="F179" s="221"/>
      <c r="G179" s="406"/>
      <c r="H179" s="406"/>
      <c r="I179" s="407"/>
      <c r="J179" s="408"/>
      <c r="K179" s="408"/>
      <c r="L179" s="409"/>
      <c r="M179" s="420"/>
      <c r="N179" s="411"/>
      <c r="O179" s="413"/>
      <c r="P179" s="413"/>
      <c r="Q179" s="410"/>
      <c r="R179" s="411"/>
      <c r="S179" s="413"/>
      <c r="T179" s="413"/>
      <c r="U179" s="412"/>
      <c r="V179" s="411"/>
      <c r="W179" s="413"/>
      <c r="X179" s="413"/>
      <c r="Y179" s="410"/>
      <c r="Z179" s="411"/>
      <c r="AA179" s="410"/>
      <c r="AB179" s="411"/>
      <c r="AC179" s="410"/>
      <c r="AD179" s="411"/>
      <c r="AE179" s="413"/>
      <c r="AF179" s="410"/>
      <c r="AG179" s="411"/>
      <c r="AH179" s="413"/>
      <c r="AI179" s="410"/>
      <c r="AJ179" s="411"/>
      <c r="AK179" s="413"/>
      <c r="AL179" s="410"/>
      <c r="AM179" s="411"/>
      <c r="AN179" s="413"/>
      <c r="AO179" s="410"/>
      <c r="AP179" s="411"/>
      <c r="AQ179" s="413"/>
      <c r="AR179" s="410"/>
      <c r="AS179" s="411"/>
      <c r="AT179" s="413"/>
      <c r="AU179" s="410"/>
      <c r="AV179" s="411"/>
      <c r="AW179" s="413"/>
      <c r="AX179" s="410"/>
      <c r="AY179" s="411"/>
      <c r="AZ179" s="413"/>
      <c r="BA179" s="410"/>
      <c r="BB179" s="411"/>
      <c r="BC179" s="413"/>
      <c r="BD179" s="410"/>
      <c r="BE179" s="411"/>
      <c r="BF179" s="413"/>
      <c r="BG179" s="410"/>
      <c r="BH179" s="411"/>
      <c r="BI179" s="413"/>
      <c r="BJ179" s="410"/>
      <c r="BK179" s="411"/>
      <c r="BL179" s="413"/>
      <c r="BM179" s="410"/>
      <c r="BN179" s="411"/>
      <c r="BO179" s="413"/>
      <c r="BP179" s="410"/>
      <c r="BQ179" s="411"/>
      <c r="BR179" s="413"/>
      <c r="BS179" s="410"/>
      <c r="BT179" s="411"/>
      <c r="BU179" s="414"/>
      <c r="BV179" s="410"/>
      <c r="BW179" s="411"/>
      <c r="BX179" s="413"/>
      <c r="BY179" s="410"/>
      <c r="BZ179" s="411"/>
      <c r="CA179" s="413"/>
      <c r="CB179" s="410"/>
      <c r="CC179" s="411"/>
      <c r="CD179" s="413"/>
      <c r="CE179" s="413"/>
      <c r="CF179" s="413"/>
      <c r="CG179" s="413"/>
      <c r="CH179" s="410"/>
      <c r="CI179" s="411"/>
      <c r="CJ179" s="413"/>
      <c r="CK179" s="410"/>
      <c r="CL179" s="411"/>
      <c r="CM179" s="413"/>
      <c r="CN179" s="410"/>
      <c r="CO179" s="411"/>
      <c r="CP179" s="413"/>
      <c r="CQ179" s="410"/>
      <c r="CR179" s="411"/>
      <c r="CS179" s="413"/>
      <c r="CT179" s="410"/>
      <c r="CU179" s="411"/>
      <c r="CV179" s="413"/>
      <c r="CW179" s="410"/>
      <c r="CX179" s="411"/>
      <c r="CY179" s="413"/>
      <c r="CZ179" s="410"/>
      <c r="DA179" s="411"/>
      <c r="DB179" s="413"/>
      <c r="DC179" s="410"/>
      <c r="DD179" s="411"/>
      <c r="DE179" s="413"/>
      <c r="DF179" s="410"/>
      <c r="DG179" s="222"/>
      <c r="DH179" s="396"/>
      <c r="DI179" s="396"/>
      <c r="DJ179" s="285"/>
      <c r="DK179" s="223"/>
      <c r="DL179" s="421"/>
      <c r="DM179" s="422"/>
      <c r="DN179" s="430"/>
      <c r="DO179" s="225"/>
      <c r="DP179" s="225"/>
      <c r="DQ179" s="225"/>
      <c r="DR179" s="225"/>
      <c r="DS179" s="226"/>
      <c r="DT179" s="227"/>
      <c r="DU179" s="227"/>
      <c r="DV179" s="227"/>
      <c r="DW179" s="227"/>
      <c r="DX179" s="227"/>
      <c r="DY179" s="227"/>
      <c r="DZ179" s="228"/>
      <c r="EA179" s="229"/>
      <c r="EB179" s="229"/>
      <c r="EC179" s="229"/>
      <c r="ED179" s="229"/>
      <c r="EE179" s="229"/>
      <c r="EF179" s="229"/>
      <c r="EG179" s="229"/>
      <c r="EH179" s="230"/>
      <c r="EI179" s="231"/>
      <c r="EJ179" s="231"/>
      <c r="EK179" s="231"/>
      <c r="EL179" s="231"/>
      <c r="EM179" s="231"/>
      <c r="EN179" s="231"/>
      <c r="EO179" s="231"/>
      <c r="EP179" s="231"/>
      <c r="EQ179" s="231"/>
      <c r="ER179" s="231"/>
      <c r="ES179" s="231"/>
      <c r="ET179" s="232"/>
      <c r="EU179" s="224"/>
      <c r="EV179" s="225"/>
      <c r="EW179" s="225"/>
      <c r="EX179" s="225"/>
      <c r="EY179" s="225"/>
      <c r="EZ179" s="226"/>
      <c r="FA179" s="227"/>
      <c r="FB179" s="227"/>
      <c r="FC179" s="227"/>
      <c r="FD179" s="227"/>
      <c r="FE179" s="227"/>
      <c r="FF179" s="227"/>
      <c r="FG179" s="228"/>
      <c r="FH179" s="229"/>
      <c r="FI179" s="229"/>
      <c r="FJ179" s="229"/>
      <c r="FK179" s="229"/>
      <c r="FL179" s="229"/>
      <c r="FM179" s="229"/>
      <c r="FN179" s="229"/>
      <c r="FO179" s="230"/>
      <c r="FP179" s="231"/>
      <c r="FQ179" s="231"/>
      <c r="FR179" s="231"/>
      <c r="FS179" s="231"/>
      <c r="FT179" s="231"/>
      <c r="FU179" s="231"/>
      <c r="FV179" s="231"/>
      <c r="FW179" s="231"/>
      <c r="FX179" s="231"/>
      <c r="FY179" s="231"/>
      <c r="FZ179" s="231"/>
      <c r="GA179" s="232"/>
      <c r="GB179" s="224"/>
      <c r="GC179" s="225"/>
      <c r="GD179" s="225"/>
      <c r="GE179" s="225"/>
      <c r="GF179" s="225"/>
      <c r="GG179" s="226"/>
      <c r="GH179" s="227"/>
      <c r="GI179" s="227"/>
      <c r="GJ179" s="227"/>
      <c r="GK179" s="227"/>
      <c r="GL179" s="227"/>
      <c r="GM179" s="227"/>
      <c r="GN179" s="228"/>
      <c r="GO179" s="229"/>
      <c r="GP179" s="229"/>
      <c r="GQ179" s="229"/>
      <c r="GR179" s="229"/>
      <c r="GS179" s="229"/>
      <c r="GT179" s="229"/>
      <c r="GU179" s="229"/>
      <c r="GV179" s="230"/>
      <c r="GW179" s="231"/>
      <c r="GX179" s="231"/>
      <c r="GY179" s="231"/>
      <c r="GZ179" s="231"/>
      <c r="HA179" s="231"/>
      <c r="HB179" s="231"/>
      <c r="HC179" s="231"/>
      <c r="HD179" s="231"/>
      <c r="HE179" s="231"/>
      <c r="HF179" s="231"/>
      <c r="HG179" s="231"/>
      <c r="HH179" s="232"/>
      <c r="HI179" s="232"/>
      <c r="HJ179" s="224"/>
      <c r="HK179" s="225"/>
      <c r="HL179" s="225"/>
      <c r="HM179" s="225"/>
      <c r="HN179" s="225"/>
      <c r="HO179" s="226"/>
      <c r="HP179" s="227"/>
      <c r="HQ179" s="227"/>
      <c r="HR179" s="227"/>
      <c r="HS179" s="227"/>
      <c r="HT179" s="227"/>
      <c r="HU179" s="227"/>
      <c r="HV179" s="228"/>
      <c r="HW179" s="229"/>
      <c r="HX179" s="229"/>
      <c r="HY179" s="229"/>
      <c r="HZ179" s="229"/>
      <c r="IA179" s="229"/>
      <c r="IB179" s="229"/>
      <c r="IC179" s="229"/>
      <c r="ID179" s="230"/>
      <c r="IE179" s="231"/>
      <c r="IF179" s="231"/>
      <c r="IG179" s="231"/>
      <c r="IH179" s="231"/>
      <c r="II179" s="231"/>
      <c r="IJ179" s="231"/>
      <c r="IK179" s="231"/>
      <c r="IL179" s="231"/>
      <c r="IM179" s="231"/>
      <c r="IN179" s="231"/>
      <c r="IO179" s="231"/>
      <c r="IP179" s="418"/>
      <c r="IQ179" s="418"/>
    </row>
    <row r="181" spans="1:251" ht="15" customHeight="1" x14ac:dyDescent="0.25">
      <c r="B181" s="337"/>
      <c r="C181" s="393"/>
      <c r="D181" s="339"/>
      <c r="E181" s="337"/>
      <c r="F181" s="337"/>
      <c r="G181" s="337"/>
      <c r="H181" s="337"/>
      <c r="I181" s="340"/>
      <c r="J181" s="341"/>
      <c r="K181" s="341"/>
      <c r="L181" s="342"/>
      <c r="M181" s="343"/>
      <c r="N181" s="344"/>
      <c r="O181" s="345"/>
      <c r="P181" s="345"/>
      <c r="Q181" s="346"/>
      <c r="R181" s="344"/>
      <c r="S181" s="345"/>
      <c r="T181" s="345"/>
      <c r="U181" s="395"/>
      <c r="V181" s="344"/>
      <c r="W181" s="345"/>
      <c r="X181" s="345"/>
      <c r="Y181" s="346"/>
      <c r="Z181" s="344"/>
      <c r="AA181" s="346"/>
      <c r="AB181" s="344"/>
      <c r="AC181" s="346"/>
      <c r="AD181" s="344"/>
      <c r="AE181" s="345"/>
      <c r="AF181" s="346"/>
      <c r="AG181" s="344"/>
      <c r="AH181" s="345"/>
      <c r="AI181" s="346"/>
      <c r="AJ181" s="344"/>
      <c r="AK181" s="345"/>
      <c r="AL181" s="346"/>
      <c r="AM181" s="344"/>
      <c r="AN181" s="345"/>
      <c r="AO181" s="346"/>
      <c r="AP181" s="344"/>
      <c r="AQ181" s="345"/>
      <c r="AR181" s="346"/>
      <c r="AS181" s="344"/>
      <c r="AT181" s="345"/>
      <c r="AU181" s="346"/>
      <c r="AV181" s="344"/>
      <c r="AW181" s="345"/>
      <c r="AX181" s="346"/>
      <c r="AY181" s="344"/>
      <c r="AZ181" s="345"/>
      <c r="BA181" s="346"/>
      <c r="BB181" s="344"/>
      <c r="BC181" s="345"/>
      <c r="BD181" s="346"/>
      <c r="BE181" s="344"/>
      <c r="BF181" s="345"/>
      <c r="BG181" s="346"/>
      <c r="BH181" s="344"/>
      <c r="BI181" s="345"/>
      <c r="BJ181" s="346"/>
      <c r="BK181" s="344"/>
      <c r="BL181" s="345"/>
      <c r="BM181" s="346"/>
      <c r="BN181" s="344"/>
      <c r="BO181" s="345"/>
      <c r="BP181" s="346"/>
      <c r="BQ181" s="344"/>
      <c r="BR181" s="345"/>
      <c r="BS181" s="346"/>
      <c r="BT181" s="344"/>
      <c r="BU181" s="347"/>
      <c r="BV181" s="346"/>
      <c r="BW181" s="344"/>
      <c r="BX181" s="345"/>
      <c r="BY181" s="346"/>
      <c r="BZ181" s="344"/>
      <c r="CA181" s="345"/>
      <c r="CB181" s="346"/>
      <c r="CC181" s="344"/>
      <c r="CD181" s="345"/>
      <c r="CE181" s="345"/>
      <c r="CF181" s="345"/>
      <c r="CG181" s="345"/>
      <c r="CH181" s="346"/>
      <c r="CI181" s="344"/>
      <c r="CJ181" s="345"/>
      <c r="CK181" s="346"/>
      <c r="CL181" s="344"/>
      <c r="CM181" s="345"/>
      <c r="CN181" s="346"/>
      <c r="CO181" s="344"/>
      <c r="CP181" s="345"/>
      <c r="CQ181" s="346"/>
      <c r="CR181" s="344"/>
      <c r="CS181" s="345"/>
      <c r="CT181" s="346"/>
      <c r="CU181" s="344"/>
      <c r="CV181" s="345"/>
      <c r="CW181" s="346"/>
      <c r="CX181" s="344"/>
      <c r="CY181" s="345"/>
      <c r="CZ181" s="346"/>
      <c r="DA181" s="344"/>
      <c r="DB181" s="345"/>
      <c r="DC181" s="346"/>
      <c r="DD181" s="344"/>
      <c r="DE181" s="345"/>
      <c r="DF181" s="346"/>
      <c r="DG181" s="338"/>
      <c r="DH181" s="348"/>
      <c r="DI181" s="348"/>
      <c r="DJ181" s="349"/>
      <c r="DK181" s="343"/>
      <c r="DL181" s="350"/>
      <c r="DM181" s="351"/>
      <c r="DN181" s="352"/>
      <c r="DO181" s="353"/>
      <c r="DP181" s="353"/>
      <c r="DQ181" s="353"/>
      <c r="DR181" s="353"/>
      <c r="DS181" s="354"/>
      <c r="DT181" s="355"/>
      <c r="DU181" s="355"/>
      <c r="DV181" s="355"/>
      <c r="DW181" s="355"/>
      <c r="DX181" s="355"/>
      <c r="DY181" s="355"/>
      <c r="DZ181" s="356"/>
      <c r="EA181" s="357"/>
      <c r="EB181" s="357"/>
      <c r="EC181" s="357"/>
      <c r="ED181" s="357"/>
      <c r="EE181" s="357"/>
      <c r="EF181" s="357"/>
      <c r="EG181" s="357"/>
      <c r="EH181" s="358"/>
      <c r="EI181" s="359"/>
      <c r="EJ181" s="359"/>
      <c r="EK181" s="359"/>
      <c r="EL181" s="359"/>
      <c r="EM181" s="359"/>
      <c r="EN181" s="359"/>
      <c r="EO181" s="359"/>
      <c r="EP181" s="359"/>
      <c r="EQ181" s="359"/>
      <c r="ER181" s="359"/>
      <c r="ES181" s="359"/>
      <c r="ET181" s="360"/>
      <c r="EU181" s="352"/>
      <c r="EV181" s="353"/>
      <c r="EW181" s="353"/>
      <c r="EX181" s="353"/>
      <c r="EY181" s="353"/>
      <c r="EZ181" s="354"/>
      <c r="FA181" s="355"/>
      <c r="FB181" s="355"/>
      <c r="FC181" s="355"/>
      <c r="FD181" s="355"/>
      <c r="FE181" s="355"/>
      <c r="FF181" s="355"/>
      <c r="FG181" s="356"/>
      <c r="FH181" s="357"/>
      <c r="FI181" s="357"/>
      <c r="FJ181" s="357"/>
      <c r="FK181" s="357"/>
      <c r="FL181" s="357"/>
      <c r="FM181" s="357"/>
      <c r="FN181" s="357"/>
      <c r="FO181" s="358"/>
      <c r="FP181" s="359"/>
      <c r="FQ181" s="359"/>
      <c r="FR181" s="359"/>
      <c r="FS181" s="359"/>
      <c r="FT181" s="359"/>
      <c r="FU181" s="359"/>
      <c r="FV181" s="359"/>
      <c r="FW181" s="359"/>
      <c r="FX181" s="359"/>
      <c r="FY181" s="359"/>
      <c r="FZ181" s="359"/>
      <c r="GA181" s="360"/>
      <c r="GB181" s="352"/>
      <c r="GC181" s="353"/>
      <c r="GD181" s="353"/>
      <c r="GE181" s="353"/>
      <c r="GF181" s="353"/>
      <c r="GG181" s="354"/>
      <c r="GH181" s="355"/>
      <c r="GI181" s="355"/>
      <c r="GJ181" s="355"/>
      <c r="GK181" s="355"/>
      <c r="GL181" s="355"/>
      <c r="GM181" s="355"/>
      <c r="GN181" s="356"/>
      <c r="GO181" s="357"/>
      <c r="GP181" s="357"/>
      <c r="GQ181" s="357"/>
      <c r="GR181" s="357"/>
      <c r="GS181" s="357"/>
      <c r="GT181" s="357"/>
      <c r="GU181" s="357"/>
      <c r="GV181" s="358"/>
      <c r="GW181" s="359"/>
      <c r="GX181" s="359"/>
      <c r="GY181" s="359"/>
      <c r="GZ181" s="359"/>
      <c r="HA181" s="359"/>
      <c r="HB181" s="359"/>
      <c r="HC181" s="359"/>
      <c r="HD181" s="359"/>
      <c r="HE181" s="359"/>
      <c r="HF181" s="359"/>
      <c r="HG181" s="359"/>
      <c r="HH181" s="360"/>
      <c r="HI181" s="361"/>
      <c r="HJ181" s="352"/>
      <c r="HK181" s="353"/>
      <c r="HL181" s="353"/>
      <c r="HM181" s="353"/>
      <c r="HN181" s="353"/>
      <c r="HO181" s="354"/>
      <c r="HP181" s="355"/>
      <c r="HQ181" s="355"/>
      <c r="HR181" s="355"/>
      <c r="HS181" s="355"/>
      <c r="HT181" s="355"/>
      <c r="HU181" s="355"/>
      <c r="HV181" s="356"/>
      <c r="HW181" s="357"/>
      <c r="HX181" s="357"/>
      <c r="HY181" s="357"/>
      <c r="HZ181" s="357"/>
      <c r="IA181" s="357"/>
      <c r="IB181" s="357"/>
      <c r="IC181" s="357"/>
      <c r="ID181" s="358"/>
      <c r="IE181" s="359"/>
      <c r="IF181" s="359"/>
      <c r="IG181" s="359"/>
      <c r="IH181" s="359"/>
      <c r="II181" s="359"/>
      <c r="IJ181" s="359"/>
      <c r="IK181" s="359"/>
      <c r="IL181" s="359"/>
      <c r="IM181" s="359"/>
      <c r="IN181" s="359"/>
      <c r="IO181" s="359"/>
      <c r="IP181" s="415"/>
      <c r="IQ181" s="415"/>
    </row>
    <row r="182" spans="1:251" ht="15" x14ac:dyDescent="0.25">
      <c r="C182" s="363" t="s">
        <v>32</v>
      </c>
      <c r="D182" s="317"/>
      <c r="E182" s="362">
        <f>COUNTIF(E154:E181, 8)</f>
        <v>22</v>
      </c>
      <c r="F182" s="318"/>
      <c r="G182" s="330"/>
      <c r="H182" s="318"/>
      <c r="I182" s="330"/>
      <c r="J182" s="330"/>
      <c r="K182" s="330"/>
      <c r="L182" s="330"/>
      <c r="M182" s="419"/>
      <c r="N182" s="331"/>
      <c r="O182" s="332"/>
      <c r="P182" s="332"/>
      <c r="Q182" s="333"/>
      <c r="R182" s="331"/>
      <c r="S182" s="332"/>
      <c r="T182" s="332"/>
      <c r="U182" s="332"/>
      <c r="V182" s="331"/>
      <c r="W182" s="332"/>
      <c r="X182" s="332"/>
      <c r="Y182" s="333"/>
      <c r="Z182" s="331"/>
      <c r="AA182" s="333"/>
      <c r="AB182" s="331"/>
      <c r="AC182" s="333"/>
      <c r="AD182" s="331"/>
      <c r="AE182" s="332"/>
      <c r="AF182" s="333"/>
      <c r="AG182" s="331"/>
      <c r="AH182" s="332"/>
      <c r="AI182" s="333"/>
      <c r="AJ182" s="331"/>
      <c r="AK182" s="332"/>
      <c r="AL182" s="333"/>
      <c r="AM182" s="331"/>
      <c r="AN182" s="332"/>
      <c r="AO182" s="333"/>
      <c r="AP182" s="331"/>
      <c r="AQ182" s="332"/>
      <c r="AR182" s="333"/>
      <c r="AS182" s="331"/>
      <c r="AT182" s="332"/>
      <c r="AU182" s="333"/>
      <c r="AV182" s="331"/>
      <c r="AW182" s="332"/>
      <c r="AX182" s="333"/>
      <c r="AY182" s="331"/>
      <c r="AZ182" s="332"/>
      <c r="BA182" s="333"/>
      <c r="BB182" s="331"/>
      <c r="BC182" s="332"/>
      <c r="BD182" s="333"/>
      <c r="BE182" s="331"/>
      <c r="BF182" s="332"/>
      <c r="BG182" s="333"/>
      <c r="BH182" s="331"/>
      <c r="BI182" s="332"/>
      <c r="BJ182" s="333"/>
      <c r="BK182" s="331"/>
      <c r="BL182" s="332"/>
      <c r="BM182" s="333"/>
      <c r="BN182" s="331"/>
      <c r="BO182" s="332"/>
      <c r="BP182" s="333"/>
      <c r="BQ182" s="331"/>
      <c r="BR182" s="332"/>
      <c r="BS182" s="333"/>
      <c r="BT182" s="331"/>
      <c r="BU182" s="332"/>
      <c r="BV182" s="332"/>
      <c r="BW182" s="331"/>
      <c r="BX182" s="332"/>
      <c r="BY182" s="333"/>
      <c r="BZ182" s="331"/>
      <c r="CA182" s="332"/>
      <c r="CB182" s="333"/>
      <c r="CC182" s="331" t="s">
        <v>900</v>
      </c>
      <c r="CD182" s="332"/>
      <c r="CE182" s="332"/>
      <c r="CF182" s="332"/>
      <c r="CG182" s="332"/>
      <c r="CH182" s="333"/>
      <c r="CI182" s="331"/>
      <c r="CJ182" s="332"/>
      <c r="CK182" s="333"/>
      <c r="CL182" s="331"/>
      <c r="CM182" s="332"/>
      <c r="CN182" s="333"/>
      <c r="CO182" s="331" t="s">
        <v>899</v>
      </c>
      <c r="CP182" s="332"/>
      <c r="CQ182" s="332"/>
      <c r="CR182" s="332"/>
      <c r="CS182" s="332"/>
      <c r="CT182" s="332"/>
      <c r="CU182" s="332"/>
      <c r="CV182" s="332"/>
      <c r="CW182" s="332"/>
      <c r="CX182" s="332"/>
      <c r="CY182" s="332"/>
      <c r="CZ182" s="332"/>
      <c r="DA182" s="332"/>
      <c r="DB182" s="332"/>
      <c r="DC182" s="332"/>
      <c r="DD182" s="332"/>
      <c r="DE182" s="332"/>
      <c r="DF182" s="333"/>
      <c r="DG182" s="330"/>
      <c r="DH182" s="330"/>
      <c r="DI182" s="330"/>
      <c r="DJ182" s="334"/>
      <c r="DK182" s="318"/>
      <c r="DL182" s="335"/>
      <c r="DM182" s="319"/>
      <c r="DN182" s="320"/>
      <c r="DO182" s="321"/>
      <c r="DP182" s="321"/>
      <c r="DQ182" s="321"/>
      <c r="DR182" s="321"/>
      <c r="DS182" s="322"/>
      <c r="DT182" s="323"/>
      <c r="DU182" s="323"/>
      <c r="DV182" s="323"/>
      <c r="DW182" s="323"/>
      <c r="DX182" s="323"/>
      <c r="DY182" s="323"/>
      <c r="DZ182" s="324"/>
      <c r="EA182" s="325"/>
      <c r="EB182" s="325"/>
      <c r="EC182" s="325"/>
      <c r="ED182" s="325"/>
      <c r="EE182" s="325"/>
      <c r="EF182" s="325"/>
      <c r="EG182" s="325"/>
      <c r="EH182" s="326"/>
      <c r="EI182" s="327"/>
      <c r="EJ182" s="327"/>
      <c r="EK182" s="327"/>
      <c r="EL182" s="327"/>
      <c r="EM182" s="327"/>
      <c r="EN182" s="327"/>
      <c r="EO182" s="327"/>
      <c r="EP182" s="327"/>
      <c r="EQ182" s="327"/>
      <c r="ER182" s="327"/>
      <c r="ES182" s="327"/>
      <c r="ET182" s="328"/>
      <c r="EU182" s="320"/>
      <c r="EV182" s="321"/>
      <c r="EW182" s="321"/>
      <c r="EX182" s="321"/>
      <c r="EY182" s="321"/>
      <c r="EZ182" s="322"/>
      <c r="FA182" s="323"/>
      <c r="FB182" s="323"/>
      <c r="FC182" s="323"/>
      <c r="FD182" s="323"/>
      <c r="FE182" s="323"/>
      <c r="FF182" s="323"/>
      <c r="FG182" s="324"/>
      <c r="FH182" s="325"/>
      <c r="FI182" s="325"/>
      <c r="FJ182" s="325"/>
      <c r="FK182" s="325"/>
      <c r="FL182" s="325"/>
      <c r="FM182" s="325"/>
      <c r="FN182" s="325"/>
      <c r="FO182" s="326"/>
      <c r="FP182" s="327"/>
      <c r="FQ182" s="327"/>
      <c r="FR182" s="327"/>
      <c r="FS182" s="327"/>
      <c r="FT182" s="327"/>
      <c r="FU182" s="327"/>
      <c r="FV182" s="327"/>
      <c r="FW182" s="327"/>
      <c r="FX182" s="327"/>
      <c r="FY182" s="327"/>
      <c r="FZ182" s="327"/>
      <c r="GA182" s="328"/>
      <c r="GB182" s="320"/>
      <c r="GC182" s="321"/>
      <c r="GD182" s="321"/>
      <c r="GE182" s="321"/>
      <c r="GF182" s="321"/>
      <c r="GG182" s="322"/>
      <c r="GH182" s="323"/>
      <c r="GI182" s="323"/>
      <c r="GJ182" s="323"/>
      <c r="GK182" s="323"/>
      <c r="GL182" s="323"/>
      <c r="GM182" s="323"/>
      <c r="GN182" s="324"/>
      <c r="GO182" s="325"/>
      <c r="GP182" s="325"/>
      <c r="GQ182" s="325"/>
      <c r="GR182" s="325"/>
      <c r="GS182" s="325"/>
      <c r="GT182" s="325"/>
      <c r="GU182" s="325"/>
      <c r="GV182" s="326"/>
      <c r="GW182" s="327"/>
      <c r="GX182" s="327"/>
      <c r="GY182" s="327"/>
      <c r="GZ182" s="327"/>
      <c r="HA182" s="327"/>
      <c r="HB182" s="327"/>
      <c r="HC182" s="327"/>
      <c r="HD182" s="327"/>
      <c r="HE182" s="327"/>
      <c r="HF182" s="327"/>
      <c r="HG182" s="327"/>
      <c r="HH182" s="328"/>
      <c r="HI182" s="329"/>
      <c r="HJ182" s="320"/>
      <c r="HK182" s="321"/>
      <c r="HL182" s="321"/>
      <c r="HM182" s="321"/>
      <c r="HN182" s="321"/>
      <c r="HO182" s="322"/>
      <c r="HP182" s="323"/>
      <c r="HQ182" s="323"/>
      <c r="HR182" s="323"/>
      <c r="HS182" s="323"/>
      <c r="HT182" s="323"/>
      <c r="HU182" s="323"/>
      <c r="HV182" s="324"/>
      <c r="HW182" s="325"/>
      <c r="HX182" s="325"/>
      <c r="HY182" s="325"/>
      <c r="HZ182" s="325"/>
      <c r="IA182" s="325"/>
      <c r="IB182" s="325"/>
      <c r="IC182" s="325"/>
      <c r="ID182" s="326"/>
      <c r="IE182" s="327"/>
      <c r="IF182" s="327"/>
      <c r="IG182" s="327"/>
      <c r="IH182" s="327"/>
      <c r="II182" s="327"/>
      <c r="IJ182" s="327"/>
      <c r="IK182" s="327"/>
      <c r="IL182" s="327"/>
      <c r="IM182" s="327"/>
      <c r="IN182" s="327"/>
      <c r="IO182" s="327"/>
      <c r="IP182" s="417"/>
      <c r="IQ182" s="417"/>
    </row>
    <row r="183" spans="1:251" ht="15" customHeight="1" x14ac:dyDescent="0.25">
      <c r="B183" s="337"/>
      <c r="C183" s="393"/>
      <c r="D183" s="339"/>
      <c r="E183" s="337"/>
      <c r="F183" s="337"/>
      <c r="G183" s="337"/>
      <c r="H183" s="337"/>
      <c r="I183" s="340"/>
      <c r="J183" s="341"/>
      <c r="K183" s="341"/>
      <c r="L183" s="342"/>
      <c r="M183" s="343"/>
      <c r="N183" s="344"/>
      <c r="O183" s="345"/>
      <c r="P183" s="345"/>
      <c r="Q183" s="346"/>
      <c r="R183" s="344"/>
      <c r="S183" s="345"/>
      <c r="T183" s="345"/>
      <c r="U183" s="395"/>
      <c r="V183" s="344"/>
      <c r="W183" s="345"/>
      <c r="X183" s="345"/>
      <c r="Y183" s="346"/>
      <c r="Z183" s="344"/>
      <c r="AA183" s="346"/>
      <c r="AB183" s="344"/>
      <c r="AC183" s="346"/>
      <c r="AD183" s="344"/>
      <c r="AE183" s="345"/>
      <c r="AF183" s="346"/>
      <c r="AG183" s="344"/>
      <c r="AH183" s="345"/>
      <c r="AI183" s="346"/>
      <c r="AJ183" s="344"/>
      <c r="AK183" s="345"/>
      <c r="AL183" s="346"/>
      <c r="AM183" s="344"/>
      <c r="AN183" s="345"/>
      <c r="AO183" s="346"/>
      <c r="AP183" s="344"/>
      <c r="AQ183" s="345"/>
      <c r="AR183" s="346"/>
      <c r="AS183" s="344"/>
      <c r="AT183" s="345"/>
      <c r="AU183" s="346"/>
      <c r="AV183" s="344"/>
      <c r="AW183" s="345"/>
      <c r="AX183" s="346"/>
      <c r="AY183" s="344"/>
      <c r="AZ183" s="345"/>
      <c r="BA183" s="346"/>
      <c r="BB183" s="344"/>
      <c r="BC183" s="345"/>
      <c r="BD183" s="346"/>
      <c r="BE183" s="344"/>
      <c r="BF183" s="345"/>
      <c r="BG183" s="346"/>
      <c r="BH183" s="344"/>
      <c r="BI183" s="345"/>
      <c r="BJ183" s="346"/>
      <c r="BK183" s="344"/>
      <c r="BL183" s="345"/>
      <c r="BM183" s="346"/>
      <c r="BN183" s="344"/>
      <c r="BO183" s="345"/>
      <c r="BP183" s="346"/>
      <c r="BQ183" s="344"/>
      <c r="BR183" s="345"/>
      <c r="BS183" s="346"/>
      <c r="BT183" s="344"/>
      <c r="BU183" s="347"/>
      <c r="BV183" s="346"/>
      <c r="BW183" s="344"/>
      <c r="BX183" s="345"/>
      <c r="BY183" s="346"/>
      <c r="BZ183" s="344"/>
      <c r="CA183" s="345"/>
      <c r="CB183" s="346"/>
      <c r="CC183" s="344"/>
      <c r="CD183" s="345"/>
      <c r="CE183" s="345"/>
      <c r="CF183" s="345"/>
      <c r="CG183" s="345"/>
      <c r="CH183" s="346"/>
      <c r="CI183" s="344"/>
      <c r="CJ183" s="345"/>
      <c r="CK183" s="346"/>
      <c r="CL183" s="344"/>
      <c r="CM183" s="345"/>
      <c r="CN183" s="346"/>
      <c r="CO183" s="344"/>
      <c r="CP183" s="345"/>
      <c r="CQ183" s="346"/>
      <c r="CR183" s="344"/>
      <c r="CS183" s="345"/>
      <c r="CT183" s="346"/>
      <c r="CU183" s="344"/>
      <c r="CV183" s="345"/>
      <c r="CW183" s="346"/>
      <c r="CX183" s="344"/>
      <c r="CY183" s="345"/>
      <c r="CZ183" s="346"/>
      <c r="DA183" s="344"/>
      <c r="DB183" s="345"/>
      <c r="DC183" s="346"/>
      <c r="DD183" s="344"/>
      <c r="DE183" s="345"/>
      <c r="DF183" s="346"/>
      <c r="DG183" s="338"/>
      <c r="DH183" s="348"/>
      <c r="DI183" s="348"/>
      <c r="DJ183" s="349"/>
      <c r="DK183" s="343"/>
      <c r="DL183" s="350"/>
      <c r="DM183" s="351"/>
      <c r="DN183" s="352"/>
      <c r="DO183" s="353"/>
      <c r="DP183" s="353"/>
      <c r="DQ183" s="353"/>
      <c r="DR183" s="353"/>
      <c r="DS183" s="354"/>
      <c r="DT183" s="355"/>
      <c r="DU183" s="355"/>
      <c r="DV183" s="355"/>
      <c r="DW183" s="355"/>
      <c r="DX183" s="355"/>
      <c r="DY183" s="355"/>
      <c r="DZ183" s="356"/>
      <c r="EA183" s="357"/>
      <c r="EB183" s="357"/>
      <c r="EC183" s="357"/>
      <c r="ED183" s="357"/>
      <c r="EE183" s="357"/>
      <c r="EF183" s="357"/>
      <c r="EG183" s="357"/>
      <c r="EH183" s="358"/>
      <c r="EI183" s="359"/>
      <c r="EJ183" s="359"/>
      <c r="EK183" s="359"/>
      <c r="EL183" s="359"/>
      <c r="EM183" s="359"/>
      <c r="EN183" s="359"/>
      <c r="EO183" s="359"/>
      <c r="EP183" s="359"/>
      <c r="EQ183" s="359"/>
      <c r="ER183" s="359"/>
      <c r="ES183" s="359"/>
      <c r="ET183" s="360"/>
      <c r="EU183" s="352"/>
      <c r="EV183" s="353"/>
      <c r="EW183" s="353"/>
      <c r="EX183" s="353"/>
      <c r="EY183" s="353"/>
      <c r="EZ183" s="354"/>
      <c r="FA183" s="355"/>
      <c r="FB183" s="355"/>
      <c r="FC183" s="355"/>
      <c r="FD183" s="355"/>
      <c r="FE183" s="355"/>
      <c r="FF183" s="355"/>
      <c r="FG183" s="356"/>
      <c r="FH183" s="357"/>
      <c r="FI183" s="357"/>
      <c r="FJ183" s="357"/>
      <c r="FK183" s="357"/>
      <c r="FL183" s="357"/>
      <c r="FM183" s="357"/>
      <c r="FN183" s="357"/>
      <c r="FO183" s="358"/>
      <c r="FP183" s="359"/>
      <c r="FQ183" s="359"/>
      <c r="FR183" s="359"/>
      <c r="FS183" s="359"/>
      <c r="FT183" s="359"/>
      <c r="FU183" s="359"/>
      <c r="FV183" s="359"/>
      <c r="FW183" s="359"/>
      <c r="FX183" s="359"/>
      <c r="FY183" s="359"/>
      <c r="FZ183" s="359"/>
      <c r="GA183" s="360"/>
      <c r="GB183" s="352"/>
      <c r="GC183" s="353"/>
      <c r="GD183" s="353"/>
      <c r="GE183" s="353"/>
      <c r="GF183" s="353"/>
      <c r="GG183" s="354"/>
      <c r="GH183" s="355"/>
      <c r="GI183" s="355"/>
      <c r="GJ183" s="355"/>
      <c r="GK183" s="355"/>
      <c r="GL183" s="355"/>
      <c r="GM183" s="355"/>
      <c r="GN183" s="356"/>
      <c r="GO183" s="357"/>
      <c r="GP183" s="357"/>
      <c r="GQ183" s="357"/>
      <c r="GR183" s="357"/>
      <c r="GS183" s="357"/>
      <c r="GT183" s="357"/>
      <c r="GU183" s="357"/>
      <c r="GV183" s="358"/>
      <c r="GW183" s="359"/>
      <c r="GX183" s="359"/>
      <c r="GY183" s="359"/>
      <c r="GZ183" s="359"/>
      <c r="HA183" s="359"/>
      <c r="HB183" s="359"/>
      <c r="HC183" s="359"/>
      <c r="HD183" s="359"/>
      <c r="HE183" s="359"/>
      <c r="HF183" s="359"/>
      <c r="HG183" s="359"/>
      <c r="HH183" s="360"/>
      <c r="HI183" s="361"/>
      <c r="HJ183" s="352"/>
      <c r="HK183" s="353"/>
      <c r="HL183" s="353"/>
      <c r="HM183" s="353"/>
      <c r="HN183" s="353"/>
      <c r="HO183" s="354"/>
      <c r="HP183" s="355"/>
      <c r="HQ183" s="355"/>
      <c r="HR183" s="355"/>
      <c r="HS183" s="355"/>
      <c r="HT183" s="355"/>
      <c r="HU183" s="355"/>
      <c r="HV183" s="356"/>
      <c r="HW183" s="357"/>
      <c r="HX183" s="357"/>
      <c r="HY183" s="357"/>
      <c r="HZ183" s="357"/>
      <c r="IA183" s="357"/>
      <c r="IB183" s="357"/>
      <c r="IC183" s="357"/>
      <c r="ID183" s="358"/>
      <c r="IE183" s="359"/>
      <c r="IF183" s="359"/>
      <c r="IG183" s="359"/>
      <c r="IH183" s="359"/>
      <c r="II183" s="359"/>
      <c r="IJ183" s="359"/>
      <c r="IK183" s="359"/>
      <c r="IL183" s="359"/>
      <c r="IM183" s="359"/>
      <c r="IN183" s="359"/>
      <c r="IO183" s="359"/>
      <c r="IP183" s="415"/>
      <c r="IQ183" s="415"/>
    </row>
    <row r="184" spans="1:251" ht="15" customHeight="1" x14ac:dyDescent="0.25">
      <c r="A184" s="14" t="s">
        <v>1801</v>
      </c>
      <c r="B184" s="392">
        <v>1</v>
      </c>
      <c r="C184" s="13" t="s">
        <v>401</v>
      </c>
      <c r="D184" s="423">
        <v>43678</v>
      </c>
      <c r="E184" s="20">
        <v>9</v>
      </c>
      <c r="F184" s="6">
        <v>9856345</v>
      </c>
      <c r="G184" s="20">
        <v>1</v>
      </c>
      <c r="H184" s="20"/>
      <c r="I184" s="23"/>
      <c r="J184" s="6" t="s">
        <v>18</v>
      </c>
      <c r="K184" s="6" t="s">
        <v>18</v>
      </c>
      <c r="L184" s="424"/>
      <c r="M184" s="651" t="s">
        <v>502</v>
      </c>
      <c r="N184" s="24">
        <v>62.099998474121094</v>
      </c>
      <c r="O184" s="107"/>
      <c r="P184" s="105"/>
      <c r="Q184" s="106"/>
      <c r="R184" s="692">
        <v>-51.549999237060547</v>
      </c>
      <c r="S184" s="107" t="s">
        <v>1745</v>
      </c>
      <c r="T184" s="105"/>
      <c r="U184" s="106"/>
      <c r="V184" s="690">
        <v>56.689998626708984</v>
      </c>
      <c r="W184" s="107"/>
      <c r="X184" s="105"/>
      <c r="Y184" s="106"/>
      <c r="Z184" s="692">
        <v>-53.099998474121094</v>
      </c>
      <c r="AA184" s="273" t="s">
        <v>1745</v>
      </c>
      <c r="AB184" s="24">
        <v>54.6</v>
      </c>
      <c r="AC184" s="273"/>
      <c r="AD184" s="272">
        <v>100</v>
      </c>
      <c r="AE184" s="108"/>
      <c r="AF184" s="444"/>
      <c r="AG184" s="272">
        <v>100</v>
      </c>
      <c r="AH184" s="108"/>
      <c r="AI184" s="444"/>
      <c r="AJ184" s="272">
        <v>100</v>
      </c>
      <c r="AK184" s="108"/>
      <c r="AL184" s="444"/>
      <c r="AM184" s="272">
        <v>100</v>
      </c>
      <c r="AN184" s="108"/>
      <c r="AO184" s="444"/>
      <c r="AP184" s="272">
        <v>100</v>
      </c>
      <c r="AQ184" s="108"/>
      <c r="AR184" s="444"/>
      <c r="AS184" s="272">
        <v>100</v>
      </c>
      <c r="AT184" s="108"/>
      <c r="AU184" s="444"/>
      <c r="AV184" s="272">
        <v>100</v>
      </c>
      <c r="AW184" s="108"/>
      <c r="AX184" s="444"/>
      <c r="AY184" s="24">
        <v>40</v>
      </c>
      <c r="AZ184" s="107"/>
      <c r="BA184" s="273"/>
      <c r="BB184" s="24">
        <v>64</v>
      </c>
      <c r="BC184" s="107"/>
      <c r="BD184" s="273"/>
      <c r="BE184" s="24">
        <v>50</v>
      </c>
      <c r="BF184" s="107"/>
      <c r="BG184" s="273"/>
      <c r="BH184" s="24">
        <v>60</v>
      </c>
      <c r="BI184" s="107"/>
      <c r="BJ184" s="273"/>
      <c r="BK184" s="24">
        <v>53</v>
      </c>
      <c r="BL184" s="107"/>
      <c r="BM184" s="273"/>
      <c r="BN184" s="24">
        <v>68</v>
      </c>
      <c r="BO184" s="107"/>
      <c r="BP184" s="273"/>
      <c r="BQ184" s="24">
        <v>60</v>
      </c>
      <c r="BR184" s="107"/>
      <c r="BS184" s="273"/>
      <c r="BT184" s="24">
        <v>84.3</v>
      </c>
      <c r="BU184" s="291"/>
      <c r="BV184" s="273"/>
      <c r="BW184" s="24">
        <v>46.439998626708984</v>
      </c>
      <c r="BX184" s="107"/>
      <c r="BY184" s="273"/>
      <c r="BZ184" s="24">
        <v>70</v>
      </c>
      <c r="CA184" s="107"/>
      <c r="CB184" s="273"/>
      <c r="CC184" s="24">
        <v>50</v>
      </c>
      <c r="CD184" s="107"/>
      <c r="CE184" s="107"/>
      <c r="CF184" s="107"/>
      <c r="CG184" s="107"/>
      <c r="CH184" s="273"/>
      <c r="CI184" s="24"/>
      <c r="CJ184" s="107"/>
      <c r="CK184" s="273"/>
      <c r="CL184" s="24">
        <v>40.700000762939453</v>
      </c>
      <c r="CM184" s="107"/>
      <c r="CN184" s="273"/>
      <c r="CO184" s="692">
        <v>67</v>
      </c>
      <c r="CP184" s="107"/>
      <c r="CQ184" s="273"/>
      <c r="CR184" s="24"/>
      <c r="CS184" s="107"/>
      <c r="CT184" s="273"/>
      <c r="CU184" s="24"/>
      <c r="CV184" s="107"/>
      <c r="CW184" s="273"/>
      <c r="CX184" s="24"/>
      <c r="CY184" s="107"/>
      <c r="CZ184" s="273"/>
      <c r="DA184" s="692">
        <v>60.400001525878906</v>
      </c>
      <c r="DB184" s="107"/>
      <c r="DC184" s="273"/>
      <c r="DD184" s="24"/>
      <c r="DE184" s="107"/>
      <c r="DF184" s="273"/>
      <c r="DG184" s="218"/>
      <c r="DH184" s="217"/>
      <c r="DI184" s="217"/>
      <c r="DJ184" s="286">
        <f t="shared" ref="DJ184:DJ200" si="544">AVERAGE(AY184:DF184)</f>
        <v>58.131428636823379</v>
      </c>
      <c r="DK184" s="219"/>
      <c r="DL184" s="220">
        <f t="shared" ref="DL184:DL200" si="545">IF(DJ184&gt;80, 4, (DJ184-50)/20+2.5)</f>
        <v>2.9065714318411691</v>
      </c>
      <c r="DM184" s="650">
        <f t="shared" ref="DM184:DM200" si="546">COUNTIF(N184:DF184, DM$1)+COUNTIF(N184:DF184, DM$2)</f>
        <v>0</v>
      </c>
      <c r="DN184" s="233">
        <f t="shared" ref="DN184:DN200" si="547">IF(COUNTIF($N184:$Q184, ET$1)&gt;0, DN$2, 0)</f>
        <v>0</v>
      </c>
      <c r="DO184" s="234">
        <f t="shared" ref="DO184:DO200" si="548">IF(COUNTIF($R184:$U184, ET$1)&gt;0, DO$2, 0)</f>
        <v>0</v>
      </c>
      <c r="DP184" s="234">
        <f t="shared" ref="DP184:DP200" si="549">IF(COUNTIF($V184:$Y184, ET$1)&gt;0, DP$2, 0)</f>
        <v>0</v>
      </c>
      <c r="DQ184" s="234">
        <f t="shared" ref="DQ184:DQ200" si="550">IF(COUNTIF($Z184:$AA184, ET$1)&gt;0, DQ$2, 0)</f>
        <v>0</v>
      </c>
      <c r="DR184" s="234">
        <f t="shared" ref="DR184:DR200" si="551">IF(COUNTIF($AB184:$AC184, ET$1)&gt;0, DR$2, 0)</f>
        <v>0</v>
      </c>
      <c r="DS184" s="235">
        <f t="shared" ref="DS184:DS200" si="552">IF(COUNTIF($AD184:$AF184, $ET$1)&gt;0, DS$2, 0)</f>
        <v>0</v>
      </c>
      <c r="DT184" s="236">
        <f t="shared" ref="DT184:DT200" si="553">IF(COUNTIF($AG184:$AI184, $ET$1)&gt;0, DT$2, 0)</f>
        <v>0</v>
      </c>
      <c r="DU184" s="236">
        <f t="shared" ref="DU184:DU200" si="554">IF(COUNTIF($AJ184:$AL184, $ET$1)&gt;0, DU$2, 0)</f>
        <v>0</v>
      </c>
      <c r="DV184" s="236">
        <f t="shared" ref="DV184:DV200" si="555">IF(COUNTIF($AM184:$AO184, $ET$1)&gt;0, DV$2, 0)</f>
        <v>0</v>
      </c>
      <c r="DW184" s="236">
        <f t="shared" ref="DW184:DW200" si="556">IF(COUNTIF($AP184:$AR184, $ET$1)&gt;0, DW$2, 0)</f>
        <v>0</v>
      </c>
      <c r="DX184" s="236">
        <f t="shared" ref="DX184:DX200" si="557">IF(COUNTIF($AS184:$AU184, $ET$1)&gt;0, DX$2, 0)</f>
        <v>0</v>
      </c>
      <c r="DY184" s="236">
        <f t="shared" ref="DY184:DY200" si="558">IF(COUNTIF($AV184:$AX184, $ET$1)&gt;0, DY$2, 0)</f>
        <v>0</v>
      </c>
      <c r="DZ184" s="237">
        <f t="shared" ref="DZ184:DZ200" si="559">IF(COUNTIF($AY184:$BA184, $ET$1)&gt;0, DZ$2, 0)</f>
        <v>0</v>
      </c>
      <c r="EA184" s="238">
        <f t="shared" ref="EA184:EA200" si="560">IF(COUNTIF($BB184:$BD184, $ET$1)&gt;0, EA$2, 0)</f>
        <v>0</v>
      </c>
      <c r="EB184" s="238">
        <f t="shared" ref="EB184:EB200" si="561">IF(COUNTIF($BE184:$BG184, $ET$1)&gt;0, EB$2, 0)</f>
        <v>0</v>
      </c>
      <c r="EC184" s="238">
        <f t="shared" ref="EC184:EC200" si="562">IF(COUNTIF($BH184:$BJ184, $ET$1)&gt;0, EC$2, 0)</f>
        <v>0</v>
      </c>
      <c r="ED184" s="238">
        <f t="shared" ref="ED184:ED200" si="563">IF(COUNTIF($BK184:$BM184, $ET$1)&gt;0, ED$2, 0)</f>
        <v>0</v>
      </c>
      <c r="EE184" s="238">
        <f t="shared" ref="EE184:EE200" si="564">IF(COUNTIF($BN184:$BP184, $ET$1)&gt;0, EE$2, 0)</f>
        <v>0</v>
      </c>
      <c r="EF184" s="238">
        <f t="shared" ref="EF184:EF200" si="565">IF(COUNTIF($BQ184:$BS184, $ET$1)&gt;0, EF$2, 0)</f>
        <v>0</v>
      </c>
      <c r="EG184" s="238">
        <f t="shared" ref="EG184:EG200" si="566">IF(COUNTIF($BT184:$BV184, $ET$1)&gt;0, EG$2, 0)</f>
        <v>0</v>
      </c>
      <c r="EH184" s="239">
        <f t="shared" ref="EH184:EH200" si="567">IF(COUNTIF($BW184:$BY184, $ET$1)&gt;0, EH$2, 0)</f>
        <v>0</v>
      </c>
      <c r="EI184" s="240">
        <f t="shared" ref="EI184:EI200" si="568">IF(COUNTIF($BZ184:$CB184, $ET$1)&gt;0, EI$2, 0)</f>
        <v>0</v>
      </c>
      <c r="EJ184" s="240">
        <f t="shared" ref="EJ184:EJ200" si="569">IF(COUNTIF($CC184:$CE184, $ET$1)&gt;0, EJ$2, 0)</f>
        <v>0</v>
      </c>
      <c r="EK184" s="240">
        <f t="shared" ref="EK184:EK200" si="570">IF(COUNTIF($CF184:$CH184, $ET$1)&gt;0, EK$2, 0)</f>
        <v>0</v>
      </c>
      <c r="EL184" s="240">
        <f t="shared" ref="EL184:EL200" si="571">IF(COUNTIF($CI184:$CK184, $ET$1)&gt;0, EL$2, 0)</f>
        <v>0</v>
      </c>
      <c r="EM184" s="240">
        <f t="shared" ref="EM184:EM200" si="572">IF(COUNTIF($CL184:$CN184, $ET$1)&gt;0, EM$2, 0)</f>
        <v>0</v>
      </c>
      <c r="EN184" s="240">
        <f t="shared" ref="EN184:EN200" si="573">IF(COUNTIF($CO184:$CQ184, $ET$1)&gt;0, EN$2, 0)</f>
        <v>0</v>
      </c>
      <c r="EO184" s="240">
        <f t="shared" ref="EO184:EO200" si="574">IF(COUNTIF($CR184:$CT184, $ET$1)&gt;0, EO$2, 0)</f>
        <v>0</v>
      </c>
      <c r="EP184" s="240">
        <f t="shared" ref="EP184:EP200" si="575">IF(COUNTIF($CU184:$CW184, $ET$1)&gt;0, EP$2, 0)</f>
        <v>0</v>
      </c>
      <c r="EQ184" s="240">
        <f t="shared" ref="EQ184:EQ200" si="576">IF(COUNTIF($CX184:$CZ184, $ET$1)&gt;0, EQ$2, 0)</f>
        <v>0</v>
      </c>
      <c r="ER184" s="240">
        <f t="shared" ref="ER184:ER200" si="577">IF(COUNTIF($DA184:$DC184, $ET$1)&gt;0, ER$2, 0)</f>
        <v>0</v>
      </c>
      <c r="ES184" s="240">
        <f t="shared" ref="ES184:ES200" si="578">IF(COUNTIF($DD184:$DF184, $ET$1)&gt;0, ES$2, 0)</f>
        <v>0</v>
      </c>
      <c r="ET184" s="241">
        <f t="shared" ref="ET184:ET200" si="579">SUM(DN184:ES184)</f>
        <v>0</v>
      </c>
      <c r="EU184" s="242">
        <f t="shared" ref="EU184:EU200" si="580">IF(COUNTIF($N184:$Q184, GA$1)&gt;0, EU$2, 0)</f>
        <v>0</v>
      </c>
      <c r="EV184" s="234">
        <f t="shared" ref="EV184:EV200" si="581">IF(COUNTIF($R184:$U184, GA$1)&gt;0, EV$2, 0)</f>
        <v>0</v>
      </c>
      <c r="EW184" s="234">
        <f t="shared" ref="EW184:EW200" si="582">IF(COUNTIF($V184:$Y184, GA$1)&gt;0, EW$2, 0)</f>
        <v>0</v>
      </c>
      <c r="EX184" s="234">
        <f t="shared" ref="EX184:EX200" si="583">IF(COUNTIF($Z184:$AA184, GA$1)&gt;0, EX$2, 0)</f>
        <v>0</v>
      </c>
      <c r="EY184" s="234">
        <f t="shared" ref="EY184:EY200" si="584">IF(COUNTIF($AB184:$AC184, GA$1)&gt;0, EY$2, 0)</f>
        <v>0</v>
      </c>
      <c r="EZ184" s="235">
        <f t="shared" ref="EZ184:EZ200" si="585">IF(COUNTIF($AD184:$AF184, $GA$1)&gt;0, EZ$2, 0)</f>
        <v>0</v>
      </c>
      <c r="FA184" s="236">
        <f t="shared" ref="FA184:FA200" si="586">IF(COUNTIF($AG184:$AI184, $GA$1)&gt;0, FA$2, 0)</f>
        <v>0</v>
      </c>
      <c r="FB184" s="236">
        <f t="shared" ref="FB184:FB200" si="587">IF(COUNTIF($AJ184:$AL184, $GA$1)&gt;0, FB$2, 0)</f>
        <v>0</v>
      </c>
      <c r="FC184" s="236">
        <f t="shared" ref="FC184:FC200" si="588">IF(COUNTIF($AM184:$AO184, $GA$1)&gt;0, FC$2, 0)</f>
        <v>0</v>
      </c>
      <c r="FD184" s="236">
        <f t="shared" ref="FD184:FD200" si="589">IF(COUNTIF($AP184:$AR184, $GA$1)&gt;0, FD$2, 0)</f>
        <v>0</v>
      </c>
      <c r="FE184" s="236">
        <f t="shared" ref="FE184:FE200" si="590">IF(COUNTIF($AS184:$AU184, $GA$1)&gt;0, FE$2, 0)</f>
        <v>0</v>
      </c>
      <c r="FF184" s="236">
        <f t="shared" ref="FF184:FF200" si="591">IF(COUNTIF($AV184:$AX184, $GA$1)&gt;0, FF$2, 0)</f>
        <v>0</v>
      </c>
      <c r="FG184" s="237">
        <f t="shared" ref="FG184:FG200" si="592">IF(COUNTIF($AY184:$BA184, $GA$1)&gt;0, FG$2, 0)</f>
        <v>0</v>
      </c>
      <c r="FH184" s="238">
        <f t="shared" ref="FH184:FH200" si="593">IF(COUNTIF($BB184:$BD184, $GA$1)&gt;0, FH$2, 0)</f>
        <v>0</v>
      </c>
      <c r="FI184" s="238">
        <f t="shared" ref="FI184:FI200" si="594">IF(COUNTIF($BE184:$BG184, $GA$1)&gt;0, FI$2, 0)</f>
        <v>0</v>
      </c>
      <c r="FJ184" s="238">
        <f t="shared" ref="FJ184:FJ200" si="595">IF(COUNTIF($BH184:$BJ184, $GA$1)&gt;0, FJ$2, 0)</f>
        <v>0</v>
      </c>
      <c r="FK184" s="238">
        <f t="shared" ref="FK184:FK200" si="596">IF(COUNTIF($BK184:$BM184, $GA$1)&gt;0, FK$2, 0)</f>
        <v>0</v>
      </c>
      <c r="FL184" s="238">
        <f t="shared" ref="FL184:FL200" si="597">IF(COUNTIF($BN184:$BP184, $GA$1)&gt;0, FL$2, 0)</f>
        <v>0</v>
      </c>
      <c r="FM184" s="238">
        <f t="shared" ref="FM184:FM200" si="598">IF(COUNTIF($BQ184:$BS184, $GA$1)&gt;0, FM$2, 0)</f>
        <v>0</v>
      </c>
      <c r="FN184" s="238">
        <f t="shared" ref="FN184:FN200" si="599">IF(COUNTIF($BT184:$BV184, $GA$1)&gt;0, FN$2, 0)</f>
        <v>0</v>
      </c>
      <c r="FO184" s="239">
        <f t="shared" ref="FO184:FO200" si="600">IF(COUNTIF($BW184:$BY184, $GA$1)&gt;0, FO$2, 0)</f>
        <v>0</v>
      </c>
      <c r="FP184" s="240">
        <f t="shared" ref="FP184:FP200" si="601">IF(COUNTIF($BZ184:$CB184, $GA$1)&gt;0, FP$2, 0)</f>
        <v>0</v>
      </c>
      <c r="FQ184" s="240">
        <f t="shared" ref="FQ184:FQ200" si="602">IF(COUNTIF($CC184:$CE184, $GA$1)&gt;0, FQ$2, 0)</f>
        <v>0</v>
      </c>
      <c r="FR184" s="240">
        <f t="shared" ref="FR184:FR200" si="603">IF(COUNTIF($CF184:$CH184, $GA$1)&gt;0, FR$2, 0)</f>
        <v>0</v>
      </c>
      <c r="FS184" s="240">
        <f t="shared" ref="FS184:FS200" si="604">IF(COUNTIF($CI184:$CK184, $GA$1)&gt;0, FS$2, 0)</f>
        <v>0</v>
      </c>
      <c r="FT184" s="240">
        <f t="shared" ref="FT184:FT200" si="605">IF(COUNTIF($CL184:$CN184, $GA$1)&gt;0, FT$2, 0)</f>
        <v>0</v>
      </c>
      <c r="FU184" s="240">
        <f t="shared" ref="FU184:FU200" si="606">IF(COUNTIF($CO184:$CQ184, $GA$1)&gt;0, FU$2, 0)</f>
        <v>0</v>
      </c>
      <c r="FV184" s="240">
        <f t="shared" ref="FV184:FV200" si="607">IF(COUNTIF($CR184:$CT184, $GA$1)&gt;0, FV$2, 0)</f>
        <v>0</v>
      </c>
      <c r="FW184" s="240">
        <f t="shared" ref="FW184:FW200" si="608">IF(COUNTIF($CU184:$CW184, $GA$1)&gt;0, FW$2, 0)</f>
        <v>0</v>
      </c>
      <c r="FX184" s="240">
        <f t="shared" ref="FX184:FX200" si="609">IF(COUNTIF($CX184:$CZ184, $GA$1)&gt;0, FX$2, 0)</f>
        <v>0</v>
      </c>
      <c r="FY184" s="240">
        <f t="shared" ref="FY184:FY200" si="610">IF(COUNTIF($DA184:$DC184, $GA$1)&gt;0, FY$2, 0)</f>
        <v>0</v>
      </c>
      <c r="FZ184" s="240">
        <f t="shared" ref="FZ184:FZ200" si="611">IF(COUNTIF($DD184:$DF184, $GA$1)&gt;0, FZ$2, 0)</f>
        <v>0</v>
      </c>
      <c r="GA184" s="241">
        <f t="shared" ref="GA184:GA200" si="612">SUM(EU184:FZ184)</f>
        <v>0</v>
      </c>
      <c r="GB184" s="242">
        <f t="shared" ref="GB184:GB200" si="613">IF(COUNTIF($N184:$Q184, HH$1)&gt;0, GB$2, 0)</f>
        <v>0</v>
      </c>
      <c r="GC184" s="234">
        <f t="shared" ref="GC184:GC200" si="614">IF(COUNTIF($R184:$U184, HH$1)&gt;0, GC$2, 0)</f>
        <v>0</v>
      </c>
      <c r="GD184" s="234">
        <f t="shared" ref="GD184:GD200" si="615">IF(COUNTIF($V184:$Y184, HH$1)&gt;0, GD$2, 0)</f>
        <v>0</v>
      </c>
      <c r="GE184" s="234">
        <f t="shared" ref="GE184:GE200" si="616">IF(COUNTIF($Z184:$AA184, HH$1)&gt;0, GE$2, 0)</f>
        <v>0</v>
      </c>
      <c r="GF184" s="234">
        <f t="shared" ref="GF184:GF200" si="617">IF(COUNTIF($AB184:$AC184, HH$1)&gt;0, GF$2, 0)</f>
        <v>0</v>
      </c>
      <c r="GG184" s="235">
        <f t="shared" ref="GG184:GG200" si="618">IF(COUNTIF($AD184:$AF184, $HH$1)&gt;0, GG$2, 0)</f>
        <v>0</v>
      </c>
      <c r="GH184" s="236">
        <f t="shared" ref="GH184:GH200" si="619">IF(COUNTIF($AG184:$AI184, $HH$1)&gt;0, GH$2, 0)</f>
        <v>0</v>
      </c>
      <c r="GI184" s="236">
        <f t="shared" ref="GI184:GI200" si="620">IF(COUNTIF($AJ184:$AL184, $HH$1)&gt;0, GI$2, 0)</f>
        <v>0</v>
      </c>
      <c r="GJ184" s="236">
        <f t="shared" ref="GJ184:GJ200" si="621">IF(COUNTIF($AM184:$AO184, $HH$1)&gt;0, GJ$2, 0)</f>
        <v>0</v>
      </c>
      <c r="GK184" s="236">
        <f t="shared" ref="GK184:GK200" si="622">IF(COUNTIF($AP184:$AR184, $HH$1)&gt;0, GK$2, 0)</f>
        <v>0</v>
      </c>
      <c r="GL184" s="236">
        <f t="shared" ref="GL184:GL200" si="623">IF(COUNTIF($AS184:$AU184, $HH$1)&gt;0, GL$2, 0)</f>
        <v>0</v>
      </c>
      <c r="GM184" s="236">
        <f t="shared" ref="GM184:GM200" si="624">IF(COUNTIF($AV184:$AX184, $HH$1)&gt;0, GM$2, 0)</f>
        <v>0</v>
      </c>
      <c r="GN184" s="237">
        <f t="shared" ref="GN184:GN200" si="625">IF(COUNTIF($AY184:$BA184, $HH$1)&gt;0, GN$2, 0)</f>
        <v>0</v>
      </c>
      <c r="GO184" s="238">
        <f t="shared" ref="GO184:GO200" si="626">IF(COUNTIF($BB184:$BD184, $HH$1)&gt;0, GO$2, 0)</f>
        <v>0</v>
      </c>
      <c r="GP184" s="238">
        <f t="shared" ref="GP184:GP200" si="627">IF(COUNTIF($BE184:$BG184, $HH$1)&gt;0, GP$2, 0)</f>
        <v>0</v>
      </c>
      <c r="GQ184" s="238">
        <f t="shared" ref="GQ184:GQ200" si="628">IF(COUNTIF($BH184:$BJ184, $HH$1)&gt;0, GQ$2, 0)</f>
        <v>0</v>
      </c>
      <c r="GR184" s="238">
        <f t="shared" ref="GR184:GR200" si="629">IF(COUNTIF($BK184:$BM184, $HH$1)&gt;0, GR$2, 0)</f>
        <v>0</v>
      </c>
      <c r="GS184" s="238">
        <f t="shared" ref="GS184:GS200" si="630">IF(COUNTIF($BN184:$BP184, $HH$1)&gt;0, GS$2, 0)</f>
        <v>0</v>
      </c>
      <c r="GT184" s="238">
        <f t="shared" ref="GT184:GT200" si="631">IF(COUNTIF($BQ184:$BS184, $HH$1)&gt;0, GT$2, 0)</f>
        <v>0</v>
      </c>
      <c r="GU184" s="238">
        <f t="shared" ref="GU184:GU200" si="632">IF(COUNTIF($BT184:$BV184, $HH$1)&gt;0, GU$2, 0)</f>
        <v>0</v>
      </c>
      <c r="GV184" s="239">
        <f t="shared" ref="GV184:GV200" si="633">IF(COUNTIF($BW184:$BY184, $HH$1)&gt;0, GV$2, 0)</f>
        <v>0</v>
      </c>
      <c r="GW184" s="240">
        <f t="shared" ref="GW184:GW200" si="634">IF(COUNTIF($BZ184:$CB184, $HH$1)&gt;0, GW$2, 0)</f>
        <v>0</v>
      </c>
      <c r="GX184" s="240">
        <f t="shared" ref="GX184:GX200" si="635">IF(COUNTIF($CC184:$CE184, $HH$1)&gt;0, GX$2, 0)</f>
        <v>0</v>
      </c>
      <c r="GY184" s="240">
        <f t="shared" ref="GY184:GY200" si="636">IF(COUNTIF($CF184:$CH184, $HH$1)&gt;0, GY$2, 0)</f>
        <v>0</v>
      </c>
      <c r="GZ184" s="240">
        <f t="shared" ref="GZ184:GZ200" si="637">IF(COUNTIF($CI184:$CK184, $HH$1)&gt;0, GZ$2, 0)</f>
        <v>0</v>
      </c>
      <c r="HA184" s="240">
        <f t="shared" ref="HA184:HA200" si="638">IF(COUNTIF($CL184:$CN184, $HH$1)&gt;0, HA$2, 0)</f>
        <v>0</v>
      </c>
      <c r="HB184" s="240">
        <f t="shared" ref="HB184:HB200" si="639">IF(COUNTIF($CO184:$CQ184, $HH$1)&gt;0, HB$2, 0)</f>
        <v>0</v>
      </c>
      <c r="HC184" s="240">
        <f t="shared" ref="HC184:HC200" si="640">IF(COUNTIF($CR184:$CT184, $HH$1)&gt;0, HC$2, 0)</f>
        <v>0</v>
      </c>
      <c r="HD184" s="240">
        <f t="shared" ref="HD184:HD200" si="641">IF(COUNTIF($CU184:$CW184, $HH$1)&gt;0, HD$2, 0)</f>
        <v>0</v>
      </c>
      <c r="HE184" s="240">
        <f t="shared" ref="HE184:HE200" si="642">IF(COUNTIF($CX184:$CZ184, $HH$1)&gt;0, HE$2, 0)</f>
        <v>0</v>
      </c>
      <c r="HF184" s="240">
        <f t="shared" ref="HF184:HF200" si="643">IF(COUNTIF($DA184:$DC184, $HH$1)&gt;0, HF$2, 0)</f>
        <v>0</v>
      </c>
      <c r="HG184" s="240">
        <f t="shared" ref="HG184:HG200" si="644">IF(COUNTIF($DD184:$DF184, $HH$1)&gt;0, HG$2, 0)</f>
        <v>0</v>
      </c>
      <c r="HH184" s="241">
        <f t="shared" ref="HH184:HH200" si="645">SUM(GB184:HG184)</f>
        <v>0</v>
      </c>
      <c r="HI184" s="243"/>
      <c r="HJ184" s="242">
        <f t="shared" ref="HJ184:HJ200" si="646">IF(MAX($N184:$Q184)&gt;=40, HJ$2, 0)</f>
        <v>3</v>
      </c>
      <c r="HK184" s="234">
        <f t="shared" ref="HK184:HK200" si="647">IF(MAX($R184:$U184)&gt;=40, HK$2, 0)</f>
        <v>0</v>
      </c>
      <c r="HL184" s="234">
        <f t="shared" ref="HL184:HL200" si="648">IF(MAX($V184:$Y184)&gt;=40, HL$2, 0)</f>
        <v>3</v>
      </c>
      <c r="HM184" s="234">
        <f t="shared" ref="HM184:HM200" si="649">IF(MAX($Z184:$AA184)&gt;=40, HM$2, 0)</f>
        <v>0</v>
      </c>
      <c r="HN184" s="234">
        <f t="shared" ref="HN184:HN200" si="650">IF(MAX($AB184:$AC184)&gt;=40, HN$2, 0)</f>
        <v>2</v>
      </c>
      <c r="HO184" s="235">
        <f t="shared" ref="HO184:HO200" si="651">IF(MAX($AD184:$AF184)&gt;=40, HO$2, 0)</f>
        <v>20</v>
      </c>
      <c r="HP184" s="236">
        <f t="shared" ref="HP184:HP200" si="652">IF(MAX($AG184:$AI184)&gt;=40, HP$2, 0)</f>
        <v>20</v>
      </c>
      <c r="HQ184" s="236">
        <f t="shared" ref="HQ184:HQ200" si="653">IF(MAX($AJ184:$AL184)&gt;=40, HQ$2, 0)</f>
        <v>20</v>
      </c>
      <c r="HR184" s="236">
        <f t="shared" ref="HR184:HR200" si="654">IF(MAX($AM184:$AO184)&gt;=40, HR$2, 0)</f>
        <v>20</v>
      </c>
      <c r="HS184" s="236">
        <f t="shared" ref="HS184:HS200" si="655">IF(MAX($AP184:$AR184)&gt;=40, HS$2, 0)</f>
        <v>10</v>
      </c>
      <c r="HT184" s="236">
        <f t="shared" ref="HT184:HT200" si="656">IF(MAX($AS184:$AU184)&gt;=40, HT$2, 0)</f>
        <v>20</v>
      </c>
      <c r="HU184" s="236">
        <f t="shared" ref="HU184:HU200" si="657">IF(MAX($AV184:$AX184)&gt;=40, HU$2, 0)</f>
        <v>10</v>
      </c>
      <c r="HV184" s="237">
        <f t="shared" ref="HV184:HV200" si="658">IF(MAX($AY184:$BA184)&gt;=40, HV$2, 0)</f>
        <v>20</v>
      </c>
      <c r="HW184" s="238">
        <f t="shared" ref="HW184:HW200" si="659">IF(MAX($BB184:$BD184)&gt;=40, HW$2, 0)</f>
        <v>20</v>
      </c>
      <c r="HX184" s="238">
        <f t="shared" ref="HX184:HX200" si="660">IF(MAX($BE184:$BG184)&gt;=40, HX$2, 0)</f>
        <v>20</v>
      </c>
      <c r="HY184" s="238">
        <f t="shared" ref="HY184:HY200" si="661">IF(MAX($BH184:$BJ184)&gt;=40, HY$2, 0)</f>
        <v>20</v>
      </c>
      <c r="HZ184" s="238">
        <f t="shared" ref="HZ184:HZ200" si="662">IF(MAX($BK184:$BM184)&gt;=40, HZ$2, 0)</f>
        <v>10</v>
      </c>
      <c r="IA184" s="238">
        <f t="shared" ref="IA184:IA200" si="663">IF(MAX($BN184:$BP184)&gt;=40, IA$2, 0)</f>
        <v>20</v>
      </c>
      <c r="IB184" s="238">
        <f t="shared" ref="IB184:IB200" si="664">IF(MAX($BQ184:$BS184)&gt;=40, IB$2, 0)</f>
        <v>10</v>
      </c>
      <c r="IC184" s="238">
        <f t="shared" ref="IC184:IC200" si="665">IF(MAX($BT184:$BV184)&gt;=40, IC$2, 0)</f>
        <v>6</v>
      </c>
      <c r="ID184" s="239">
        <f t="shared" ref="ID184:ID200" si="666">IF(MAX($BW184:$BY184)&gt;=40, ID$2, 0)</f>
        <v>20</v>
      </c>
      <c r="IE184" s="240">
        <f t="shared" ref="IE184:IE200" si="667">IF(MAX($BZ184:$CB184)&gt;=40, IE$2, 0)</f>
        <v>20</v>
      </c>
      <c r="IF184" s="240">
        <f t="shared" ref="IF184:IF200" si="668">IF(MAX($CC184:$CE184)&gt;=40, IF$2, 0)</f>
        <v>10</v>
      </c>
      <c r="IG184" s="240">
        <f t="shared" ref="IG184:IG200" si="669">IF(MAX($CF184:$CH184)&gt;=40, IG$2, 0)</f>
        <v>0</v>
      </c>
      <c r="IH184" s="240">
        <f t="shared" ref="IH184:IH200" si="670">IF(MAX($CI184:$CK184)&gt;=40, IH$2, 0)</f>
        <v>0</v>
      </c>
      <c r="II184" s="240">
        <f t="shared" ref="II184:II200" si="671">IF(MAX($CL184:$CN184)&gt;=40, II$2, 0)</f>
        <v>30</v>
      </c>
      <c r="IJ184" s="240">
        <f t="shared" ref="IJ184:IJ200" si="672">IF(MAX($CO184:$CQ184)&gt;=40, IJ$2, 0)</f>
        <v>20</v>
      </c>
      <c r="IK184" s="240">
        <f t="shared" ref="IK184:IK200" si="673">IF(MAX($CR184:$CT184)&gt;=40, IK$2, 0)</f>
        <v>0</v>
      </c>
      <c r="IL184" s="240">
        <f t="shared" ref="IL184:IL200" si="674">IF(MAX($CU184:$CW184)&gt;=40, IL$2, 0)</f>
        <v>0</v>
      </c>
      <c r="IM184" s="240">
        <f t="shared" ref="IM184:IM200" si="675">IF(MAX($CX184:$CZ184)&gt;=40, IM$2, 0)</f>
        <v>0</v>
      </c>
      <c r="IN184" s="240">
        <f t="shared" ref="IN184:IN200" si="676">IF(MAX($DA184:$DC184)&gt;=40, IN$2, 0)</f>
        <v>20</v>
      </c>
      <c r="IO184" s="240">
        <f t="shared" ref="IO184:IO200" si="677">IF(MAX($DD184:$DF184)&gt;=40, IO$2, 0)</f>
        <v>0</v>
      </c>
      <c r="IP184" s="416">
        <f t="shared" ref="IP184:IP200" si="678">SUM(HO184:IB184, ID184:IO184)</f>
        <v>360</v>
      </c>
      <c r="IQ184" s="416">
        <f t="shared" ref="IQ184:IQ200" si="679">SUM(HJ184:HN184, IC184)</f>
        <v>14</v>
      </c>
    </row>
    <row r="185" spans="1:251" ht="15" customHeight="1" x14ac:dyDescent="0.25">
      <c r="A185" s="14" t="s">
        <v>1801</v>
      </c>
      <c r="B185" s="392">
        <v>2</v>
      </c>
      <c r="C185" s="13" t="s">
        <v>402</v>
      </c>
      <c r="D185" s="423">
        <v>43678</v>
      </c>
      <c r="E185" s="20">
        <v>9</v>
      </c>
      <c r="F185" s="6">
        <v>9856312</v>
      </c>
      <c r="G185" s="20">
        <v>1</v>
      </c>
      <c r="H185" s="20"/>
      <c r="I185" s="23"/>
      <c r="J185" s="6" t="s">
        <v>18</v>
      </c>
      <c r="K185" s="6" t="s">
        <v>18</v>
      </c>
      <c r="L185" s="424"/>
      <c r="M185" s="651" t="s">
        <v>503</v>
      </c>
      <c r="N185" s="24">
        <v>59.099998474121094</v>
      </c>
      <c r="O185" s="107"/>
      <c r="P185" s="105"/>
      <c r="Q185" s="106"/>
      <c r="R185" s="692">
        <v>69.050003051757813</v>
      </c>
      <c r="S185" s="107"/>
      <c r="T185" s="105"/>
      <c r="U185" s="106"/>
      <c r="V185" s="690">
        <v>70.580001831054688</v>
      </c>
      <c r="W185" s="107"/>
      <c r="X185" s="105"/>
      <c r="Y185" s="106"/>
      <c r="Z185" s="692">
        <v>75</v>
      </c>
      <c r="AA185" s="273"/>
      <c r="AB185" s="24">
        <v>51.6</v>
      </c>
      <c r="AC185" s="273"/>
      <c r="AD185" s="272">
        <v>100</v>
      </c>
      <c r="AE185" s="108"/>
      <c r="AF185" s="444"/>
      <c r="AG185" s="272">
        <v>100</v>
      </c>
      <c r="AH185" s="108"/>
      <c r="AI185" s="444"/>
      <c r="AJ185" s="272">
        <v>100</v>
      </c>
      <c r="AK185" s="108"/>
      <c r="AL185" s="444"/>
      <c r="AM185" s="272">
        <v>100</v>
      </c>
      <c r="AN185" s="108"/>
      <c r="AO185" s="444"/>
      <c r="AP185" s="272">
        <v>100</v>
      </c>
      <c r="AQ185" s="108"/>
      <c r="AR185" s="444"/>
      <c r="AS185" s="272">
        <v>100</v>
      </c>
      <c r="AT185" s="108"/>
      <c r="AU185" s="444"/>
      <c r="AV185" s="272">
        <v>100</v>
      </c>
      <c r="AW185" s="108"/>
      <c r="AX185" s="444"/>
      <c r="AY185" s="24">
        <v>40</v>
      </c>
      <c r="AZ185" s="107"/>
      <c r="BA185" s="273"/>
      <c r="BB185" s="24">
        <v>57</v>
      </c>
      <c r="BC185" s="107"/>
      <c r="BD185" s="273"/>
      <c r="BE185" s="24">
        <v>63</v>
      </c>
      <c r="BF185" s="107"/>
      <c r="BG185" s="273"/>
      <c r="BH185" s="24">
        <v>68</v>
      </c>
      <c r="BI185" s="107"/>
      <c r="BJ185" s="273"/>
      <c r="BK185" s="24">
        <v>52</v>
      </c>
      <c r="BL185" s="107"/>
      <c r="BM185" s="273"/>
      <c r="BN185" s="24">
        <v>68</v>
      </c>
      <c r="BO185" s="107"/>
      <c r="BP185" s="273"/>
      <c r="BQ185" s="24">
        <v>54</v>
      </c>
      <c r="BR185" s="107"/>
      <c r="BS185" s="273"/>
      <c r="BT185" s="24">
        <v>84.3</v>
      </c>
      <c r="BU185" s="291"/>
      <c r="BV185" s="273"/>
      <c r="BW185" s="24">
        <v>47.180000305175781</v>
      </c>
      <c r="BX185" s="107"/>
      <c r="BY185" s="273"/>
      <c r="BZ185" s="24">
        <v>70</v>
      </c>
      <c r="CA185" s="107"/>
      <c r="CB185" s="273"/>
      <c r="CC185" s="24">
        <v>50</v>
      </c>
      <c r="CD185" s="107"/>
      <c r="CE185" s="107"/>
      <c r="CF185" s="107"/>
      <c r="CG185" s="107"/>
      <c r="CH185" s="273"/>
      <c r="CI185" s="24"/>
      <c r="CJ185" s="107"/>
      <c r="CK185" s="273"/>
      <c r="CL185" s="24">
        <v>40.900001525878906</v>
      </c>
      <c r="CM185" s="107"/>
      <c r="CN185" s="273"/>
      <c r="CO185" s="692">
        <v>73</v>
      </c>
      <c r="CP185" s="107"/>
      <c r="CQ185" s="273"/>
      <c r="CR185" s="24"/>
      <c r="CS185" s="107"/>
      <c r="CT185" s="273"/>
      <c r="CU185" s="24"/>
      <c r="CV185" s="107"/>
      <c r="CW185" s="273"/>
      <c r="CX185" s="24"/>
      <c r="CY185" s="107"/>
      <c r="CZ185" s="273"/>
      <c r="DA185" s="692">
        <v>57</v>
      </c>
      <c r="DB185" s="107"/>
      <c r="DC185" s="273"/>
      <c r="DD185" s="24"/>
      <c r="DE185" s="107"/>
      <c r="DF185" s="273"/>
      <c r="DG185" s="218"/>
      <c r="DH185" s="217"/>
      <c r="DI185" s="217"/>
      <c r="DJ185" s="286">
        <f t="shared" si="544"/>
        <v>58.884285845075333</v>
      </c>
      <c r="DK185" s="219"/>
      <c r="DL185" s="220">
        <f t="shared" si="545"/>
        <v>2.9442142922537666</v>
      </c>
      <c r="DM185" s="650">
        <f t="shared" si="546"/>
        <v>0</v>
      </c>
      <c r="DN185" s="233">
        <f t="shared" si="547"/>
        <v>0</v>
      </c>
      <c r="DO185" s="234">
        <f t="shared" si="548"/>
        <v>0</v>
      </c>
      <c r="DP185" s="234">
        <f t="shared" si="549"/>
        <v>0</v>
      </c>
      <c r="DQ185" s="234">
        <f t="shared" si="550"/>
        <v>0</v>
      </c>
      <c r="DR185" s="234">
        <f t="shared" si="551"/>
        <v>0</v>
      </c>
      <c r="DS185" s="235">
        <f t="shared" si="552"/>
        <v>0</v>
      </c>
      <c r="DT185" s="236">
        <f t="shared" si="553"/>
        <v>0</v>
      </c>
      <c r="DU185" s="236">
        <f t="shared" si="554"/>
        <v>0</v>
      </c>
      <c r="DV185" s="236">
        <f t="shared" si="555"/>
        <v>0</v>
      </c>
      <c r="DW185" s="236">
        <f t="shared" si="556"/>
        <v>0</v>
      </c>
      <c r="DX185" s="236">
        <f t="shared" si="557"/>
        <v>0</v>
      </c>
      <c r="DY185" s="236">
        <f t="shared" si="558"/>
        <v>0</v>
      </c>
      <c r="DZ185" s="237">
        <f t="shared" si="559"/>
        <v>0</v>
      </c>
      <c r="EA185" s="238">
        <f t="shared" si="560"/>
        <v>0</v>
      </c>
      <c r="EB185" s="238">
        <f t="shared" si="561"/>
        <v>0</v>
      </c>
      <c r="EC185" s="238">
        <f t="shared" si="562"/>
        <v>0</v>
      </c>
      <c r="ED185" s="238">
        <f t="shared" si="563"/>
        <v>0</v>
      </c>
      <c r="EE185" s="238">
        <f t="shared" si="564"/>
        <v>0</v>
      </c>
      <c r="EF185" s="238">
        <f t="shared" si="565"/>
        <v>0</v>
      </c>
      <c r="EG185" s="238">
        <f t="shared" si="566"/>
        <v>0</v>
      </c>
      <c r="EH185" s="239">
        <f t="shared" si="567"/>
        <v>0</v>
      </c>
      <c r="EI185" s="240">
        <f t="shared" si="568"/>
        <v>0</v>
      </c>
      <c r="EJ185" s="240">
        <f t="shared" si="569"/>
        <v>0</v>
      </c>
      <c r="EK185" s="240">
        <f t="shared" si="570"/>
        <v>0</v>
      </c>
      <c r="EL185" s="240">
        <f t="shared" si="571"/>
        <v>0</v>
      </c>
      <c r="EM185" s="240">
        <f t="shared" si="572"/>
        <v>0</v>
      </c>
      <c r="EN185" s="240">
        <f t="shared" si="573"/>
        <v>0</v>
      </c>
      <c r="EO185" s="240">
        <f t="shared" si="574"/>
        <v>0</v>
      </c>
      <c r="EP185" s="240">
        <f t="shared" si="575"/>
        <v>0</v>
      </c>
      <c r="EQ185" s="240">
        <f t="shared" si="576"/>
        <v>0</v>
      </c>
      <c r="ER185" s="240">
        <f t="shared" si="577"/>
        <v>0</v>
      </c>
      <c r="ES185" s="240">
        <f t="shared" si="578"/>
        <v>0</v>
      </c>
      <c r="ET185" s="241">
        <f t="shared" si="579"/>
        <v>0</v>
      </c>
      <c r="EU185" s="242">
        <f t="shared" si="580"/>
        <v>0</v>
      </c>
      <c r="EV185" s="234">
        <f t="shared" si="581"/>
        <v>0</v>
      </c>
      <c r="EW185" s="234">
        <f t="shared" si="582"/>
        <v>0</v>
      </c>
      <c r="EX185" s="234">
        <f t="shared" si="583"/>
        <v>0</v>
      </c>
      <c r="EY185" s="234">
        <f t="shared" si="584"/>
        <v>0</v>
      </c>
      <c r="EZ185" s="235">
        <f t="shared" si="585"/>
        <v>0</v>
      </c>
      <c r="FA185" s="236">
        <f t="shared" si="586"/>
        <v>0</v>
      </c>
      <c r="FB185" s="236">
        <f t="shared" si="587"/>
        <v>0</v>
      </c>
      <c r="FC185" s="236">
        <f t="shared" si="588"/>
        <v>0</v>
      </c>
      <c r="FD185" s="236">
        <f t="shared" si="589"/>
        <v>0</v>
      </c>
      <c r="FE185" s="236">
        <f t="shared" si="590"/>
        <v>0</v>
      </c>
      <c r="FF185" s="236">
        <f t="shared" si="591"/>
        <v>0</v>
      </c>
      <c r="FG185" s="237">
        <f t="shared" si="592"/>
        <v>0</v>
      </c>
      <c r="FH185" s="238">
        <f t="shared" si="593"/>
        <v>0</v>
      </c>
      <c r="FI185" s="238">
        <f t="shared" si="594"/>
        <v>0</v>
      </c>
      <c r="FJ185" s="238">
        <f t="shared" si="595"/>
        <v>0</v>
      </c>
      <c r="FK185" s="238">
        <f t="shared" si="596"/>
        <v>0</v>
      </c>
      <c r="FL185" s="238">
        <f t="shared" si="597"/>
        <v>0</v>
      </c>
      <c r="FM185" s="238">
        <f t="shared" si="598"/>
        <v>0</v>
      </c>
      <c r="FN185" s="238">
        <f t="shared" si="599"/>
        <v>0</v>
      </c>
      <c r="FO185" s="239">
        <f t="shared" si="600"/>
        <v>0</v>
      </c>
      <c r="FP185" s="240">
        <f t="shared" si="601"/>
        <v>0</v>
      </c>
      <c r="FQ185" s="240">
        <f t="shared" si="602"/>
        <v>0</v>
      </c>
      <c r="FR185" s="240">
        <f t="shared" si="603"/>
        <v>0</v>
      </c>
      <c r="FS185" s="240">
        <f t="shared" si="604"/>
        <v>0</v>
      </c>
      <c r="FT185" s="240">
        <f t="shared" si="605"/>
        <v>0</v>
      </c>
      <c r="FU185" s="240">
        <f t="shared" si="606"/>
        <v>0</v>
      </c>
      <c r="FV185" s="240">
        <f t="shared" si="607"/>
        <v>0</v>
      </c>
      <c r="FW185" s="240">
        <f t="shared" si="608"/>
        <v>0</v>
      </c>
      <c r="FX185" s="240">
        <f t="shared" si="609"/>
        <v>0</v>
      </c>
      <c r="FY185" s="240">
        <f t="shared" si="610"/>
        <v>0</v>
      </c>
      <c r="FZ185" s="240">
        <f t="shared" si="611"/>
        <v>0</v>
      </c>
      <c r="GA185" s="241">
        <f t="shared" si="612"/>
        <v>0</v>
      </c>
      <c r="GB185" s="242">
        <f t="shared" si="613"/>
        <v>0</v>
      </c>
      <c r="GC185" s="234">
        <f t="shared" si="614"/>
        <v>0</v>
      </c>
      <c r="GD185" s="234">
        <f t="shared" si="615"/>
        <v>0</v>
      </c>
      <c r="GE185" s="234">
        <f t="shared" si="616"/>
        <v>0</v>
      </c>
      <c r="GF185" s="234">
        <f t="shared" si="617"/>
        <v>0</v>
      </c>
      <c r="GG185" s="235">
        <f t="shared" si="618"/>
        <v>0</v>
      </c>
      <c r="GH185" s="236">
        <f t="shared" si="619"/>
        <v>0</v>
      </c>
      <c r="GI185" s="236">
        <f t="shared" si="620"/>
        <v>0</v>
      </c>
      <c r="GJ185" s="236">
        <f t="shared" si="621"/>
        <v>0</v>
      </c>
      <c r="GK185" s="236">
        <f t="shared" si="622"/>
        <v>0</v>
      </c>
      <c r="GL185" s="236">
        <f t="shared" si="623"/>
        <v>0</v>
      </c>
      <c r="GM185" s="236">
        <f t="shared" si="624"/>
        <v>0</v>
      </c>
      <c r="GN185" s="237">
        <f t="shared" si="625"/>
        <v>0</v>
      </c>
      <c r="GO185" s="238">
        <f t="shared" si="626"/>
        <v>0</v>
      </c>
      <c r="GP185" s="238">
        <f t="shared" si="627"/>
        <v>0</v>
      </c>
      <c r="GQ185" s="238">
        <f t="shared" si="628"/>
        <v>0</v>
      </c>
      <c r="GR185" s="238">
        <f t="shared" si="629"/>
        <v>0</v>
      </c>
      <c r="GS185" s="238">
        <f t="shared" si="630"/>
        <v>0</v>
      </c>
      <c r="GT185" s="238">
        <f t="shared" si="631"/>
        <v>0</v>
      </c>
      <c r="GU185" s="238">
        <f t="shared" si="632"/>
        <v>0</v>
      </c>
      <c r="GV185" s="239">
        <f t="shared" si="633"/>
        <v>0</v>
      </c>
      <c r="GW185" s="240">
        <f t="shared" si="634"/>
        <v>0</v>
      </c>
      <c r="GX185" s="240">
        <f t="shared" si="635"/>
        <v>0</v>
      </c>
      <c r="GY185" s="240">
        <f t="shared" si="636"/>
        <v>0</v>
      </c>
      <c r="GZ185" s="240">
        <f t="shared" si="637"/>
        <v>0</v>
      </c>
      <c r="HA185" s="240">
        <f t="shared" si="638"/>
        <v>0</v>
      </c>
      <c r="HB185" s="240">
        <f t="shared" si="639"/>
        <v>0</v>
      </c>
      <c r="HC185" s="240">
        <f t="shared" si="640"/>
        <v>0</v>
      </c>
      <c r="HD185" s="240">
        <f t="shared" si="641"/>
        <v>0</v>
      </c>
      <c r="HE185" s="240">
        <f t="shared" si="642"/>
        <v>0</v>
      </c>
      <c r="HF185" s="240">
        <f t="shared" si="643"/>
        <v>0</v>
      </c>
      <c r="HG185" s="240">
        <f t="shared" si="644"/>
        <v>0</v>
      </c>
      <c r="HH185" s="241">
        <f t="shared" si="645"/>
        <v>0</v>
      </c>
      <c r="HI185" s="243"/>
      <c r="HJ185" s="242">
        <f t="shared" si="646"/>
        <v>3</v>
      </c>
      <c r="HK185" s="234">
        <f t="shared" si="647"/>
        <v>3</v>
      </c>
      <c r="HL185" s="234">
        <f t="shared" si="648"/>
        <v>3</v>
      </c>
      <c r="HM185" s="234">
        <f t="shared" si="649"/>
        <v>3</v>
      </c>
      <c r="HN185" s="234">
        <f t="shared" si="650"/>
        <v>2</v>
      </c>
      <c r="HO185" s="235">
        <f t="shared" si="651"/>
        <v>20</v>
      </c>
      <c r="HP185" s="236">
        <f t="shared" si="652"/>
        <v>20</v>
      </c>
      <c r="HQ185" s="236">
        <f t="shared" si="653"/>
        <v>20</v>
      </c>
      <c r="HR185" s="236">
        <f t="shared" si="654"/>
        <v>20</v>
      </c>
      <c r="HS185" s="236">
        <f t="shared" si="655"/>
        <v>10</v>
      </c>
      <c r="HT185" s="236">
        <f t="shared" si="656"/>
        <v>20</v>
      </c>
      <c r="HU185" s="236">
        <f t="shared" si="657"/>
        <v>10</v>
      </c>
      <c r="HV185" s="237">
        <f t="shared" si="658"/>
        <v>20</v>
      </c>
      <c r="HW185" s="238">
        <f t="shared" si="659"/>
        <v>20</v>
      </c>
      <c r="HX185" s="238">
        <f t="shared" si="660"/>
        <v>20</v>
      </c>
      <c r="HY185" s="238">
        <f t="shared" si="661"/>
        <v>20</v>
      </c>
      <c r="HZ185" s="238">
        <f t="shared" si="662"/>
        <v>10</v>
      </c>
      <c r="IA185" s="238">
        <f t="shared" si="663"/>
        <v>20</v>
      </c>
      <c r="IB185" s="238">
        <f t="shared" si="664"/>
        <v>10</v>
      </c>
      <c r="IC185" s="238">
        <f t="shared" si="665"/>
        <v>6</v>
      </c>
      <c r="ID185" s="239">
        <f t="shared" si="666"/>
        <v>20</v>
      </c>
      <c r="IE185" s="240">
        <f t="shared" si="667"/>
        <v>20</v>
      </c>
      <c r="IF185" s="240">
        <f t="shared" si="668"/>
        <v>10</v>
      </c>
      <c r="IG185" s="240">
        <f t="shared" si="669"/>
        <v>0</v>
      </c>
      <c r="IH185" s="240">
        <f t="shared" si="670"/>
        <v>0</v>
      </c>
      <c r="II185" s="240">
        <f t="shared" si="671"/>
        <v>30</v>
      </c>
      <c r="IJ185" s="240">
        <f t="shared" si="672"/>
        <v>20</v>
      </c>
      <c r="IK185" s="240">
        <f t="shared" si="673"/>
        <v>0</v>
      </c>
      <c r="IL185" s="240">
        <f t="shared" si="674"/>
        <v>0</v>
      </c>
      <c r="IM185" s="240">
        <f t="shared" si="675"/>
        <v>0</v>
      </c>
      <c r="IN185" s="240">
        <f t="shared" si="676"/>
        <v>20</v>
      </c>
      <c r="IO185" s="240">
        <f t="shared" si="677"/>
        <v>0</v>
      </c>
      <c r="IP185" s="416">
        <f t="shared" si="678"/>
        <v>360</v>
      </c>
      <c r="IQ185" s="416">
        <f t="shared" si="679"/>
        <v>20</v>
      </c>
    </row>
    <row r="186" spans="1:251" ht="15" customHeight="1" x14ac:dyDescent="0.25">
      <c r="A186" s="14" t="s">
        <v>1801</v>
      </c>
      <c r="B186" s="392">
        <v>3</v>
      </c>
      <c r="C186" s="13" t="s">
        <v>403</v>
      </c>
      <c r="D186" s="423">
        <v>43678</v>
      </c>
      <c r="E186" s="20">
        <v>9</v>
      </c>
      <c r="F186" s="6">
        <v>9856529</v>
      </c>
      <c r="G186" s="20">
        <v>1</v>
      </c>
      <c r="H186" s="20"/>
      <c r="I186" s="23"/>
      <c r="J186" s="6" t="s">
        <v>18</v>
      </c>
      <c r="K186" s="6" t="s">
        <v>18</v>
      </c>
      <c r="L186" s="424"/>
      <c r="M186" s="651" t="s">
        <v>504</v>
      </c>
      <c r="N186" s="24">
        <v>76</v>
      </c>
      <c r="O186" s="107"/>
      <c r="P186" s="105"/>
      <c r="Q186" s="106"/>
      <c r="R186" s="692">
        <v>80.199996948242188</v>
      </c>
      <c r="S186" s="107"/>
      <c r="T186" s="105"/>
      <c r="U186" s="106"/>
      <c r="V186" s="690">
        <v>70.580001831054688</v>
      </c>
      <c r="W186" s="107"/>
      <c r="X186" s="105"/>
      <c r="Y186" s="106"/>
      <c r="Z186" s="692">
        <v>76.300003051757813</v>
      </c>
      <c r="AA186" s="273"/>
      <c r="AB186" s="24">
        <v>56.8</v>
      </c>
      <c r="AC186" s="273"/>
      <c r="AD186" s="272">
        <v>100</v>
      </c>
      <c r="AE186" s="108"/>
      <c r="AF186" s="444"/>
      <c r="AG186" s="272">
        <v>100</v>
      </c>
      <c r="AH186" s="108"/>
      <c r="AI186" s="444"/>
      <c r="AJ186" s="272">
        <v>100</v>
      </c>
      <c r="AK186" s="108"/>
      <c r="AL186" s="444"/>
      <c r="AM186" s="272">
        <v>100</v>
      </c>
      <c r="AN186" s="108"/>
      <c r="AO186" s="444"/>
      <c r="AP186" s="272">
        <v>100</v>
      </c>
      <c r="AQ186" s="108"/>
      <c r="AR186" s="444"/>
      <c r="AS186" s="272">
        <v>100</v>
      </c>
      <c r="AT186" s="108"/>
      <c r="AU186" s="444"/>
      <c r="AV186" s="272">
        <v>100</v>
      </c>
      <c r="AW186" s="108"/>
      <c r="AX186" s="444"/>
      <c r="AY186" s="24">
        <v>51</v>
      </c>
      <c r="AZ186" s="107"/>
      <c r="BA186" s="273"/>
      <c r="BB186" s="24">
        <v>61</v>
      </c>
      <c r="BC186" s="107"/>
      <c r="BD186" s="273"/>
      <c r="BE186" s="24">
        <v>76</v>
      </c>
      <c r="BF186" s="107"/>
      <c r="BG186" s="273"/>
      <c r="BH186" s="24">
        <v>74</v>
      </c>
      <c r="BI186" s="107"/>
      <c r="BJ186" s="273"/>
      <c r="BK186" s="24">
        <v>61</v>
      </c>
      <c r="BL186" s="107"/>
      <c r="BM186" s="273"/>
      <c r="BN186" s="24">
        <v>69</v>
      </c>
      <c r="BO186" s="107"/>
      <c r="BP186" s="273"/>
      <c r="BQ186" s="24">
        <v>65</v>
      </c>
      <c r="BR186" s="107"/>
      <c r="BS186" s="273"/>
      <c r="BT186" s="24">
        <v>66.7</v>
      </c>
      <c r="BU186" s="291"/>
      <c r="BV186" s="273"/>
      <c r="BW186" s="24">
        <v>42.799999237060547</v>
      </c>
      <c r="BX186" s="107"/>
      <c r="BY186" s="273"/>
      <c r="BZ186" s="24">
        <v>65</v>
      </c>
      <c r="CA186" s="107"/>
      <c r="CB186" s="273"/>
      <c r="CC186" s="24">
        <v>54</v>
      </c>
      <c r="CD186" s="107"/>
      <c r="CE186" s="107"/>
      <c r="CF186" s="107"/>
      <c r="CG186" s="107"/>
      <c r="CH186" s="273"/>
      <c r="CI186" s="24"/>
      <c r="CJ186" s="107"/>
      <c r="CK186" s="273"/>
      <c r="CL186" s="24">
        <v>40.799999237060547</v>
      </c>
      <c r="CM186" s="107"/>
      <c r="CN186" s="273"/>
      <c r="CO186" s="692">
        <v>74</v>
      </c>
      <c r="CP186" s="107"/>
      <c r="CQ186" s="273"/>
      <c r="CR186" s="24"/>
      <c r="CS186" s="107"/>
      <c r="CT186" s="273"/>
      <c r="CU186" s="24"/>
      <c r="CV186" s="107"/>
      <c r="CW186" s="273"/>
      <c r="CX186" s="24"/>
      <c r="CY186" s="107"/>
      <c r="CZ186" s="273"/>
      <c r="DA186" s="692">
        <v>60.099998474121094</v>
      </c>
      <c r="DB186" s="107"/>
      <c r="DC186" s="273"/>
      <c r="DD186" s="24"/>
      <c r="DE186" s="107"/>
      <c r="DF186" s="273"/>
      <c r="DG186" s="218"/>
      <c r="DH186" s="217"/>
      <c r="DI186" s="217"/>
      <c r="DJ186" s="286">
        <f t="shared" si="544"/>
        <v>61.457142639160161</v>
      </c>
      <c r="DK186" s="219"/>
      <c r="DL186" s="220">
        <f t="shared" si="545"/>
        <v>3.072857131958008</v>
      </c>
      <c r="DM186" s="650">
        <f t="shared" si="546"/>
        <v>0</v>
      </c>
      <c r="DN186" s="233">
        <f t="shared" si="547"/>
        <v>0</v>
      </c>
      <c r="DO186" s="234">
        <f t="shared" si="548"/>
        <v>0</v>
      </c>
      <c r="DP186" s="234">
        <f t="shared" si="549"/>
        <v>0</v>
      </c>
      <c r="DQ186" s="234">
        <f t="shared" si="550"/>
        <v>0</v>
      </c>
      <c r="DR186" s="234">
        <f t="shared" si="551"/>
        <v>0</v>
      </c>
      <c r="DS186" s="235">
        <f t="shared" si="552"/>
        <v>0</v>
      </c>
      <c r="DT186" s="236">
        <f t="shared" si="553"/>
        <v>0</v>
      </c>
      <c r="DU186" s="236">
        <f t="shared" si="554"/>
        <v>0</v>
      </c>
      <c r="DV186" s="236">
        <f t="shared" si="555"/>
        <v>0</v>
      </c>
      <c r="DW186" s="236">
        <f t="shared" si="556"/>
        <v>0</v>
      </c>
      <c r="DX186" s="236">
        <f t="shared" si="557"/>
        <v>0</v>
      </c>
      <c r="DY186" s="236">
        <f t="shared" si="558"/>
        <v>0</v>
      </c>
      <c r="DZ186" s="237">
        <f t="shared" si="559"/>
        <v>0</v>
      </c>
      <c r="EA186" s="238">
        <f t="shared" si="560"/>
        <v>0</v>
      </c>
      <c r="EB186" s="238">
        <f t="shared" si="561"/>
        <v>0</v>
      </c>
      <c r="EC186" s="238">
        <f t="shared" si="562"/>
        <v>0</v>
      </c>
      <c r="ED186" s="238">
        <f t="shared" si="563"/>
        <v>0</v>
      </c>
      <c r="EE186" s="238">
        <f t="shared" si="564"/>
        <v>0</v>
      </c>
      <c r="EF186" s="238">
        <f t="shared" si="565"/>
        <v>0</v>
      </c>
      <c r="EG186" s="238">
        <f t="shared" si="566"/>
        <v>0</v>
      </c>
      <c r="EH186" s="239">
        <f t="shared" si="567"/>
        <v>0</v>
      </c>
      <c r="EI186" s="240">
        <f t="shared" si="568"/>
        <v>0</v>
      </c>
      <c r="EJ186" s="240">
        <f t="shared" si="569"/>
        <v>0</v>
      </c>
      <c r="EK186" s="240">
        <f t="shared" si="570"/>
        <v>0</v>
      </c>
      <c r="EL186" s="240">
        <f t="shared" si="571"/>
        <v>0</v>
      </c>
      <c r="EM186" s="240">
        <f t="shared" si="572"/>
        <v>0</v>
      </c>
      <c r="EN186" s="240">
        <f t="shared" si="573"/>
        <v>0</v>
      </c>
      <c r="EO186" s="240">
        <f t="shared" si="574"/>
        <v>0</v>
      </c>
      <c r="EP186" s="240">
        <f t="shared" si="575"/>
        <v>0</v>
      </c>
      <c r="EQ186" s="240">
        <f t="shared" si="576"/>
        <v>0</v>
      </c>
      <c r="ER186" s="240">
        <f t="shared" si="577"/>
        <v>0</v>
      </c>
      <c r="ES186" s="240">
        <f t="shared" si="578"/>
        <v>0</v>
      </c>
      <c r="ET186" s="241">
        <f t="shared" si="579"/>
        <v>0</v>
      </c>
      <c r="EU186" s="242">
        <f t="shared" si="580"/>
        <v>0</v>
      </c>
      <c r="EV186" s="234">
        <f t="shared" si="581"/>
        <v>0</v>
      </c>
      <c r="EW186" s="234">
        <f t="shared" si="582"/>
        <v>0</v>
      </c>
      <c r="EX186" s="234">
        <f t="shared" si="583"/>
        <v>0</v>
      </c>
      <c r="EY186" s="234">
        <f t="shared" si="584"/>
        <v>0</v>
      </c>
      <c r="EZ186" s="235">
        <f t="shared" si="585"/>
        <v>0</v>
      </c>
      <c r="FA186" s="236">
        <f t="shared" si="586"/>
        <v>0</v>
      </c>
      <c r="FB186" s="236">
        <f t="shared" si="587"/>
        <v>0</v>
      </c>
      <c r="FC186" s="236">
        <f t="shared" si="588"/>
        <v>0</v>
      </c>
      <c r="FD186" s="236">
        <f t="shared" si="589"/>
        <v>0</v>
      </c>
      <c r="FE186" s="236">
        <f t="shared" si="590"/>
        <v>0</v>
      </c>
      <c r="FF186" s="236">
        <f t="shared" si="591"/>
        <v>0</v>
      </c>
      <c r="FG186" s="237">
        <f t="shared" si="592"/>
        <v>0</v>
      </c>
      <c r="FH186" s="238">
        <f t="shared" si="593"/>
        <v>0</v>
      </c>
      <c r="FI186" s="238">
        <f t="shared" si="594"/>
        <v>0</v>
      </c>
      <c r="FJ186" s="238">
        <f t="shared" si="595"/>
        <v>0</v>
      </c>
      <c r="FK186" s="238">
        <f t="shared" si="596"/>
        <v>0</v>
      </c>
      <c r="FL186" s="238">
        <f t="shared" si="597"/>
        <v>0</v>
      </c>
      <c r="FM186" s="238">
        <f t="shared" si="598"/>
        <v>0</v>
      </c>
      <c r="FN186" s="238">
        <f t="shared" si="599"/>
        <v>0</v>
      </c>
      <c r="FO186" s="239">
        <f t="shared" si="600"/>
        <v>0</v>
      </c>
      <c r="FP186" s="240">
        <f t="shared" si="601"/>
        <v>0</v>
      </c>
      <c r="FQ186" s="240">
        <f t="shared" si="602"/>
        <v>0</v>
      </c>
      <c r="FR186" s="240">
        <f t="shared" si="603"/>
        <v>0</v>
      </c>
      <c r="FS186" s="240">
        <f t="shared" si="604"/>
        <v>0</v>
      </c>
      <c r="FT186" s="240">
        <f t="shared" si="605"/>
        <v>0</v>
      </c>
      <c r="FU186" s="240">
        <f t="shared" si="606"/>
        <v>0</v>
      </c>
      <c r="FV186" s="240">
        <f t="shared" si="607"/>
        <v>0</v>
      </c>
      <c r="FW186" s="240">
        <f t="shared" si="608"/>
        <v>0</v>
      </c>
      <c r="FX186" s="240">
        <f t="shared" si="609"/>
        <v>0</v>
      </c>
      <c r="FY186" s="240">
        <f t="shared" si="610"/>
        <v>0</v>
      </c>
      <c r="FZ186" s="240">
        <f t="shared" si="611"/>
        <v>0</v>
      </c>
      <c r="GA186" s="241">
        <f t="shared" si="612"/>
        <v>0</v>
      </c>
      <c r="GB186" s="242">
        <f t="shared" si="613"/>
        <v>0</v>
      </c>
      <c r="GC186" s="234">
        <f t="shared" si="614"/>
        <v>0</v>
      </c>
      <c r="GD186" s="234">
        <f t="shared" si="615"/>
        <v>0</v>
      </c>
      <c r="GE186" s="234">
        <f t="shared" si="616"/>
        <v>0</v>
      </c>
      <c r="GF186" s="234">
        <f t="shared" si="617"/>
        <v>0</v>
      </c>
      <c r="GG186" s="235">
        <f t="shared" si="618"/>
        <v>0</v>
      </c>
      <c r="GH186" s="236">
        <f t="shared" si="619"/>
        <v>0</v>
      </c>
      <c r="GI186" s="236">
        <f t="shared" si="620"/>
        <v>0</v>
      </c>
      <c r="GJ186" s="236">
        <f t="shared" si="621"/>
        <v>0</v>
      </c>
      <c r="GK186" s="236">
        <f t="shared" si="622"/>
        <v>0</v>
      </c>
      <c r="GL186" s="236">
        <f t="shared" si="623"/>
        <v>0</v>
      </c>
      <c r="GM186" s="236">
        <f t="shared" si="624"/>
        <v>0</v>
      </c>
      <c r="GN186" s="237">
        <f t="shared" si="625"/>
        <v>0</v>
      </c>
      <c r="GO186" s="238">
        <f t="shared" si="626"/>
        <v>0</v>
      </c>
      <c r="GP186" s="238">
        <f t="shared" si="627"/>
        <v>0</v>
      </c>
      <c r="GQ186" s="238">
        <f t="shared" si="628"/>
        <v>0</v>
      </c>
      <c r="GR186" s="238">
        <f t="shared" si="629"/>
        <v>0</v>
      </c>
      <c r="GS186" s="238">
        <f t="shared" si="630"/>
        <v>0</v>
      </c>
      <c r="GT186" s="238">
        <f t="shared" si="631"/>
        <v>0</v>
      </c>
      <c r="GU186" s="238">
        <f t="shared" si="632"/>
        <v>0</v>
      </c>
      <c r="GV186" s="239">
        <f t="shared" si="633"/>
        <v>0</v>
      </c>
      <c r="GW186" s="240">
        <f t="shared" si="634"/>
        <v>0</v>
      </c>
      <c r="GX186" s="240">
        <f t="shared" si="635"/>
        <v>0</v>
      </c>
      <c r="GY186" s="240">
        <f t="shared" si="636"/>
        <v>0</v>
      </c>
      <c r="GZ186" s="240">
        <f t="shared" si="637"/>
        <v>0</v>
      </c>
      <c r="HA186" s="240">
        <f t="shared" si="638"/>
        <v>0</v>
      </c>
      <c r="HB186" s="240">
        <f t="shared" si="639"/>
        <v>0</v>
      </c>
      <c r="HC186" s="240">
        <f t="shared" si="640"/>
        <v>0</v>
      </c>
      <c r="HD186" s="240">
        <f t="shared" si="641"/>
        <v>0</v>
      </c>
      <c r="HE186" s="240">
        <f t="shared" si="642"/>
        <v>0</v>
      </c>
      <c r="HF186" s="240">
        <f t="shared" si="643"/>
        <v>0</v>
      </c>
      <c r="HG186" s="240">
        <f t="shared" si="644"/>
        <v>0</v>
      </c>
      <c r="HH186" s="241">
        <f t="shared" si="645"/>
        <v>0</v>
      </c>
      <c r="HI186" s="243"/>
      <c r="HJ186" s="242">
        <f t="shared" si="646"/>
        <v>3</v>
      </c>
      <c r="HK186" s="234">
        <f t="shared" si="647"/>
        <v>3</v>
      </c>
      <c r="HL186" s="234">
        <f t="shared" si="648"/>
        <v>3</v>
      </c>
      <c r="HM186" s="234">
        <f t="shared" si="649"/>
        <v>3</v>
      </c>
      <c r="HN186" s="234">
        <f t="shared" si="650"/>
        <v>2</v>
      </c>
      <c r="HO186" s="235">
        <f t="shared" si="651"/>
        <v>20</v>
      </c>
      <c r="HP186" s="236">
        <f t="shared" si="652"/>
        <v>20</v>
      </c>
      <c r="HQ186" s="236">
        <f t="shared" si="653"/>
        <v>20</v>
      </c>
      <c r="HR186" s="236">
        <f t="shared" si="654"/>
        <v>20</v>
      </c>
      <c r="HS186" s="236">
        <f t="shared" si="655"/>
        <v>10</v>
      </c>
      <c r="HT186" s="236">
        <f t="shared" si="656"/>
        <v>20</v>
      </c>
      <c r="HU186" s="236">
        <f t="shared" si="657"/>
        <v>10</v>
      </c>
      <c r="HV186" s="237">
        <f t="shared" si="658"/>
        <v>20</v>
      </c>
      <c r="HW186" s="238">
        <f t="shared" si="659"/>
        <v>20</v>
      </c>
      <c r="HX186" s="238">
        <f t="shared" si="660"/>
        <v>20</v>
      </c>
      <c r="HY186" s="238">
        <f t="shared" si="661"/>
        <v>20</v>
      </c>
      <c r="HZ186" s="238">
        <f t="shared" si="662"/>
        <v>10</v>
      </c>
      <c r="IA186" s="238">
        <f t="shared" si="663"/>
        <v>20</v>
      </c>
      <c r="IB186" s="238">
        <f t="shared" si="664"/>
        <v>10</v>
      </c>
      <c r="IC186" s="238">
        <f t="shared" si="665"/>
        <v>6</v>
      </c>
      <c r="ID186" s="239">
        <f t="shared" si="666"/>
        <v>20</v>
      </c>
      <c r="IE186" s="240">
        <f t="shared" si="667"/>
        <v>20</v>
      </c>
      <c r="IF186" s="240">
        <f t="shared" si="668"/>
        <v>10</v>
      </c>
      <c r="IG186" s="240">
        <f t="shared" si="669"/>
        <v>0</v>
      </c>
      <c r="IH186" s="240">
        <f t="shared" si="670"/>
        <v>0</v>
      </c>
      <c r="II186" s="240">
        <f t="shared" si="671"/>
        <v>30</v>
      </c>
      <c r="IJ186" s="240">
        <f t="shared" si="672"/>
        <v>20</v>
      </c>
      <c r="IK186" s="240">
        <f t="shared" si="673"/>
        <v>0</v>
      </c>
      <c r="IL186" s="240">
        <f t="shared" si="674"/>
        <v>0</v>
      </c>
      <c r="IM186" s="240">
        <f t="shared" si="675"/>
        <v>0</v>
      </c>
      <c r="IN186" s="240">
        <f t="shared" si="676"/>
        <v>20</v>
      </c>
      <c r="IO186" s="240">
        <f t="shared" si="677"/>
        <v>0</v>
      </c>
      <c r="IP186" s="416">
        <f t="shared" si="678"/>
        <v>360</v>
      </c>
      <c r="IQ186" s="416">
        <f t="shared" si="679"/>
        <v>20</v>
      </c>
    </row>
    <row r="187" spans="1:251" ht="15" customHeight="1" x14ac:dyDescent="0.25">
      <c r="A187" s="14" t="s">
        <v>1801</v>
      </c>
      <c r="B187" s="392">
        <v>4</v>
      </c>
      <c r="C187" s="13" t="s">
        <v>404</v>
      </c>
      <c r="D187" s="423">
        <v>43678</v>
      </c>
      <c r="E187" s="20">
        <v>9</v>
      </c>
      <c r="F187" s="6">
        <v>9856323</v>
      </c>
      <c r="G187" s="20">
        <v>1</v>
      </c>
      <c r="H187" s="20"/>
      <c r="I187" s="23"/>
      <c r="J187" s="6" t="s">
        <v>18</v>
      </c>
      <c r="K187" s="6" t="s">
        <v>18</v>
      </c>
      <c r="L187" s="424"/>
      <c r="M187" s="651" t="s">
        <v>505</v>
      </c>
      <c r="N187" s="24">
        <v>61.5</v>
      </c>
      <c r="O187" s="107"/>
      <c r="P187" s="105"/>
      <c r="Q187" s="106"/>
      <c r="R187" s="692">
        <v>64.650001525878906</v>
      </c>
      <c r="S187" s="107"/>
      <c r="T187" s="105"/>
      <c r="U187" s="106"/>
      <c r="V187" s="690">
        <v>63.580001831054688</v>
      </c>
      <c r="W187" s="107"/>
      <c r="X187" s="105"/>
      <c r="Y187" s="106"/>
      <c r="Z187" s="692">
        <v>81.099998474121094</v>
      </c>
      <c r="AA187" s="273"/>
      <c r="AB187" s="24">
        <v>59.3</v>
      </c>
      <c r="AC187" s="273"/>
      <c r="AD187" s="272">
        <v>100</v>
      </c>
      <c r="AE187" s="108"/>
      <c r="AF187" s="444"/>
      <c r="AG187" s="272">
        <v>100</v>
      </c>
      <c r="AH187" s="108"/>
      <c r="AI187" s="444"/>
      <c r="AJ187" s="272">
        <v>100</v>
      </c>
      <c r="AK187" s="108"/>
      <c r="AL187" s="444"/>
      <c r="AM187" s="272">
        <v>100</v>
      </c>
      <c r="AN187" s="108"/>
      <c r="AO187" s="444"/>
      <c r="AP187" s="272">
        <v>100</v>
      </c>
      <c r="AQ187" s="108"/>
      <c r="AR187" s="444"/>
      <c r="AS187" s="272">
        <v>100</v>
      </c>
      <c r="AT187" s="108"/>
      <c r="AU187" s="444"/>
      <c r="AV187" s="272">
        <v>100</v>
      </c>
      <c r="AW187" s="108"/>
      <c r="AX187" s="444"/>
      <c r="AY187" s="24">
        <v>52</v>
      </c>
      <c r="AZ187" s="107"/>
      <c r="BA187" s="273"/>
      <c r="BB187" s="24">
        <v>80</v>
      </c>
      <c r="BC187" s="107"/>
      <c r="BD187" s="273"/>
      <c r="BE187" s="24">
        <v>74</v>
      </c>
      <c r="BF187" s="107"/>
      <c r="BG187" s="273"/>
      <c r="BH187" s="24">
        <v>78</v>
      </c>
      <c r="BI187" s="107"/>
      <c r="BJ187" s="273"/>
      <c r="BK187" s="24">
        <v>77</v>
      </c>
      <c r="BL187" s="107"/>
      <c r="BM187" s="273"/>
      <c r="BN187" s="24">
        <v>72</v>
      </c>
      <c r="BO187" s="107"/>
      <c r="BP187" s="273"/>
      <c r="BQ187" s="24">
        <v>76</v>
      </c>
      <c r="BR187" s="107"/>
      <c r="BS187" s="273"/>
      <c r="BT187" s="24">
        <v>90</v>
      </c>
      <c r="BU187" s="291"/>
      <c r="BV187" s="273"/>
      <c r="BW187" s="24">
        <v>56.680000305175781</v>
      </c>
      <c r="BX187" s="107"/>
      <c r="BY187" s="273"/>
      <c r="BZ187" s="24">
        <v>69</v>
      </c>
      <c r="CA187" s="107"/>
      <c r="CB187" s="273"/>
      <c r="CC187" s="24">
        <v>63</v>
      </c>
      <c r="CD187" s="107"/>
      <c r="CE187" s="107"/>
      <c r="CF187" s="107"/>
      <c r="CG187" s="107"/>
      <c r="CH187" s="273"/>
      <c r="CI187" s="24"/>
      <c r="CJ187" s="107"/>
      <c r="CK187" s="273"/>
      <c r="CL187" s="24">
        <v>66.099998474121094</v>
      </c>
      <c r="CM187" s="107"/>
      <c r="CN187" s="273"/>
      <c r="CO187" s="692">
        <v>81.5</v>
      </c>
      <c r="CP187" s="107"/>
      <c r="CQ187" s="273"/>
      <c r="CR187" s="24"/>
      <c r="CS187" s="107"/>
      <c r="CT187" s="273"/>
      <c r="CU187" s="24"/>
      <c r="CV187" s="107"/>
      <c r="CW187" s="273"/>
      <c r="CX187" s="24"/>
      <c r="CY187" s="107"/>
      <c r="CZ187" s="273"/>
      <c r="DA187" s="692">
        <v>62.799999237060547</v>
      </c>
      <c r="DB187" s="107"/>
      <c r="DC187" s="273"/>
      <c r="DD187" s="24"/>
      <c r="DE187" s="107"/>
      <c r="DF187" s="273"/>
      <c r="DG187" s="218"/>
      <c r="DH187" s="217"/>
      <c r="DI187" s="217"/>
      <c r="DJ187" s="286">
        <f t="shared" si="544"/>
        <v>71.29142842973981</v>
      </c>
      <c r="DK187" s="219"/>
      <c r="DL187" s="220">
        <f t="shared" si="545"/>
        <v>3.5645714214869906</v>
      </c>
      <c r="DM187" s="650">
        <f t="shared" si="546"/>
        <v>0</v>
      </c>
      <c r="DN187" s="233">
        <f t="shared" si="547"/>
        <v>0</v>
      </c>
      <c r="DO187" s="234">
        <f t="shared" si="548"/>
        <v>0</v>
      </c>
      <c r="DP187" s="234">
        <f t="shared" si="549"/>
        <v>0</v>
      </c>
      <c r="DQ187" s="234">
        <f t="shared" si="550"/>
        <v>0</v>
      </c>
      <c r="DR187" s="234">
        <f t="shared" si="551"/>
        <v>0</v>
      </c>
      <c r="DS187" s="235">
        <f t="shared" si="552"/>
        <v>0</v>
      </c>
      <c r="DT187" s="236">
        <f t="shared" si="553"/>
        <v>0</v>
      </c>
      <c r="DU187" s="236">
        <f t="shared" si="554"/>
        <v>0</v>
      </c>
      <c r="DV187" s="236">
        <f t="shared" si="555"/>
        <v>0</v>
      </c>
      <c r="DW187" s="236">
        <f t="shared" si="556"/>
        <v>0</v>
      </c>
      <c r="DX187" s="236">
        <f t="shared" si="557"/>
        <v>0</v>
      </c>
      <c r="DY187" s="236">
        <f t="shared" si="558"/>
        <v>0</v>
      </c>
      <c r="DZ187" s="237">
        <f t="shared" si="559"/>
        <v>0</v>
      </c>
      <c r="EA187" s="238">
        <f t="shared" si="560"/>
        <v>0</v>
      </c>
      <c r="EB187" s="238">
        <f t="shared" si="561"/>
        <v>0</v>
      </c>
      <c r="EC187" s="238">
        <f t="shared" si="562"/>
        <v>0</v>
      </c>
      <c r="ED187" s="238">
        <f t="shared" si="563"/>
        <v>0</v>
      </c>
      <c r="EE187" s="238">
        <f t="shared" si="564"/>
        <v>0</v>
      </c>
      <c r="EF187" s="238">
        <f t="shared" si="565"/>
        <v>0</v>
      </c>
      <c r="EG187" s="238">
        <f t="shared" si="566"/>
        <v>0</v>
      </c>
      <c r="EH187" s="239">
        <f t="shared" si="567"/>
        <v>0</v>
      </c>
      <c r="EI187" s="240">
        <f t="shared" si="568"/>
        <v>0</v>
      </c>
      <c r="EJ187" s="240">
        <f t="shared" si="569"/>
        <v>0</v>
      </c>
      <c r="EK187" s="240">
        <f t="shared" si="570"/>
        <v>0</v>
      </c>
      <c r="EL187" s="240">
        <f t="shared" si="571"/>
        <v>0</v>
      </c>
      <c r="EM187" s="240">
        <f t="shared" si="572"/>
        <v>0</v>
      </c>
      <c r="EN187" s="240">
        <f t="shared" si="573"/>
        <v>0</v>
      </c>
      <c r="EO187" s="240">
        <f t="shared" si="574"/>
        <v>0</v>
      </c>
      <c r="EP187" s="240">
        <f t="shared" si="575"/>
        <v>0</v>
      </c>
      <c r="EQ187" s="240">
        <f t="shared" si="576"/>
        <v>0</v>
      </c>
      <c r="ER187" s="240">
        <f t="shared" si="577"/>
        <v>0</v>
      </c>
      <c r="ES187" s="240">
        <f t="shared" si="578"/>
        <v>0</v>
      </c>
      <c r="ET187" s="241">
        <f t="shared" si="579"/>
        <v>0</v>
      </c>
      <c r="EU187" s="242">
        <f t="shared" si="580"/>
        <v>0</v>
      </c>
      <c r="EV187" s="234">
        <f t="shared" si="581"/>
        <v>0</v>
      </c>
      <c r="EW187" s="234">
        <f t="shared" si="582"/>
        <v>0</v>
      </c>
      <c r="EX187" s="234">
        <f t="shared" si="583"/>
        <v>0</v>
      </c>
      <c r="EY187" s="234">
        <f t="shared" si="584"/>
        <v>0</v>
      </c>
      <c r="EZ187" s="235">
        <f t="shared" si="585"/>
        <v>0</v>
      </c>
      <c r="FA187" s="236">
        <f t="shared" si="586"/>
        <v>0</v>
      </c>
      <c r="FB187" s="236">
        <f t="shared" si="587"/>
        <v>0</v>
      </c>
      <c r="FC187" s="236">
        <f t="shared" si="588"/>
        <v>0</v>
      </c>
      <c r="FD187" s="236">
        <f t="shared" si="589"/>
        <v>0</v>
      </c>
      <c r="FE187" s="236">
        <f t="shared" si="590"/>
        <v>0</v>
      </c>
      <c r="FF187" s="236">
        <f t="shared" si="591"/>
        <v>0</v>
      </c>
      <c r="FG187" s="237">
        <f t="shared" si="592"/>
        <v>0</v>
      </c>
      <c r="FH187" s="238">
        <f t="shared" si="593"/>
        <v>0</v>
      </c>
      <c r="FI187" s="238">
        <f t="shared" si="594"/>
        <v>0</v>
      </c>
      <c r="FJ187" s="238">
        <f t="shared" si="595"/>
        <v>0</v>
      </c>
      <c r="FK187" s="238">
        <f t="shared" si="596"/>
        <v>0</v>
      </c>
      <c r="FL187" s="238">
        <f t="shared" si="597"/>
        <v>0</v>
      </c>
      <c r="FM187" s="238">
        <f t="shared" si="598"/>
        <v>0</v>
      </c>
      <c r="FN187" s="238">
        <f t="shared" si="599"/>
        <v>0</v>
      </c>
      <c r="FO187" s="239">
        <f t="shared" si="600"/>
        <v>0</v>
      </c>
      <c r="FP187" s="240">
        <f t="shared" si="601"/>
        <v>0</v>
      </c>
      <c r="FQ187" s="240">
        <f t="shared" si="602"/>
        <v>0</v>
      </c>
      <c r="FR187" s="240">
        <f t="shared" si="603"/>
        <v>0</v>
      </c>
      <c r="FS187" s="240">
        <f t="shared" si="604"/>
        <v>0</v>
      </c>
      <c r="FT187" s="240">
        <f t="shared" si="605"/>
        <v>0</v>
      </c>
      <c r="FU187" s="240">
        <f t="shared" si="606"/>
        <v>0</v>
      </c>
      <c r="FV187" s="240">
        <f t="shared" si="607"/>
        <v>0</v>
      </c>
      <c r="FW187" s="240">
        <f t="shared" si="608"/>
        <v>0</v>
      </c>
      <c r="FX187" s="240">
        <f t="shared" si="609"/>
        <v>0</v>
      </c>
      <c r="FY187" s="240">
        <f t="shared" si="610"/>
        <v>0</v>
      </c>
      <c r="FZ187" s="240">
        <f t="shared" si="611"/>
        <v>0</v>
      </c>
      <c r="GA187" s="241">
        <f t="shared" si="612"/>
        <v>0</v>
      </c>
      <c r="GB187" s="242">
        <f t="shared" si="613"/>
        <v>0</v>
      </c>
      <c r="GC187" s="234">
        <f t="shared" si="614"/>
        <v>0</v>
      </c>
      <c r="GD187" s="234">
        <f t="shared" si="615"/>
        <v>0</v>
      </c>
      <c r="GE187" s="234">
        <f t="shared" si="616"/>
        <v>0</v>
      </c>
      <c r="GF187" s="234">
        <f t="shared" si="617"/>
        <v>0</v>
      </c>
      <c r="GG187" s="235">
        <f t="shared" si="618"/>
        <v>0</v>
      </c>
      <c r="GH187" s="236">
        <f t="shared" si="619"/>
        <v>0</v>
      </c>
      <c r="GI187" s="236">
        <f t="shared" si="620"/>
        <v>0</v>
      </c>
      <c r="GJ187" s="236">
        <f t="shared" si="621"/>
        <v>0</v>
      </c>
      <c r="GK187" s="236">
        <f t="shared" si="622"/>
        <v>0</v>
      </c>
      <c r="GL187" s="236">
        <f t="shared" si="623"/>
        <v>0</v>
      </c>
      <c r="GM187" s="236">
        <f t="shared" si="624"/>
        <v>0</v>
      </c>
      <c r="GN187" s="237">
        <f t="shared" si="625"/>
        <v>0</v>
      </c>
      <c r="GO187" s="238">
        <f t="shared" si="626"/>
        <v>0</v>
      </c>
      <c r="GP187" s="238">
        <f t="shared" si="627"/>
        <v>0</v>
      </c>
      <c r="GQ187" s="238">
        <f t="shared" si="628"/>
        <v>0</v>
      </c>
      <c r="GR187" s="238">
        <f t="shared" si="629"/>
        <v>0</v>
      </c>
      <c r="GS187" s="238">
        <f t="shared" si="630"/>
        <v>0</v>
      </c>
      <c r="GT187" s="238">
        <f t="shared" si="631"/>
        <v>0</v>
      </c>
      <c r="GU187" s="238">
        <f t="shared" si="632"/>
        <v>0</v>
      </c>
      <c r="GV187" s="239">
        <f t="shared" si="633"/>
        <v>0</v>
      </c>
      <c r="GW187" s="240">
        <f t="shared" si="634"/>
        <v>0</v>
      </c>
      <c r="GX187" s="240">
        <f t="shared" si="635"/>
        <v>0</v>
      </c>
      <c r="GY187" s="240">
        <f t="shared" si="636"/>
        <v>0</v>
      </c>
      <c r="GZ187" s="240">
        <f t="shared" si="637"/>
        <v>0</v>
      </c>
      <c r="HA187" s="240">
        <f t="shared" si="638"/>
        <v>0</v>
      </c>
      <c r="HB187" s="240">
        <f t="shared" si="639"/>
        <v>0</v>
      </c>
      <c r="HC187" s="240">
        <f t="shared" si="640"/>
        <v>0</v>
      </c>
      <c r="HD187" s="240">
        <f t="shared" si="641"/>
        <v>0</v>
      </c>
      <c r="HE187" s="240">
        <f t="shared" si="642"/>
        <v>0</v>
      </c>
      <c r="HF187" s="240">
        <f t="shared" si="643"/>
        <v>0</v>
      </c>
      <c r="HG187" s="240">
        <f t="shared" si="644"/>
        <v>0</v>
      </c>
      <c r="HH187" s="241">
        <f t="shared" si="645"/>
        <v>0</v>
      </c>
      <c r="HI187" s="243"/>
      <c r="HJ187" s="242">
        <f t="shared" si="646"/>
        <v>3</v>
      </c>
      <c r="HK187" s="234">
        <f t="shared" si="647"/>
        <v>3</v>
      </c>
      <c r="HL187" s="234">
        <f t="shared" si="648"/>
        <v>3</v>
      </c>
      <c r="HM187" s="234">
        <f t="shared" si="649"/>
        <v>3</v>
      </c>
      <c r="HN187" s="234">
        <f t="shared" si="650"/>
        <v>2</v>
      </c>
      <c r="HO187" s="235">
        <f t="shared" si="651"/>
        <v>20</v>
      </c>
      <c r="HP187" s="236">
        <f t="shared" si="652"/>
        <v>20</v>
      </c>
      <c r="HQ187" s="236">
        <f t="shared" si="653"/>
        <v>20</v>
      </c>
      <c r="HR187" s="236">
        <f t="shared" si="654"/>
        <v>20</v>
      </c>
      <c r="HS187" s="236">
        <f t="shared" si="655"/>
        <v>10</v>
      </c>
      <c r="HT187" s="236">
        <f t="shared" si="656"/>
        <v>20</v>
      </c>
      <c r="HU187" s="236">
        <f t="shared" si="657"/>
        <v>10</v>
      </c>
      <c r="HV187" s="237">
        <f t="shared" si="658"/>
        <v>20</v>
      </c>
      <c r="HW187" s="238">
        <f t="shared" si="659"/>
        <v>20</v>
      </c>
      <c r="HX187" s="238">
        <f t="shared" si="660"/>
        <v>20</v>
      </c>
      <c r="HY187" s="238">
        <f t="shared" si="661"/>
        <v>20</v>
      </c>
      <c r="HZ187" s="238">
        <f t="shared" si="662"/>
        <v>10</v>
      </c>
      <c r="IA187" s="238">
        <f t="shared" si="663"/>
        <v>20</v>
      </c>
      <c r="IB187" s="238">
        <f t="shared" si="664"/>
        <v>10</v>
      </c>
      <c r="IC187" s="238">
        <f t="shared" si="665"/>
        <v>6</v>
      </c>
      <c r="ID187" s="239">
        <f t="shared" si="666"/>
        <v>20</v>
      </c>
      <c r="IE187" s="240">
        <f t="shared" si="667"/>
        <v>20</v>
      </c>
      <c r="IF187" s="240">
        <f t="shared" si="668"/>
        <v>10</v>
      </c>
      <c r="IG187" s="240">
        <f t="shared" si="669"/>
        <v>0</v>
      </c>
      <c r="IH187" s="240">
        <f t="shared" si="670"/>
        <v>0</v>
      </c>
      <c r="II187" s="240">
        <f t="shared" si="671"/>
        <v>30</v>
      </c>
      <c r="IJ187" s="240">
        <f t="shared" si="672"/>
        <v>20</v>
      </c>
      <c r="IK187" s="240">
        <f t="shared" si="673"/>
        <v>0</v>
      </c>
      <c r="IL187" s="240">
        <f t="shared" si="674"/>
        <v>0</v>
      </c>
      <c r="IM187" s="240">
        <f t="shared" si="675"/>
        <v>0</v>
      </c>
      <c r="IN187" s="240">
        <f t="shared" si="676"/>
        <v>20</v>
      </c>
      <c r="IO187" s="240">
        <f t="shared" si="677"/>
        <v>0</v>
      </c>
      <c r="IP187" s="416">
        <f t="shared" si="678"/>
        <v>360</v>
      </c>
      <c r="IQ187" s="416">
        <f t="shared" si="679"/>
        <v>20</v>
      </c>
    </row>
    <row r="188" spans="1:251" ht="15" customHeight="1" x14ac:dyDescent="0.25">
      <c r="A188" s="14" t="s">
        <v>1802</v>
      </c>
      <c r="B188" s="392">
        <v>5</v>
      </c>
      <c r="C188" s="13" t="s">
        <v>405</v>
      </c>
      <c r="D188" s="423">
        <v>43678</v>
      </c>
      <c r="E188" s="20">
        <v>9</v>
      </c>
      <c r="F188" s="6">
        <v>9856286</v>
      </c>
      <c r="G188" s="20">
        <v>1</v>
      </c>
      <c r="H188" s="20"/>
      <c r="I188" s="23"/>
      <c r="J188" s="6" t="s">
        <v>18</v>
      </c>
      <c r="K188" s="6" t="s">
        <v>18</v>
      </c>
      <c r="L188" s="424"/>
      <c r="M188" s="651" t="s">
        <v>506</v>
      </c>
      <c r="N188" s="24">
        <v>75.099998474121094</v>
      </c>
      <c r="O188" s="107"/>
      <c r="P188" s="105"/>
      <c r="Q188" s="106"/>
      <c r="R188" s="692">
        <v>72.949996948242188</v>
      </c>
      <c r="S188" s="107"/>
      <c r="T188" s="105"/>
      <c r="U188" s="106"/>
      <c r="V188" s="690">
        <v>69.050003051757813</v>
      </c>
      <c r="W188" s="107"/>
      <c r="X188" s="105"/>
      <c r="Y188" s="106"/>
      <c r="Z188" s="692">
        <v>75.650001525878906</v>
      </c>
      <c r="AA188" s="273"/>
      <c r="AB188" s="24">
        <v>62.6</v>
      </c>
      <c r="AC188" s="273"/>
      <c r="AD188" s="272">
        <v>100</v>
      </c>
      <c r="AE188" s="108"/>
      <c r="AF188" s="444"/>
      <c r="AG188" s="272">
        <v>100</v>
      </c>
      <c r="AH188" s="108"/>
      <c r="AI188" s="444"/>
      <c r="AJ188" s="272">
        <v>100</v>
      </c>
      <c r="AK188" s="108"/>
      <c r="AL188" s="444"/>
      <c r="AM188" s="272">
        <v>100</v>
      </c>
      <c r="AN188" s="108"/>
      <c r="AO188" s="444"/>
      <c r="AP188" s="272">
        <v>100</v>
      </c>
      <c r="AQ188" s="108"/>
      <c r="AR188" s="444"/>
      <c r="AS188" s="272">
        <v>100</v>
      </c>
      <c r="AT188" s="108"/>
      <c r="AU188" s="444"/>
      <c r="AV188" s="272">
        <v>100</v>
      </c>
      <c r="AW188" s="108"/>
      <c r="AX188" s="444"/>
      <c r="AY188" s="24">
        <v>65</v>
      </c>
      <c r="AZ188" s="107"/>
      <c r="BA188" s="273"/>
      <c r="BB188" s="24">
        <v>60</v>
      </c>
      <c r="BC188" s="107"/>
      <c r="BD188" s="273"/>
      <c r="BE188" s="24">
        <v>75</v>
      </c>
      <c r="BF188" s="107"/>
      <c r="BG188" s="273"/>
      <c r="BH188" s="24">
        <v>76</v>
      </c>
      <c r="BI188" s="107"/>
      <c r="BJ188" s="273"/>
      <c r="BK188" s="24">
        <v>75</v>
      </c>
      <c r="BL188" s="107"/>
      <c r="BM188" s="273"/>
      <c r="BN188" s="24">
        <v>73</v>
      </c>
      <c r="BO188" s="107"/>
      <c r="BP188" s="273"/>
      <c r="BQ188" s="24">
        <v>77</v>
      </c>
      <c r="BR188" s="107"/>
      <c r="BS188" s="273"/>
      <c r="BT188" s="24">
        <v>96</v>
      </c>
      <c r="BU188" s="291"/>
      <c r="BV188" s="273"/>
      <c r="BW188" s="24">
        <v>57.479999542236328</v>
      </c>
      <c r="BX188" s="107"/>
      <c r="BY188" s="273"/>
      <c r="BZ188" s="24">
        <v>74</v>
      </c>
      <c r="CA188" s="107"/>
      <c r="CB188" s="273"/>
      <c r="CC188" s="24"/>
      <c r="CD188" s="107"/>
      <c r="CE188" s="107"/>
      <c r="CF188" s="107">
        <v>75</v>
      </c>
      <c r="CG188" s="107"/>
      <c r="CH188" s="273"/>
      <c r="CI188" s="24"/>
      <c r="CJ188" s="107"/>
      <c r="CK188" s="273"/>
      <c r="CL188" s="24">
        <v>73.400001525878906</v>
      </c>
      <c r="CM188" s="107"/>
      <c r="CN188" s="273"/>
      <c r="CO188" s="692">
        <v>78</v>
      </c>
      <c r="CP188" s="107"/>
      <c r="CQ188" s="273"/>
      <c r="CR188" s="24"/>
      <c r="CS188" s="107"/>
      <c r="CT188" s="273"/>
      <c r="CU188" s="24"/>
      <c r="CV188" s="107"/>
      <c r="CW188" s="273"/>
      <c r="CX188" s="24"/>
      <c r="CY188" s="107"/>
      <c r="CZ188" s="273"/>
      <c r="DA188" s="692">
        <v>72.900001525878906</v>
      </c>
      <c r="DB188" s="107"/>
      <c r="DC188" s="273"/>
      <c r="DD188" s="24"/>
      <c r="DE188" s="107"/>
      <c r="DF188" s="273"/>
      <c r="DG188" s="218"/>
      <c r="DH188" s="217"/>
      <c r="DI188" s="217"/>
      <c r="DJ188" s="286">
        <f t="shared" si="544"/>
        <v>73.412857328142437</v>
      </c>
      <c r="DK188" s="219"/>
      <c r="DL188" s="220">
        <f t="shared" si="545"/>
        <v>3.670642866407122</v>
      </c>
      <c r="DM188" s="650">
        <f t="shared" si="546"/>
        <v>0</v>
      </c>
      <c r="DN188" s="233">
        <f t="shared" si="547"/>
        <v>0</v>
      </c>
      <c r="DO188" s="234">
        <f t="shared" si="548"/>
        <v>0</v>
      </c>
      <c r="DP188" s="234">
        <f t="shared" si="549"/>
        <v>0</v>
      </c>
      <c r="DQ188" s="234">
        <f t="shared" si="550"/>
        <v>0</v>
      </c>
      <c r="DR188" s="234">
        <f t="shared" si="551"/>
        <v>0</v>
      </c>
      <c r="DS188" s="235">
        <f t="shared" si="552"/>
        <v>0</v>
      </c>
      <c r="DT188" s="236">
        <f t="shared" si="553"/>
        <v>0</v>
      </c>
      <c r="DU188" s="236">
        <f t="shared" si="554"/>
        <v>0</v>
      </c>
      <c r="DV188" s="236">
        <f t="shared" si="555"/>
        <v>0</v>
      </c>
      <c r="DW188" s="236">
        <f t="shared" si="556"/>
        <v>0</v>
      </c>
      <c r="DX188" s="236">
        <f t="shared" si="557"/>
        <v>0</v>
      </c>
      <c r="DY188" s="236">
        <f t="shared" si="558"/>
        <v>0</v>
      </c>
      <c r="DZ188" s="237">
        <f t="shared" si="559"/>
        <v>0</v>
      </c>
      <c r="EA188" s="238">
        <f t="shared" si="560"/>
        <v>0</v>
      </c>
      <c r="EB188" s="238">
        <f t="shared" si="561"/>
        <v>0</v>
      </c>
      <c r="EC188" s="238">
        <f t="shared" si="562"/>
        <v>0</v>
      </c>
      <c r="ED188" s="238">
        <f t="shared" si="563"/>
        <v>0</v>
      </c>
      <c r="EE188" s="238">
        <f t="shared" si="564"/>
        <v>0</v>
      </c>
      <c r="EF188" s="238">
        <f t="shared" si="565"/>
        <v>0</v>
      </c>
      <c r="EG188" s="238">
        <f t="shared" si="566"/>
        <v>0</v>
      </c>
      <c r="EH188" s="239">
        <f t="shared" si="567"/>
        <v>0</v>
      </c>
      <c r="EI188" s="240">
        <f t="shared" si="568"/>
        <v>0</v>
      </c>
      <c r="EJ188" s="240">
        <f t="shared" si="569"/>
        <v>0</v>
      </c>
      <c r="EK188" s="240">
        <f t="shared" si="570"/>
        <v>0</v>
      </c>
      <c r="EL188" s="240">
        <f t="shared" si="571"/>
        <v>0</v>
      </c>
      <c r="EM188" s="240">
        <f t="shared" si="572"/>
        <v>0</v>
      </c>
      <c r="EN188" s="240">
        <f t="shared" si="573"/>
        <v>0</v>
      </c>
      <c r="EO188" s="240">
        <f t="shared" si="574"/>
        <v>0</v>
      </c>
      <c r="EP188" s="240">
        <f t="shared" si="575"/>
        <v>0</v>
      </c>
      <c r="EQ188" s="240">
        <f t="shared" si="576"/>
        <v>0</v>
      </c>
      <c r="ER188" s="240">
        <f t="shared" si="577"/>
        <v>0</v>
      </c>
      <c r="ES188" s="240">
        <f t="shared" si="578"/>
        <v>0</v>
      </c>
      <c r="ET188" s="241">
        <f t="shared" si="579"/>
        <v>0</v>
      </c>
      <c r="EU188" s="242">
        <f t="shared" si="580"/>
        <v>0</v>
      </c>
      <c r="EV188" s="234">
        <f t="shared" si="581"/>
        <v>0</v>
      </c>
      <c r="EW188" s="234">
        <f t="shared" si="582"/>
        <v>0</v>
      </c>
      <c r="EX188" s="234">
        <f t="shared" si="583"/>
        <v>0</v>
      </c>
      <c r="EY188" s="234">
        <f t="shared" si="584"/>
        <v>0</v>
      </c>
      <c r="EZ188" s="235">
        <f t="shared" si="585"/>
        <v>0</v>
      </c>
      <c r="FA188" s="236">
        <f t="shared" si="586"/>
        <v>0</v>
      </c>
      <c r="FB188" s="236">
        <f t="shared" si="587"/>
        <v>0</v>
      </c>
      <c r="FC188" s="236">
        <f t="shared" si="588"/>
        <v>0</v>
      </c>
      <c r="FD188" s="236">
        <f t="shared" si="589"/>
        <v>0</v>
      </c>
      <c r="FE188" s="236">
        <f t="shared" si="590"/>
        <v>0</v>
      </c>
      <c r="FF188" s="236">
        <f t="shared" si="591"/>
        <v>0</v>
      </c>
      <c r="FG188" s="237">
        <f t="shared" si="592"/>
        <v>0</v>
      </c>
      <c r="FH188" s="238">
        <f t="shared" si="593"/>
        <v>0</v>
      </c>
      <c r="FI188" s="238">
        <f t="shared" si="594"/>
        <v>0</v>
      </c>
      <c r="FJ188" s="238">
        <f t="shared" si="595"/>
        <v>0</v>
      </c>
      <c r="FK188" s="238">
        <f t="shared" si="596"/>
        <v>0</v>
      </c>
      <c r="FL188" s="238">
        <f t="shared" si="597"/>
        <v>0</v>
      </c>
      <c r="FM188" s="238">
        <f t="shared" si="598"/>
        <v>0</v>
      </c>
      <c r="FN188" s="238">
        <f t="shared" si="599"/>
        <v>0</v>
      </c>
      <c r="FO188" s="239">
        <f t="shared" si="600"/>
        <v>0</v>
      </c>
      <c r="FP188" s="240">
        <f t="shared" si="601"/>
        <v>0</v>
      </c>
      <c r="FQ188" s="240">
        <f t="shared" si="602"/>
        <v>0</v>
      </c>
      <c r="FR188" s="240">
        <f t="shared" si="603"/>
        <v>0</v>
      </c>
      <c r="FS188" s="240">
        <f t="shared" si="604"/>
        <v>0</v>
      </c>
      <c r="FT188" s="240">
        <f t="shared" si="605"/>
        <v>0</v>
      </c>
      <c r="FU188" s="240">
        <f t="shared" si="606"/>
        <v>0</v>
      </c>
      <c r="FV188" s="240">
        <f t="shared" si="607"/>
        <v>0</v>
      </c>
      <c r="FW188" s="240">
        <f t="shared" si="608"/>
        <v>0</v>
      </c>
      <c r="FX188" s="240">
        <f t="shared" si="609"/>
        <v>0</v>
      </c>
      <c r="FY188" s="240">
        <f t="shared" si="610"/>
        <v>0</v>
      </c>
      <c r="FZ188" s="240">
        <f t="shared" si="611"/>
        <v>0</v>
      </c>
      <c r="GA188" s="241">
        <f t="shared" si="612"/>
        <v>0</v>
      </c>
      <c r="GB188" s="242">
        <f t="shared" si="613"/>
        <v>0</v>
      </c>
      <c r="GC188" s="234">
        <f t="shared" si="614"/>
        <v>0</v>
      </c>
      <c r="GD188" s="234">
        <f t="shared" si="615"/>
        <v>0</v>
      </c>
      <c r="GE188" s="234">
        <f t="shared" si="616"/>
        <v>0</v>
      </c>
      <c r="GF188" s="234">
        <f t="shared" si="617"/>
        <v>0</v>
      </c>
      <c r="GG188" s="235">
        <f t="shared" si="618"/>
        <v>0</v>
      </c>
      <c r="GH188" s="236">
        <f t="shared" si="619"/>
        <v>0</v>
      </c>
      <c r="GI188" s="236">
        <f t="shared" si="620"/>
        <v>0</v>
      </c>
      <c r="GJ188" s="236">
        <f t="shared" si="621"/>
        <v>0</v>
      </c>
      <c r="GK188" s="236">
        <f t="shared" si="622"/>
        <v>0</v>
      </c>
      <c r="GL188" s="236">
        <f t="shared" si="623"/>
        <v>0</v>
      </c>
      <c r="GM188" s="236">
        <f t="shared" si="624"/>
        <v>0</v>
      </c>
      <c r="GN188" s="237">
        <f t="shared" si="625"/>
        <v>0</v>
      </c>
      <c r="GO188" s="238">
        <f t="shared" si="626"/>
        <v>0</v>
      </c>
      <c r="GP188" s="238">
        <f t="shared" si="627"/>
        <v>0</v>
      </c>
      <c r="GQ188" s="238">
        <f t="shared" si="628"/>
        <v>0</v>
      </c>
      <c r="GR188" s="238">
        <f t="shared" si="629"/>
        <v>0</v>
      </c>
      <c r="GS188" s="238">
        <f t="shared" si="630"/>
        <v>0</v>
      </c>
      <c r="GT188" s="238">
        <f t="shared" si="631"/>
        <v>0</v>
      </c>
      <c r="GU188" s="238">
        <f t="shared" si="632"/>
        <v>0</v>
      </c>
      <c r="GV188" s="239">
        <f t="shared" si="633"/>
        <v>0</v>
      </c>
      <c r="GW188" s="240">
        <f t="shared" si="634"/>
        <v>0</v>
      </c>
      <c r="GX188" s="240">
        <f t="shared" si="635"/>
        <v>0</v>
      </c>
      <c r="GY188" s="240">
        <f t="shared" si="636"/>
        <v>0</v>
      </c>
      <c r="GZ188" s="240">
        <f t="shared" si="637"/>
        <v>0</v>
      </c>
      <c r="HA188" s="240">
        <f t="shared" si="638"/>
        <v>0</v>
      </c>
      <c r="HB188" s="240">
        <f t="shared" si="639"/>
        <v>0</v>
      </c>
      <c r="HC188" s="240">
        <f t="shared" si="640"/>
        <v>0</v>
      </c>
      <c r="HD188" s="240">
        <f t="shared" si="641"/>
        <v>0</v>
      </c>
      <c r="HE188" s="240">
        <f t="shared" si="642"/>
        <v>0</v>
      </c>
      <c r="HF188" s="240">
        <f t="shared" si="643"/>
        <v>0</v>
      </c>
      <c r="HG188" s="240">
        <f t="shared" si="644"/>
        <v>0</v>
      </c>
      <c r="HH188" s="241">
        <f t="shared" si="645"/>
        <v>0</v>
      </c>
      <c r="HI188" s="243"/>
      <c r="HJ188" s="242">
        <f t="shared" si="646"/>
        <v>3</v>
      </c>
      <c r="HK188" s="234">
        <f t="shared" si="647"/>
        <v>3</v>
      </c>
      <c r="HL188" s="234">
        <f t="shared" si="648"/>
        <v>3</v>
      </c>
      <c r="HM188" s="234">
        <f t="shared" si="649"/>
        <v>3</v>
      </c>
      <c r="HN188" s="234">
        <f t="shared" si="650"/>
        <v>2</v>
      </c>
      <c r="HO188" s="235">
        <f t="shared" si="651"/>
        <v>20</v>
      </c>
      <c r="HP188" s="236">
        <f t="shared" si="652"/>
        <v>20</v>
      </c>
      <c r="HQ188" s="236">
        <f t="shared" si="653"/>
        <v>20</v>
      </c>
      <c r="HR188" s="236">
        <f t="shared" si="654"/>
        <v>20</v>
      </c>
      <c r="HS188" s="236">
        <f t="shared" si="655"/>
        <v>10</v>
      </c>
      <c r="HT188" s="236">
        <f t="shared" si="656"/>
        <v>20</v>
      </c>
      <c r="HU188" s="236">
        <f t="shared" si="657"/>
        <v>10</v>
      </c>
      <c r="HV188" s="237">
        <f t="shared" si="658"/>
        <v>20</v>
      </c>
      <c r="HW188" s="238">
        <f t="shared" si="659"/>
        <v>20</v>
      </c>
      <c r="HX188" s="238">
        <f t="shared" si="660"/>
        <v>20</v>
      </c>
      <c r="HY188" s="238">
        <f t="shared" si="661"/>
        <v>20</v>
      </c>
      <c r="HZ188" s="238">
        <f t="shared" si="662"/>
        <v>10</v>
      </c>
      <c r="IA188" s="238">
        <f t="shared" si="663"/>
        <v>20</v>
      </c>
      <c r="IB188" s="238">
        <f t="shared" si="664"/>
        <v>10</v>
      </c>
      <c r="IC188" s="238">
        <f t="shared" si="665"/>
        <v>6</v>
      </c>
      <c r="ID188" s="239">
        <f t="shared" si="666"/>
        <v>20</v>
      </c>
      <c r="IE188" s="240">
        <f t="shared" si="667"/>
        <v>20</v>
      </c>
      <c r="IF188" s="240">
        <f t="shared" si="668"/>
        <v>0</v>
      </c>
      <c r="IG188" s="240">
        <f t="shared" si="669"/>
        <v>10</v>
      </c>
      <c r="IH188" s="240">
        <f t="shared" si="670"/>
        <v>0</v>
      </c>
      <c r="II188" s="240">
        <f t="shared" si="671"/>
        <v>30</v>
      </c>
      <c r="IJ188" s="240">
        <f t="shared" si="672"/>
        <v>20</v>
      </c>
      <c r="IK188" s="240">
        <f t="shared" si="673"/>
        <v>0</v>
      </c>
      <c r="IL188" s="240">
        <f t="shared" si="674"/>
        <v>0</v>
      </c>
      <c r="IM188" s="240">
        <f t="shared" si="675"/>
        <v>0</v>
      </c>
      <c r="IN188" s="240">
        <f t="shared" si="676"/>
        <v>20</v>
      </c>
      <c r="IO188" s="240">
        <f t="shared" si="677"/>
        <v>0</v>
      </c>
      <c r="IP188" s="416">
        <f t="shared" si="678"/>
        <v>360</v>
      </c>
      <c r="IQ188" s="416">
        <f t="shared" si="679"/>
        <v>20</v>
      </c>
    </row>
    <row r="189" spans="1:251" ht="15" customHeight="1" x14ac:dyDescent="0.25">
      <c r="A189" s="14" t="s">
        <v>1803</v>
      </c>
      <c r="B189" s="392">
        <v>6</v>
      </c>
      <c r="C189" s="13" t="s">
        <v>406</v>
      </c>
      <c r="D189" s="423">
        <v>43678</v>
      </c>
      <c r="E189" s="20">
        <v>9</v>
      </c>
      <c r="F189" s="6">
        <v>9856264</v>
      </c>
      <c r="G189" s="20">
        <v>1</v>
      </c>
      <c r="H189" s="20"/>
      <c r="I189" s="23"/>
      <c r="J189" s="6" t="s">
        <v>18</v>
      </c>
      <c r="K189" s="6" t="s">
        <v>18</v>
      </c>
      <c r="L189" s="424"/>
      <c r="M189" s="651" t="s">
        <v>507</v>
      </c>
      <c r="N189" s="24">
        <v>62.400001525878906</v>
      </c>
      <c r="O189" s="107"/>
      <c r="P189" s="105"/>
      <c r="Q189" s="106"/>
      <c r="R189" s="692">
        <v>64.349998474121094</v>
      </c>
      <c r="S189" s="107"/>
      <c r="T189" s="105"/>
      <c r="U189" s="106"/>
      <c r="V189" s="690">
        <v>65.050003051757813</v>
      </c>
      <c r="W189" s="107"/>
      <c r="X189" s="105"/>
      <c r="Y189" s="106"/>
      <c r="Z189" s="692">
        <v>76.400001525878906</v>
      </c>
      <c r="AA189" s="273"/>
      <c r="AB189" s="24">
        <v>53.7</v>
      </c>
      <c r="AC189" s="273"/>
      <c r="AD189" s="272">
        <v>100</v>
      </c>
      <c r="AE189" s="108"/>
      <c r="AF189" s="444"/>
      <c r="AG189" s="272">
        <v>100</v>
      </c>
      <c r="AH189" s="108"/>
      <c r="AI189" s="444"/>
      <c r="AJ189" s="272">
        <v>100</v>
      </c>
      <c r="AK189" s="108"/>
      <c r="AL189" s="444"/>
      <c r="AM189" s="272">
        <v>100</v>
      </c>
      <c r="AN189" s="108"/>
      <c r="AO189" s="444"/>
      <c r="AP189" s="272">
        <v>100</v>
      </c>
      <c r="AQ189" s="108"/>
      <c r="AR189" s="444"/>
      <c r="AS189" s="272">
        <v>100</v>
      </c>
      <c r="AT189" s="108"/>
      <c r="AU189" s="444"/>
      <c r="AV189" s="272">
        <v>100</v>
      </c>
      <c r="AW189" s="108"/>
      <c r="AX189" s="444"/>
      <c r="AY189" s="24">
        <v>45</v>
      </c>
      <c r="AZ189" s="107"/>
      <c r="BA189" s="273"/>
      <c r="BB189" s="24">
        <v>64</v>
      </c>
      <c r="BC189" s="107"/>
      <c r="BD189" s="273"/>
      <c r="BE189" s="24">
        <v>77</v>
      </c>
      <c r="BF189" s="107"/>
      <c r="BG189" s="273"/>
      <c r="BH189" s="24">
        <v>72</v>
      </c>
      <c r="BI189" s="107"/>
      <c r="BJ189" s="273"/>
      <c r="BK189" s="24">
        <v>51</v>
      </c>
      <c r="BL189" s="107"/>
      <c r="BM189" s="273"/>
      <c r="BN189" s="24">
        <v>64</v>
      </c>
      <c r="BO189" s="107"/>
      <c r="BP189" s="273"/>
      <c r="BQ189" s="24">
        <v>67</v>
      </c>
      <c r="BR189" s="107"/>
      <c r="BS189" s="273"/>
      <c r="BT189" s="24">
        <v>70</v>
      </c>
      <c r="BU189" s="291"/>
      <c r="BV189" s="273"/>
      <c r="BW189" s="24">
        <v>44.150001525878906</v>
      </c>
      <c r="BX189" s="107"/>
      <c r="BY189" s="273"/>
      <c r="BZ189" s="24">
        <v>60</v>
      </c>
      <c r="CA189" s="107"/>
      <c r="CB189" s="273"/>
      <c r="CC189" s="24">
        <v>56</v>
      </c>
      <c r="CD189" s="107"/>
      <c r="CE189" s="107"/>
      <c r="CF189" s="107"/>
      <c r="CG189" s="107"/>
      <c r="CH189" s="273"/>
      <c r="CI189" s="24"/>
      <c r="CJ189" s="107"/>
      <c r="CK189" s="273"/>
      <c r="CL189" s="281">
        <v>26.799999237060547</v>
      </c>
      <c r="CM189" s="693">
        <v>40</v>
      </c>
      <c r="CN189" s="273"/>
      <c r="CO189" s="692">
        <v>74</v>
      </c>
      <c r="CP189" s="107"/>
      <c r="CQ189" s="273"/>
      <c r="CR189" s="24"/>
      <c r="CS189" s="107"/>
      <c r="CT189" s="273"/>
      <c r="CU189" s="24"/>
      <c r="CV189" s="107"/>
      <c r="CW189" s="273"/>
      <c r="CX189" s="24"/>
      <c r="CY189" s="107"/>
      <c r="CZ189" s="273"/>
      <c r="DA189" s="692">
        <v>60</v>
      </c>
      <c r="DB189" s="107"/>
      <c r="DC189" s="273"/>
      <c r="DD189" s="24"/>
      <c r="DE189" s="107"/>
      <c r="DF189" s="273"/>
      <c r="DG189" s="218"/>
      <c r="DH189" s="217"/>
      <c r="DI189" s="217"/>
      <c r="DJ189" s="286">
        <f t="shared" si="544"/>
        <v>58.063333384195964</v>
      </c>
      <c r="DK189" s="219"/>
      <c r="DL189" s="220">
        <f t="shared" si="545"/>
        <v>2.9031666692097984</v>
      </c>
      <c r="DM189" s="650">
        <f t="shared" si="546"/>
        <v>0</v>
      </c>
      <c r="DN189" s="233">
        <f t="shared" si="547"/>
        <v>0</v>
      </c>
      <c r="DO189" s="234">
        <f t="shared" si="548"/>
        <v>0</v>
      </c>
      <c r="DP189" s="234">
        <f t="shared" si="549"/>
        <v>0</v>
      </c>
      <c r="DQ189" s="234">
        <f t="shared" si="550"/>
        <v>0</v>
      </c>
      <c r="DR189" s="234">
        <f t="shared" si="551"/>
        <v>0</v>
      </c>
      <c r="DS189" s="235">
        <f t="shared" si="552"/>
        <v>0</v>
      </c>
      <c r="DT189" s="236">
        <f t="shared" si="553"/>
        <v>0</v>
      </c>
      <c r="DU189" s="236">
        <f t="shared" si="554"/>
        <v>0</v>
      </c>
      <c r="DV189" s="236">
        <f t="shared" si="555"/>
        <v>0</v>
      </c>
      <c r="DW189" s="236">
        <f t="shared" si="556"/>
        <v>0</v>
      </c>
      <c r="DX189" s="236">
        <f t="shared" si="557"/>
        <v>0</v>
      </c>
      <c r="DY189" s="236">
        <f t="shared" si="558"/>
        <v>0</v>
      </c>
      <c r="DZ189" s="237">
        <f t="shared" si="559"/>
        <v>0</v>
      </c>
      <c r="EA189" s="238">
        <f t="shared" si="560"/>
        <v>0</v>
      </c>
      <c r="EB189" s="238">
        <f t="shared" si="561"/>
        <v>0</v>
      </c>
      <c r="EC189" s="238">
        <f t="shared" si="562"/>
        <v>0</v>
      </c>
      <c r="ED189" s="238">
        <f t="shared" si="563"/>
        <v>0</v>
      </c>
      <c r="EE189" s="238">
        <f t="shared" si="564"/>
        <v>0</v>
      </c>
      <c r="EF189" s="238">
        <f t="shared" si="565"/>
        <v>0</v>
      </c>
      <c r="EG189" s="238">
        <f t="shared" si="566"/>
        <v>0</v>
      </c>
      <c r="EH189" s="239">
        <f t="shared" si="567"/>
        <v>0</v>
      </c>
      <c r="EI189" s="240">
        <f t="shared" si="568"/>
        <v>0</v>
      </c>
      <c r="EJ189" s="240">
        <f t="shared" si="569"/>
        <v>0</v>
      </c>
      <c r="EK189" s="240">
        <f t="shared" si="570"/>
        <v>0</v>
      </c>
      <c r="EL189" s="240">
        <f t="shared" si="571"/>
        <v>0</v>
      </c>
      <c r="EM189" s="240">
        <f t="shared" si="572"/>
        <v>0</v>
      </c>
      <c r="EN189" s="240">
        <f t="shared" si="573"/>
        <v>0</v>
      </c>
      <c r="EO189" s="240">
        <f t="shared" si="574"/>
        <v>0</v>
      </c>
      <c r="EP189" s="240">
        <f t="shared" si="575"/>
        <v>0</v>
      </c>
      <c r="EQ189" s="240">
        <f t="shared" si="576"/>
        <v>0</v>
      </c>
      <c r="ER189" s="240">
        <f t="shared" si="577"/>
        <v>0</v>
      </c>
      <c r="ES189" s="240">
        <f t="shared" si="578"/>
        <v>0</v>
      </c>
      <c r="ET189" s="241">
        <f t="shared" si="579"/>
        <v>0</v>
      </c>
      <c r="EU189" s="242">
        <f t="shared" si="580"/>
        <v>0</v>
      </c>
      <c r="EV189" s="234">
        <f t="shared" si="581"/>
        <v>0</v>
      </c>
      <c r="EW189" s="234">
        <f t="shared" si="582"/>
        <v>0</v>
      </c>
      <c r="EX189" s="234">
        <f t="shared" si="583"/>
        <v>0</v>
      </c>
      <c r="EY189" s="234">
        <f t="shared" si="584"/>
        <v>0</v>
      </c>
      <c r="EZ189" s="235">
        <f t="shared" si="585"/>
        <v>0</v>
      </c>
      <c r="FA189" s="236">
        <f t="shared" si="586"/>
        <v>0</v>
      </c>
      <c r="FB189" s="236">
        <f t="shared" si="587"/>
        <v>0</v>
      </c>
      <c r="FC189" s="236">
        <f t="shared" si="588"/>
        <v>0</v>
      </c>
      <c r="FD189" s="236">
        <f t="shared" si="589"/>
        <v>0</v>
      </c>
      <c r="FE189" s="236">
        <f t="shared" si="590"/>
        <v>0</v>
      </c>
      <c r="FF189" s="236">
        <f t="shared" si="591"/>
        <v>0</v>
      </c>
      <c r="FG189" s="237">
        <f t="shared" si="592"/>
        <v>0</v>
      </c>
      <c r="FH189" s="238">
        <f t="shared" si="593"/>
        <v>0</v>
      </c>
      <c r="FI189" s="238">
        <f t="shared" si="594"/>
        <v>0</v>
      </c>
      <c r="FJ189" s="238">
        <f t="shared" si="595"/>
        <v>0</v>
      </c>
      <c r="FK189" s="238">
        <f t="shared" si="596"/>
        <v>0</v>
      </c>
      <c r="FL189" s="238">
        <f t="shared" si="597"/>
        <v>0</v>
      </c>
      <c r="FM189" s="238">
        <f t="shared" si="598"/>
        <v>0</v>
      </c>
      <c r="FN189" s="238">
        <f t="shared" si="599"/>
        <v>0</v>
      </c>
      <c r="FO189" s="239">
        <f t="shared" si="600"/>
        <v>0</v>
      </c>
      <c r="FP189" s="240">
        <f t="shared" si="601"/>
        <v>0</v>
      </c>
      <c r="FQ189" s="240">
        <f t="shared" si="602"/>
        <v>0</v>
      </c>
      <c r="FR189" s="240">
        <f t="shared" si="603"/>
        <v>0</v>
      </c>
      <c r="FS189" s="240">
        <f t="shared" si="604"/>
        <v>0</v>
      </c>
      <c r="FT189" s="240">
        <f t="shared" si="605"/>
        <v>0</v>
      </c>
      <c r="FU189" s="240">
        <f t="shared" si="606"/>
        <v>0</v>
      </c>
      <c r="FV189" s="240">
        <f t="shared" si="607"/>
        <v>0</v>
      </c>
      <c r="FW189" s="240">
        <f t="shared" si="608"/>
        <v>0</v>
      </c>
      <c r="FX189" s="240">
        <f t="shared" si="609"/>
        <v>0</v>
      </c>
      <c r="FY189" s="240">
        <f t="shared" si="610"/>
        <v>0</v>
      </c>
      <c r="FZ189" s="240">
        <f t="shared" si="611"/>
        <v>0</v>
      </c>
      <c r="GA189" s="241">
        <f t="shared" si="612"/>
        <v>0</v>
      </c>
      <c r="GB189" s="242">
        <f t="shared" si="613"/>
        <v>0</v>
      </c>
      <c r="GC189" s="234">
        <f t="shared" si="614"/>
        <v>0</v>
      </c>
      <c r="GD189" s="234">
        <f t="shared" si="615"/>
        <v>0</v>
      </c>
      <c r="GE189" s="234">
        <f t="shared" si="616"/>
        <v>0</v>
      </c>
      <c r="GF189" s="234">
        <f t="shared" si="617"/>
        <v>0</v>
      </c>
      <c r="GG189" s="235">
        <f t="shared" si="618"/>
        <v>0</v>
      </c>
      <c r="GH189" s="236">
        <f t="shared" si="619"/>
        <v>0</v>
      </c>
      <c r="GI189" s="236">
        <f t="shared" si="620"/>
        <v>0</v>
      </c>
      <c r="GJ189" s="236">
        <f t="shared" si="621"/>
        <v>0</v>
      </c>
      <c r="GK189" s="236">
        <f t="shared" si="622"/>
        <v>0</v>
      </c>
      <c r="GL189" s="236">
        <f t="shared" si="623"/>
        <v>0</v>
      </c>
      <c r="GM189" s="236">
        <f t="shared" si="624"/>
        <v>0</v>
      </c>
      <c r="GN189" s="237">
        <f t="shared" si="625"/>
        <v>0</v>
      </c>
      <c r="GO189" s="238">
        <f t="shared" si="626"/>
        <v>0</v>
      </c>
      <c r="GP189" s="238">
        <f t="shared" si="627"/>
        <v>0</v>
      </c>
      <c r="GQ189" s="238">
        <f t="shared" si="628"/>
        <v>0</v>
      </c>
      <c r="GR189" s="238">
        <f t="shared" si="629"/>
        <v>0</v>
      </c>
      <c r="GS189" s="238">
        <f t="shared" si="630"/>
        <v>0</v>
      </c>
      <c r="GT189" s="238">
        <f t="shared" si="631"/>
        <v>0</v>
      </c>
      <c r="GU189" s="238">
        <f t="shared" si="632"/>
        <v>0</v>
      </c>
      <c r="GV189" s="239">
        <f t="shared" si="633"/>
        <v>0</v>
      </c>
      <c r="GW189" s="240">
        <f t="shared" si="634"/>
        <v>0</v>
      </c>
      <c r="GX189" s="240">
        <f t="shared" si="635"/>
        <v>0</v>
      </c>
      <c r="GY189" s="240">
        <f t="shared" si="636"/>
        <v>0</v>
      </c>
      <c r="GZ189" s="240">
        <f t="shared" si="637"/>
        <v>0</v>
      </c>
      <c r="HA189" s="240">
        <f t="shared" si="638"/>
        <v>0</v>
      </c>
      <c r="HB189" s="240">
        <f t="shared" si="639"/>
        <v>0</v>
      </c>
      <c r="HC189" s="240">
        <f t="shared" si="640"/>
        <v>0</v>
      </c>
      <c r="HD189" s="240">
        <f t="shared" si="641"/>
        <v>0</v>
      </c>
      <c r="HE189" s="240">
        <f t="shared" si="642"/>
        <v>0</v>
      </c>
      <c r="HF189" s="240">
        <f t="shared" si="643"/>
        <v>0</v>
      </c>
      <c r="HG189" s="240">
        <f t="shared" si="644"/>
        <v>0</v>
      </c>
      <c r="HH189" s="241">
        <f t="shared" si="645"/>
        <v>0</v>
      </c>
      <c r="HI189" s="243"/>
      <c r="HJ189" s="242">
        <f t="shared" si="646"/>
        <v>3</v>
      </c>
      <c r="HK189" s="234">
        <f t="shared" si="647"/>
        <v>3</v>
      </c>
      <c r="HL189" s="234">
        <f t="shared" si="648"/>
        <v>3</v>
      </c>
      <c r="HM189" s="234">
        <f t="shared" si="649"/>
        <v>3</v>
      </c>
      <c r="HN189" s="234">
        <f t="shared" si="650"/>
        <v>2</v>
      </c>
      <c r="HO189" s="235">
        <f t="shared" si="651"/>
        <v>20</v>
      </c>
      <c r="HP189" s="236">
        <f t="shared" si="652"/>
        <v>20</v>
      </c>
      <c r="HQ189" s="236">
        <f t="shared" si="653"/>
        <v>20</v>
      </c>
      <c r="HR189" s="236">
        <f t="shared" si="654"/>
        <v>20</v>
      </c>
      <c r="HS189" s="236">
        <f t="shared" si="655"/>
        <v>10</v>
      </c>
      <c r="HT189" s="236">
        <f t="shared" si="656"/>
        <v>20</v>
      </c>
      <c r="HU189" s="236">
        <f t="shared" si="657"/>
        <v>10</v>
      </c>
      <c r="HV189" s="237">
        <f t="shared" si="658"/>
        <v>20</v>
      </c>
      <c r="HW189" s="238">
        <f t="shared" si="659"/>
        <v>20</v>
      </c>
      <c r="HX189" s="238">
        <f t="shared" si="660"/>
        <v>20</v>
      </c>
      <c r="HY189" s="238">
        <f t="shared" si="661"/>
        <v>20</v>
      </c>
      <c r="HZ189" s="238">
        <f t="shared" si="662"/>
        <v>10</v>
      </c>
      <c r="IA189" s="238">
        <f t="shared" si="663"/>
        <v>20</v>
      </c>
      <c r="IB189" s="238">
        <f t="shared" si="664"/>
        <v>10</v>
      </c>
      <c r="IC189" s="238">
        <f t="shared" si="665"/>
        <v>6</v>
      </c>
      <c r="ID189" s="239">
        <f t="shared" si="666"/>
        <v>20</v>
      </c>
      <c r="IE189" s="240">
        <f t="shared" si="667"/>
        <v>20</v>
      </c>
      <c r="IF189" s="240">
        <f t="shared" si="668"/>
        <v>10</v>
      </c>
      <c r="IG189" s="240">
        <f t="shared" si="669"/>
        <v>0</v>
      </c>
      <c r="IH189" s="240">
        <f t="shared" si="670"/>
        <v>0</v>
      </c>
      <c r="II189" s="240">
        <f t="shared" si="671"/>
        <v>30</v>
      </c>
      <c r="IJ189" s="240">
        <f t="shared" si="672"/>
        <v>20</v>
      </c>
      <c r="IK189" s="240">
        <f t="shared" si="673"/>
        <v>0</v>
      </c>
      <c r="IL189" s="240">
        <f t="shared" si="674"/>
        <v>0</v>
      </c>
      <c r="IM189" s="240">
        <f t="shared" si="675"/>
        <v>0</v>
      </c>
      <c r="IN189" s="240">
        <f t="shared" si="676"/>
        <v>20</v>
      </c>
      <c r="IO189" s="240">
        <f t="shared" si="677"/>
        <v>0</v>
      </c>
      <c r="IP189" s="416">
        <f t="shared" si="678"/>
        <v>360</v>
      </c>
      <c r="IQ189" s="416">
        <f t="shared" si="679"/>
        <v>20</v>
      </c>
    </row>
    <row r="190" spans="1:251" ht="15" customHeight="1" x14ac:dyDescent="0.25">
      <c r="A190" s="14" t="s">
        <v>1801</v>
      </c>
      <c r="B190" s="392">
        <v>7</v>
      </c>
      <c r="C190" s="13" t="s">
        <v>407</v>
      </c>
      <c r="D190" s="423">
        <v>43678</v>
      </c>
      <c r="E190" s="20">
        <v>9</v>
      </c>
      <c r="F190" s="6">
        <v>9856242</v>
      </c>
      <c r="G190" s="20">
        <v>1</v>
      </c>
      <c r="H190" s="20"/>
      <c r="I190" s="23"/>
      <c r="J190" s="6" t="s">
        <v>18</v>
      </c>
      <c r="K190" s="6" t="s">
        <v>18</v>
      </c>
      <c r="L190" s="424"/>
      <c r="M190" s="651" t="s">
        <v>508</v>
      </c>
      <c r="N190" s="24">
        <v>59.700000762939453</v>
      </c>
      <c r="O190" s="107"/>
      <c r="P190" s="105"/>
      <c r="Q190" s="106"/>
      <c r="R190" s="692">
        <v>64.300003051757813</v>
      </c>
      <c r="S190" s="107"/>
      <c r="T190" s="105"/>
      <c r="U190" s="106"/>
      <c r="V190" s="690">
        <v>70.080001831054688</v>
      </c>
      <c r="W190" s="107"/>
      <c r="X190" s="105"/>
      <c r="Y190" s="106"/>
      <c r="Z190" s="692">
        <v>80</v>
      </c>
      <c r="AA190" s="273"/>
      <c r="AB190" s="24">
        <v>60.5</v>
      </c>
      <c r="AC190" s="273"/>
      <c r="AD190" s="272">
        <v>100</v>
      </c>
      <c r="AE190" s="108"/>
      <c r="AF190" s="444"/>
      <c r="AG190" s="272">
        <v>100</v>
      </c>
      <c r="AH190" s="108"/>
      <c r="AI190" s="444"/>
      <c r="AJ190" s="272">
        <v>100</v>
      </c>
      <c r="AK190" s="108"/>
      <c r="AL190" s="444"/>
      <c r="AM190" s="272">
        <v>100</v>
      </c>
      <c r="AN190" s="108"/>
      <c r="AO190" s="444"/>
      <c r="AP190" s="272">
        <v>100</v>
      </c>
      <c r="AQ190" s="108"/>
      <c r="AR190" s="444"/>
      <c r="AS190" s="272">
        <v>100</v>
      </c>
      <c r="AT190" s="108"/>
      <c r="AU190" s="444"/>
      <c r="AV190" s="272">
        <v>100</v>
      </c>
      <c r="AW190" s="108"/>
      <c r="AX190" s="444"/>
      <c r="AY190" s="24">
        <v>70</v>
      </c>
      <c r="AZ190" s="107"/>
      <c r="BA190" s="273"/>
      <c r="BB190" s="24">
        <v>81</v>
      </c>
      <c r="BC190" s="107"/>
      <c r="BD190" s="273"/>
      <c r="BE190" s="24">
        <v>67</v>
      </c>
      <c r="BF190" s="107"/>
      <c r="BG190" s="273"/>
      <c r="BH190" s="24">
        <v>77</v>
      </c>
      <c r="BI190" s="107"/>
      <c r="BJ190" s="273"/>
      <c r="BK190" s="24">
        <v>70</v>
      </c>
      <c r="BL190" s="107"/>
      <c r="BM190" s="273"/>
      <c r="BN190" s="24">
        <v>75</v>
      </c>
      <c r="BO190" s="107"/>
      <c r="BP190" s="273"/>
      <c r="BQ190" s="24">
        <v>70</v>
      </c>
      <c r="BR190" s="107"/>
      <c r="BS190" s="273"/>
      <c r="BT190" s="24">
        <v>84.7</v>
      </c>
      <c r="BU190" s="291"/>
      <c r="BV190" s="273"/>
      <c r="BW190" s="24">
        <v>60.900001525878906</v>
      </c>
      <c r="BX190" s="107"/>
      <c r="BY190" s="273"/>
      <c r="BZ190" s="24">
        <v>74</v>
      </c>
      <c r="CA190" s="107"/>
      <c r="CB190" s="273"/>
      <c r="CC190" s="24">
        <v>70</v>
      </c>
      <c r="CD190" s="107"/>
      <c r="CE190" s="107"/>
      <c r="CF190" s="107"/>
      <c r="CG190" s="107"/>
      <c r="CH190" s="273"/>
      <c r="CI190" s="24"/>
      <c r="CJ190" s="107"/>
      <c r="CK190" s="273"/>
      <c r="CL190" s="24">
        <v>52.799999237060547</v>
      </c>
      <c r="CM190" s="107"/>
      <c r="CN190" s="273"/>
      <c r="CO190" s="692">
        <v>73.5</v>
      </c>
      <c r="CP190" s="107"/>
      <c r="CQ190" s="273"/>
      <c r="CR190" s="24"/>
      <c r="CS190" s="107"/>
      <c r="CT190" s="273"/>
      <c r="CU190" s="24"/>
      <c r="CV190" s="107"/>
      <c r="CW190" s="273"/>
      <c r="CX190" s="24"/>
      <c r="CY190" s="107"/>
      <c r="CZ190" s="273"/>
      <c r="DA190" s="692">
        <v>67.800003051757813</v>
      </c>
      <c r="DB190" s="107"/>
      <c r="DC190" s="273"/>
      <c r="DD190" s="24"/>
      <c r="DE190" s="107"/>
      <c r="DF190" s="273"/>
      <c r="DG190" s="218"/>
      <c r="DH190" s="217"/>
      <c r="DI190" s="217"/>
      <c r="DJ190" s="286">
        <f t="shared" si="544"/>
        <v>70.978571701049802</v>
      </c>
      <c r="DK190" s="219"/>
      <c r="DL190" s="220">
        <f t="shared" si="545"/>
        <v>3.5489285850524901</v>
      </c>
      <c r="DM190" s="650">
        <f t="shared" si="546"/>
        <v>0</v>
      </c>
      <c r="DN190" s="233">
        <f t="shared" si="547"/>
        <v>0</v>
      </c>
      <c r="DO190" s="234">
        <f t="shared" si="548"/>
        <v>0</v>
      </c>
      <c r="DP190" s="234">
        <f t="shared" si="549"/>
        <v>0</v>
      </c>
      <c r="DQ190" s="234">
        <f t="shared" si="550"/>
        <v>0</v>
      </c>
      <c r="DR190" s="234">
        <f t="shared" si="551"/>
        <v>0</v>
      </c>
      <c r="DS190" s="235">
        <f t="shared" si="552"/>
        <v>0</v>
      </c>
      <c r="DT190" s="236">
        <f t="shared" si="553"/>
        <v>0</v>
      </c>
      <c r="DU190" s="236">
        <f t="shared" si="554"/>
        <v>0</v>
      </c>
      <c r="DV190" s="236">
        <f t="shared" si="555"/>
        <v>0</v>
      </c>
      <c r="DW190" s="236">
        <f t="shared" si="556"/>
        <v>0</v>
      </c>
      <c r="DX190" s="236">
        <f t="shared" si="557"/>
        <v>0</v>
      </c>
      <c r="DY190" s="236">
        <f t="shared" si="558"/>
        <v>0</v>
      </c>
      <c r="DZ190" s="237">
        <f t="shared" si="559"/>
        <v>0</v>
      </c>
      <c r="EA190" s="238">
        <f t="shared" si="560"/>
        <v>0</v>
      </c>
      <c r="EB190" s="238">
        <f t="shared" si="561"/>
        <v>0</v>
      </c>
      <c r="EC190" s="238">
        <f t="shared" si="562"/>
        <v>0</v>
      </c>
      <c r="ED190" s="238">
        <f t="shared" si="563"/>
        <v>0</v>
      </c>
      <c r="EE190" s="238">
        <f t="shared" si="564"/>
        <v>0</v>
      </c>
      <c r="EF190" s="238">
        <f t="shared" si="565"/>
        <v>0</v>
      </c>
      <c r="EG190" s="238">
        <f t="shared" si="566"/>
        <v>0</v>
      </c>
      <c r="EH190" s="239">
        <f t="shared" si="567"/>
        <v>0</v>
      </c>
      <c r="EI190" s="240">
        <f t="shared" si="568"/>
        <v>0</v>
      </c>
      <c r="EJ190" s="240">
        <f t="shared" si="569"/>
        <v>0</v>
      </c>
      <c r="EK190" s="240">
        <f t="shared" si="570"/>
        <v>0</v>
      </c>
      <c r="EL190" s="240">
        <f t="shared" si="571"/>
        <v>0</v>
      </c>
      <c r="EM190" s="240">
        <f t="shared" si="572"/>
        <v>0</v>
      </c>
      <c r="EN190" s="240">
        <f t="shared" si="573"/>
        <v>0</v>
      </c>
      <c r="EO190" s="240">
        <f t="shared" si="574"/>
        <v>0</v>
      </c>
      <c r="EP190" s="240">
        <f t="shared" si="575"/>
        <v>0</v>
      </c>
      <c r="EQ190" s="240">
        <f t="shared" si="576"/>
        <v>0</v>
      </c>
      <c r="ER190" s="240">
        <f t="shared" si="577"/>
        <v>0</v>
      </c>
      <c r="ES190" s="240">
        <f t="shared" si="578"/>
        <v>0</v>
      </c>
      <c r="ET190" s="241">
        <f t="shared" si="579"/>
        <v>0</v>
      </c>
      <c r="EU190" s="242">
        <f t="shared" si="580"/>
        <v>0</v>
      </c>
      <c r="EV190" s="234">
        <f t="shared" si="581"/>
        <v>0</v>
      </c>
      <c r="EW190" s="234">
        <f t="shared" si="582"/>
        <v>0</v>
      </c>
      <c r="EX190" s="234">
        <f t="shared" si="583"/>
        <v>0</v>
      </c>
      <c r="EY190" s="234">
        <f t="shared" si="584"/>
        <v>0</v>
      </c>
      <c r="EZ190" s="235">
        <f t="shared" si="585"/>
        <v>0</v>
      </c>
      <c r="FA190" s="236">
        <f t="shared" si="586"/>
        <v>0</v>
      </c>
      <c r="FB190" s="236">
        <f t="shared" si="587"/>
        <v>0</v>
      </c>
      <c r="FC190" s="236">
        <f t="shared" si="588"/>
        <v>0</v>
      </c>
      <c r="FD190" s="236">
        <f t="shared" si="589"/>
        <v>0</v>
      </c>
      <c r="FE190" s="236">
        <f t="shared" si="590"/>
        <v>0</v>
      </c>
      <c r="FF190" s="236">
        <f t="shared" si="591"/>
        <v>0</v>
      </c>
      <c r="FG190" s="237">
        <f t="shared" si="592"/>
        <v>0</v>
      </c>
      <c r="FH190" s="238">
        <f t="shared" si="593"/>
        <v>0</v>
      </c>
      <c r="FI190" s="238">
        <f t="shared" si="594"/>
        <v>0</v>
      </c>
      <c r="FJ190" s="238">
        <f t="shared" si="595"/>
        <v>0</v>
      </c>
      <c r="FK190" s="238">
        <f t="shared" si="596"/>
        <v>0</v>
      </c>
      <c r="FL190" s="238">
        <f t="shared" si="597"/>
        <v>0</v>
      </c>
      <c r="FM190" s="238">
        <f t="shared" si="598"/>
        <v>0</v>
      </c>
      <c r="FN190" s="238">
        <f t="shared" si="599"/>
        <v>0</v>
      </c>
      <c r="FO190" s="239">
        <f t="shared" si="600"/>
        <v>0</v>
      </c>
      <c r="FP190" s="240">
        <f t="shared" si="601"/>
        <v>0</v>
      </c>
      <c r="FQ190" s="240">
        <f t="shared" si="602"/>
        <v>0</v>
      </c>
      <c r="FR190" s="240">
        <f t="shared" si="603"/>
        <v>0</v>
      </c>
      <c r="FS190" s="240">
        <f t="shared" si="604"/>
        <v>0</v>
      </c>
      <c r="FT190" s="240">
        <f t="shared" si="605"/>
        <v>0</v>
      </c>
      <c r="FU190" s="240">
        <f t="shared" si="606"/>
        <v>0</v>
      </c>
      <c r="FV190" s="240">
        <f t="shared" si="607"/>
        <v>0</v>
      </c>
      <c r="FW190" s="240">
        <f t="shared" si="608"/>
        <v>0</v>
      </c>
      <c r="FX190" s="240">
        <f t="shared" si="609"/>
        <v>0</v>
      </c>
      <c r="FY190" s="240">
        <f t="shared" si="610"/>
        <v>0</v>
      </c>
      <c r="FZ190" s="240">
        <f t="shared" si="611"/>
        <v>0</v>
      </c>
      <c r="GA190" s="241">
        <f t="shared" si="612"/>
        <v>0</v>
      </c>
      <c r="GB190" s="242">
        <f t="shared" si="613"/>
        <v>0</v>
      </c>
      <c r="GC190" s="234">
        <f t="shared" si="614"/>
        <v>0</v>
      </c>
      <c r="GD190" s="234">
        <f t="shared" si="615"/>
        <v>0</v>
      </c>
      <c r="GE190" s="234">
        <f t="shared" si="616"/>
        <v>0</v>
      </c>
      <c r="GF190" s="234">
        <f t="shared" si="617"/>
        <v>0</v>
      </c>
      <c r="GG190" s="235">
        <f t="shared" si="618"/>
        <v>0</v>
      </c>
      <c r="GH190" s="236">
        <f t="shared" si="619"/>
        <v>0</v>
      </c>
      <c r="GI190" s="236">
        <f t="shared" si="620"/>
        <v>0</v>
      </c>
      <c r="GJ190" s="236">
        <f t="shared" si="621"/>
        <v>0</v>
      </c>
      <c r="GK190" s="236">
        <f t="shared" si="622"/>
        <v>0</v>
      </c>
      <c r="GL190" s="236">
        <f t="shared" si="623"/>
        <v>0</v>
      </c>
      <c r="GM190" s="236">
        <f t="shared" si="624"/>
        <v>0</v>
      </c>
      <c r="GN190" s="237">
        <f t="shared" si="625"/>
        <v>0</v>
      </c>
      <c r="GO190" s="238">
        <f t="shared" si="626"/>
        <v>0</v>
      </c>
      <c r="GP190" s="238">
        <f t="shared" si="627"/>
        <v>0</v>
      </c>
      <c r="GQ190" s="238">
        <f t="shared" si="628"/>
        <v>0</v>
      </c>
      <c r="GR190" s="238">
        <f t="shared" si="629"/>
        <v>0</v>
      </c>
      <c r="GS190" s="238">
        <f t="shared" si="630"/>
        <v>0</v>
      </c>
      <c r="GT190" s="238">
        <f t="shared" si="631"/>
        <v>0</v>
      </c>
      <c r="GU190" s="238">
        <f t="shared" si="632"/>
        <v>0</v>
      </c>
      <c r="GV190" s="239">
        <f t="shared" si="633"/>
        <v>0</v>
      </c>
      <c r="GW190" s="240">
        <f t="shared" si="634"/>
        <v>0</v>
      </c>
      <c r="GX190" s="240">
        <f t="shared" si="635"/>
        <v>0</v>
      </c>
      <c r="GY190" s="240">
        <f t="shared" si="636"/>
        <v>0</v>
      </c>
      <c r="GZ190" s="240">
        <f t="shared" si="637"/>
        <v>0</v>
      </c>
      <c r="HA190" s="240">
        <f t="shared" si="638"/>
        <v>0</v>
      </c>
      <c r="HB190" s="240">
        <f t="shared" si="639"/>
        <v>0</v>
      </c>
      <c r="HC190" s="240">
        <f t="shared" si="640"/>
        <v>0</v>
      </c>
      <c r="HD190" s="240">
        <f t="shared" si="641"/>
        <v>0</v>
      </c>
      <c r="HE190" s="240">
        <f t="shared" si="642"/>
        <v>0</v>
      </c>
      <c r="HF190" s="240">
        <f t="shared" si="643"/>
        <v>0</v>
      </c>
      <c r="HG190" s="240">
        <f t="shared" si="644"/>
        <v>0</v>
      </c>
      <c r="HH190" s="241">
        <f t="shared" si="645"/>
        <v>0</v>
      </c>
      <c r="HI190" s="243"/>
      <c r="HJ190" s="242">
        <f t="shared" si="646"/>
        <v>3</v>
      </c>
      <c r="HK190" s="234">
        <f t="shared" si="647"/>
        <v>3</v>
      </c>
      <c r="HL190" s="234">
        <f t="shared" si="648"/>
        <v>3</v>
      </c>
      <c r="HM190" s="234">
        <f t="shared" si="649"/>
        <v>3</v>
      </c>
      <c r="HN190" s="234">
        <f t="shared" si="650"/>
        <v>2</v>
      </c>
      <c r="HO190" s="235">
        <f t="shared" si="651"/>
        <v>20</v>
      </c>
      <c r="HP190" s="236">
        <f t="shared" si="652"/>
        <v>20</v>
      </c>
      <c r="HQ190" s="236">
        <f t="shared" si="653"/>
        <v>20</v>
      </c>
      <c r="HR190" s="236">
        <f t="shared" si="654"/>
        <v>20</v>
      </c>
      <c r="HS190" s="236">
        <f t="shared" si="655"/>
        <v>10</v>
      </c>
      <c r="HT190" s="236">
        <f t="shared" si="656"/>
        <v>20</v>
      </c>
      <c r="HU190" s="236">
        <f t="shared" si="657"/>
        <v>10</v>
      </c>
      <c r="HV190" s="237">
        <f t="shared" si="658"/>
        <v>20</v>
      </c>
      <c r="HW190" s="238">
        <f t="shared" si="659"/>
        <v>20</v>
      </c>
      <c r="HX190" s="238">
        <f t="shared" si="660"/>
        <v>20</v>
      </c>
      <c r="HY190" s="238">
        <f t="shared" si="661"/>
        <v>20</v>
      </c>
      <c r="HZ190" s="238">
        <f t="shared" si="662"/>
        <v>10</v>
      </c>
      <c r="IA190" s="238">
        <f t="shared" si="663"/>
        <v>20</v>
      </c>
      <c r="IB190" s="238">
        <f t="shared" si="664"/>
        <v>10</v>
      </c>
      <c r="IC190" s="238">
        <f t="shared" si="665"/>
        <v>6</v>
      </c>
      <c r="ID190" s="239">
        <f t="shared" si="666"/>
        <v>20</v>
      </c>
      <c r="IE190" s="240">
        <f t="shared" si="667"/>
        <v>20</v>
      </c>
      <c r="IF190" s="240">
        <f t="shared" si="668"/>
        <v>10</v>
      </c>
      <c r="IG190" s="240">
        <f t="shared" si="669"/>
        <v>0</v>
      </c>
      <c r="IH190" s="240">
        <f t="shared" si="670"/>
        <v>0</v>
      </c>
      <c r="II190" s="240">
        <f t="shared" si="671"/>
        <v>30</v>
      </c>
      <c r="IJ190" s="240">
        <f t="shared" si="672"/>
        <v>20</v>
      </c>
      <c r="IK190" s="240">
        <f t="shared" si="673"/>
        <v>0</v>
      </c>
      <c r="IL190" s="240">
        <f t="shared" si="674"/>
        <v>0</v>
      </c>
      <c r="IM190" s="240">
        <f t="shared" si="675"/>
        <v>0</v>
      </c>
      <c r="IN190" s="240">
        <f t="shared" si="676"/>
        <v>20</v>
      </c>
      <c r="IO190" s="240">
        <f t="shared" si="677"/>
        <v>0</v>
      </c>
      <c r="IP190" s="416">
        <f t="shared" si="678"/>
        <v>360</v>
      </c>
      <c r="IQ190" s="416">
        <f t="shared" si="679"/>
        <v>20</v>
      </c>
    </row>
    <row r="191" spans="1:251" ht="15" customHeight="1" x14ac:dyDescent="0.25">
      <c r="A191" s="14" t="s">
        <v>1801</v>
      </c>
      <c r="B191" s="392">
        <v>8</v>
      </c>
      <c r="C191" s="13" t="s">
        <v>408</v>
      </c>
      <c r="D191" s="423">
        <v>43678</v>
      </c>
      <c r="E191" s="20">
        <v>9</v>
      </c>
      <c r="F191" s="6">
        <v>9856301</v>
      </c>
      <c r="G191" s="20">
        <v>1</v>
      </c>
      <c r="H191" s="20"/>
      <c r="I191" s="23"/>
      <c r="J191" s="6" t="s">
        <v>18</v>
      </c>
      <c r="K191" s="6" t="s">
        <v>18</v>
      </c>
      <c r="L191" s="424"/>
      <c r="M191" s="651" t="s">
        <v>509</v>
      </c>
      <c r="N191" s="24">
        <v>58.110000610351563</v>
      </c>
      <c r="O191" s="107"/>
      <c r="P191" s="105"/>
      <c r="Q191" s="106"/>
      <c r="R191" s="692">
        <v>64.050003051757813</v>
      </c>
      <c r="S191" s="107"/>
      <c r="T191" s="105"/>
      <c r="U191" s="106"/>
      <c r="V191" s="690">
        <v>67.589996337890625</v>
      </c>
      <c r="W191" s="107"/>
      <c r="X191" s="105"/>
      <c r="Y191" s="106"/>
      <c r="Z191" s="692">
        <v>80.400001525878906</v>
      </c>
      <c r="AA191" s="273"/>
      <c r="AB191" s="24">
        <v>58.5</v>
      </c>
      <c r="AC191" s="273"/>
      <c r="AD191" s="272">
        <v>100</v>
      </c>
      <c r="AE191" s="108"/>
      <c r="AF191" s="444"/>
      <c r="AG191" s="272">
        <v>100</v>
      </c>
      <c r="AH191" s="108"/>
      <c r="AI191" s="444"/>
      <c r="AJ191" s="272">
        <v>100</v>
      </c>
      <c r="AK191" s="108"/>
      <c r="AL191" s="444"/>
      <c r="AM191" s="272">
        <v>100</v>
      </c>
      <c r="AN191" s="108"/>
      <c r="AO191" s="444"/>
      <c r="AP191" s="272">
        <v>100</v>
      </c>
      <c r="AQ191" s="108"/>
      <c r="AR191" s="444"/>
      <c r="AS191" s="272">
        <v>100</v>
      </c>
      <c r="AT191" s="108"/>
      <c r="AU191" s="444"/>
      <c r="AV191" s="272">
        <v>100</v>
      </c>
      <c r="AW191" s="108"/>
      <c r="AX191" s="444"/>
      <c r="AY191" s="24">
        <v>43</v>
      </c>
      <c r="AZ191" s="107"/>
      <c r="BA191" s="273"/>
      <c r="BB191" s="24">
        <v>71</v>
      </c>
      <c r="BC191" s="107"/>
      <c r="BD191" s="273"/>
      <c r="BE191" s="24">
        <v>68</v>
      </c>
      <c r="BF191" s="107"/>
      <c r="BG191" s="273"/>
      <c r="BH191" s="24">
        <v>72</v>
      </c>
      <c r="BI191" s="107"/>
      <c r="BJ191" s="273"/>
      <c r="BK191" s="24">
        <v>67</v>
      </c>
      <c r="BL191" s="107"/>
      <c r="BM191" s="273"/>
      <c r="BN191" s="24">
        <v>69</v>
      </c>
      <c r="BO191" s="107"/>
      <c r="BP191" s="273"/>
      <c r="BQ191" s="24">
        <v>56</v>
      </c>
      <c r="BR191" s="107"/>
      <c r="BS191" s="273"/>
      <c r="BT191" s="24">
        <v>71.7</v>
      </c>
      <c r="BU191" s="291"/>
      <c r="BV191" s="273"/>
      <c r="BW191" s="24">
        <v>50.790000915527344</v>
      </c>
      <c r="BX191" s="107"/>
      <c r="BY191" s="273"/>
      <c r="BZ191" s="24">
        <v>67</v>
      </c>
      <c r="CA191" s="107"/>
      <c r="CB191" s="273"/>
      <c r="CC191" s="24">
        <v>60</v>
      </c>
      <c r="CD191" s="107"/>
      <c r="CE191" s="107"/>
      <c r="CF191" s="107"/>
      <c r="CG191" s="107"/>
      <c r="CH191" s="273"/>
      <c r="CI191" s="24"/>
      <c r="CJ191" s="107"/>
      <c r="CK191" s="273"/>
      <c r="CL191" s="24">
        <v>50.200000762939453</v>
      </c>
      <c r="CM191" s="107"/>
      <c r="CN191" s="273"/>
      <c r="CO191" s="692">
        <v>60.5</v>
      </c>
      <c r="CP191" s="107"/>
      <c r="CQ191" s="273"/>
      <c r="CR191" s="24"/>
      <c r="CS191" s="107"/>
      <c r="CT191" s="273"/>
      <c r="CU191" s="24"/>
      <c r="CV191" s="107"/>
      <c r="CW191" s="273"/>
      <c r="CX191" s="24"/>
      <c r="CY191" s="107"/>
      <c r="CZ191" s="273"/>
      <c r="DA191" s="692">
        <v>62.400001525878906</v>
      </c>
      <c r="DB191" s="107"/>
      <c r="DC191" s="273"/>
      <c r="DD191" s="24"/>
      <c r="DE191" s="107"/>
      <c r="DF191" s="273"/>
      <c r="DG191" s="218"/>
      <c r="DH191" s="217"/>
      <c r="DI191" s="217"/>
      <c r="DJ191" s="286">
        <f t="shared" si="544"/>
        <v>62.042143086024694</v>
      </c>
      <c r="DK191" s="219"/>
      <c r="DL191" s="220">
        <f t="shared" si="545"/>
        <v>3.1021071543012346</v>
      </c>
      <c r="DM191" s="650">
        <f t="shared" si="546"/>
        <v>0</v>
      </c>
      <c r="DN191" s="233">
        <f t="shared" si="547"/>
        <v>0</v>
      </c>
      <c r="DO191" s="234">
        <f t="shared" si="548"/>
        <v>0</v>
      </c>
      <c r="DP191" s="234">
        <f t="shared" si="549"/>
        <v>0</v>
      </c>
      <c r="DQ191" s="234">
        <f t="shared" si="550"/>
        <v>0</v>
      </c>
      <c r="DR191" s="234">
        <f t="shared" si="551"/>
        <v>0</v>
      </c>
      <c r="DS191" s="235">
        <f t="shared" si="552"/>
        <v>0</v>
      </c>
      <c r="DT191" s="236">
        <f t="shared" si="553"/>
        <v>0</v>
      </c>
      <c r="DU191" s="236">
        <f t="shared" si="554"/>
        <v>0</v>
      </c>
      <c r="DV191" s="236">
        <f t="shared" si="555"/>
        <v>0</v>
      </c>
      <c r="DW191" s="236">
        <f t="shared" si="556"/>
        <v>0</v>
      </c>
      <c r="DX191" s="236">
        <f t="shared" si="557"/>
        <v>0</v>
      </c>
      <c r="DY191" s="236">
        <f t="shared" si="558"/>
        <v>0</v>
      </c>
      <c r="DZ191" s="237">
        <f t="shared" si="559"/>
        <v>0</v>
      </c>
      <c r="EA191" s="238">
        <f t="shared" si="560"/>
        <v>0</v>
      </c>
      <c r="EB191" s="238">
        <f t="shared" si="561"/>
        <v>0</v>
      </c>
      <c r="EC191" s="238">
        <f t="shared" si="562"/>
        <v>0</v>
      </c>
      <c r="ED191" s="238">
        <f t="shared" si="563"/>
        <v>0</v>
      </c>
      <c r="EE191" s="238">
        <f t="shared" si="564"/>
        <v>0</v>
      </c>
      <c r="EF191" s="238">
        <f t="shared" si="565"/>
        <v>0</v>
      </c>
      <c r="EG191" s="238">
        <f t="shared" si="566"/>
        <v>0</v>
      </c>
      <c r="EH191" s="239">
        <f t="shared" si="567"/>
        <v>0</v>
      </c>
      <c r="EI191" s="240">
        <f t="shared" si="568"/>
        <v>0</v>
      </c>
      <c r="EJ191" s="240">
        <f t="shared" si="569"/>
        <v>0</v>
      </c>
      <c r="EK191" s="240">
        <f t="shared" si="570"/>
        <v>0</v>
      </c>
      <c r="EL191" s="240">
        <f t="shared" si="571"/>
        <v>0</v>
      </c>
      <c r="EM191" s="240">
        <f t="shared" si="572"/>
        <v>0</v>
      </c>
      <c r="EN191" s="240">
        <f t="shared" si="573"/>
        <v>0</v>
      </c>
      <c r="EO191" s="240">
        <f t="shared" si="574"/>
        <v>0</v>
      </c>
      <c r="EP191" s="240">
        <f t="shared" si="575"/>
        <v>0</v>
      </c>
      <c r="EQ191" s="240">
        <f t="shared" si="576"/>
        <v>0</v>
      </c>
      <c r="ER191" s="240">
        <f t="shared" si="577"/>
        <v>0</v>
      </c>
      <c r="ES191" s="240">
        <f t="shared" si="578"/>
        <v>0</v>
      </c>
      <c r="ET191" s="241">
        <f t="shared" si="579"/>
        <v>0</v>
      </c>
      <c r="EU191" s="242">
        <f t="shared" si="580"/>
        <v>0</v>
      </c>
      <c r="EV191" s="234">
        <f t="shared" si="581"/>
        <v>0</v>
      </c>
      <c r="EW191" s="234">
        <f t="shared" si="582"/>
        <v>0</v>
      </c>
      <c r="EX191" s="234">
        <f t="shared" si="583"/>
        <v>0</v>
      </c>
      <c r="EY191" s="234">
        <f t="shared" si="584"/>
        <v>0</v>
      </c>
      <c r="EZ191" s="235">
        <f t="shared" si="585"/>
        <v>0</v>
      </c>
      <c r="FA191" s="236">
        <f t="shared" si="586"/>
        <v>0</v>
      </c>
      <c r="FB191" s="236">
        <f t="shared" si="587"/>
        <v>0</v>
      </c>
      <c r="FC191" s="236">
        <f t="shared" si="588"/>
        <v>0</v>
      </c>
      <c r="FD191" s="236">
        <f t="shared" si="589"/>
        <v>0</v>
      </c>
      <c r="FE191" s="236">
        <f t="shared" si="590"/>
        <v>0</v>
      </c>
      <c r="FF191" s="236">
        <f t="shared" si="591"/>
        <v>0</v>
      </c>
      <c r="FG191" s="237">
        <f t="shared" si="592"/>
        <v>0</v>
      </c>
      <c r="FH191" s="238">
        <f t="shared" si="593"/>
        <v>0</v>
      </c>
      <c r="FI191" s="238">
        <f t="shared" si="594"/>
        <v>0</v>
      </c>
      <c r="FJ191" s="238">
        <f t="shared" si="595"/>
        <v>0</v>
      </c>
      <c r="FK191" s="238">
        <f t="shared" si="596"/>
        <v>0</v>
      </c>
      <c r="FL191" s="238">
        <f t="shared" si="597"/>
        <v>0</v>
      </c>
      <c r="FM191" s="238">
        <f t="shared" si="598"/>
        <v>0</v>
      </c>
      <c r="FN191" s="238">
        <f t="shared" si="599"/>
        <v>0</v>
      </c>
      <c r="FO191" s="239">
        <f t="shared" si="600"/>
        <v>0</v>
      </c>
      <c r="FP191" s="240">
        <f t="shared" si="601"/>
        <v>0</v>
      </c>
      <c r="FQ191" s="240">
        <f t="shared" si="602"/>
        <v>0</v>
      </c>
      <c r="FR191" s="240">
        <f t="shared" si="603"/>
        <v>0</v>
      </c>
      <c r="FS191" s="240">
        <f t="shared" si="604"/>
        <v>0</v>
      </c>
      <c r="FT191" s="240">
        <f t="shared" si="605"/>
        <v>0</v>
      </c>
      <c r="FU191" s="240">
        <f t="shared" si="606"/>
        <v>0</v>
      </c>
      <c r="FV191" s="240">
        <f t="shared" si="607"/>
        <v>0</v>
      </c>
      <c r="FW191" s="240">
        <f t="shared" si="608"/>
        <v>0</v>
      </c>
      <c r="FX191" s="240">
        <f t="shared" si="609"/>
        <v>0</v>
      </c>
      <c r="FY191" s="240">
        <f t="shared" si="610"/>
        <v>0</v>
      </c>
      <c r="FZ191" s="240">
        <f t="shared" si="611"/>
        <v>0</v>
      </c>
      <c r="GA191" s="241">
        <f t="shared" si="612"/>
        <v>0</v>
      </c>
      <c r="GB191" s="242">
        <f t="shared" si="613"/>
        <v>0</v>
      </c>
      <c r="GC191" s="234">
        <f t="shared" si="614"/>
        <v>0</v>
      </c>
      <c r="GD191" s="234">
        <f t="shared" si="615"/>
        <v>0</v>
      </c>
      <c r="GE191" s="234">
        <f t="shared" si="616"/>
        <v>0</v>
      </c>
      <c r="GF191" s="234">
        <f t="shared" si="617"/>
        <v>0</v>
      </c>
      <c r="GG191" s="235">
        <f t="shared" si="618"/>
        <v>0</v>
      </c>
      <c r="GH191" s="236">
        <f t="shared" si="619"/>
        <v>0</v>
      </c>
      <c r="GI191" s="236">
        <f t="shared" si="620"/>
        <v>0</v>
      </c>
      <c r="GJ191" s="236">
        <f t="shared" si="621"/>
        <v>0</v>
      </c>
      <c r="GK191" s="236">
        <f t="shared" si="622"/>
        <v>0</v>
      </c>
      <c r="GL191" s="236">
        <f t="shared" si="623"/>
        <v>0</v>
      </c>
      <c r="GM191" s="236">
        <f t="shared" si="624"/>
        <v>0</v>
      </c>
      <c r="GN191" s="237">
        <f t="shared" si="625"/>
        <v>0</v>
      </c>
      <c r="GO191" s="238">
        <f t="shared" si="626"/>
        <v>0</v>
      </c>
      <c r="GP191" s="238">
        <f t="shared" si="627"/>
        <v>0</v>
      </c>
      <c r="GQ191" s="238">
        <f t="shared" si="628"/>
        <v>0</v>
      </c>
      <c r="GR191" s="238">
        <f t="shared" si="629"/>
        <v>0</v>
      </c>
      <c r="GS191" s="238">
        <f t="shared" si="630"/>
        <v>0</v>
      </c>
      <c r="GT191" s="238">
        <f t="shared" si="631"/>
        <v>0</v>
      </c>
      <c r="GU191" s="238">
        <f t="shared" si="632"/>
        <v>0</v>
      </c>
      <c r="GV191" s="239">
        <f t="shared" si="633"/>
        <v>0</v>
      </c>
      <c r="GW191" s="240">
        <f t="shared" si="634"/>
        <v>0</v>
      </c>
      <c r="GX191" s="240">
        <f t="shared" si="635"/>
        <v>0</v>
      </c>
      <c r="GY191" s="240">
        <f t="shared" si="636"/>
        <v>0</v>
      </c>
      <c r="GZ191" s="240">
        <f t="shared" si="637"/>
        <v>0</v>
      </c>
      <c r="HA191" s="240">
        <f t="shared" si="638"/>
        <v>0</v>
      </c>
      <c r="HB191" s="240">
        <f t="shared" si="639"/>
        <v>0</v>
      </c>
      <c r="HC191" s="240">
        <f t="shared" si="640"/>
        <v>0</v>
      </c>
      <c r="HD191" s="240">
        <f t="shared" si="641"/>
        <v>0</v>
      </c>
      <c r="HE191" s="240">
        <f t="shared" si="642"/>
        <v>0</v>
      </c>
      <c r="HF191" s="240">
        <f t="shared" si="643"/>
        <v>0</v>
      </c>
      <c r="HG191" s="240">
        <f t="shared" si="644"/>
        <v>0</v>
      </c>
      <c r="HH191" s="241">
        <f t="shared" si="645"/>
        <v>0</v>
      </c>
      <c r="HI191" s="243"/>
      <c r="HJ191" s="242">
        <f t="shared" si="646"/>
        <v>3</v>
      </c>
      <c r="HK191" s="234">
        <f t="shared" si="647"/>
        <v>3</v>
      </c>
      <c r="HL191" s="234">
        <f t="shared" si="648"/>
        <v>3</v>
      </c>
      <c r="HM191" s="234">
        <f t="shared" si="649"/>
        <v>3</v>
      </c>
      <c r="HN191" s="234">
        <f t="shared" si="650"/>
        <v>2</v>
      </c>
      <c r="HO191" s="235">
        <f t="shared" si="651"/>
        <v>20</v>
      </c>
      <c r="HP191" s="236">
        <f t="shared" si="652"/>
        <v>20</v>
      </c>
      <c r="HQ191" s="236">
        <f t="shared" si="653"/>
        <v>20</v>
      </c>
      <c r="HR191" s="236">
        <f t="shared" si="654"/>
        <v>20</v>
      </c>
      <c r="HS191" s="236">
        <f t="shared" si="655"/>
        <v>10</v>
      </c>
      <c r="HT191" s="236">
        <f t="shared" si="656"/>
        <v>20</v>
      </c>
      <c r="HU191" s="236">
        <f t="shared" si="657"/>
        <v>10</v>
      </c>
      <c r="HV191" s="237">
        <f t="shared" si="658"/>
        <v>20</v>
      </c>
      <c r="HW191" s="238">
        <f t="shared" si="659"/>
        <v>20</v>
      </c>
      <c r="HX191" s="238">
        <f t="shared" si="660"/>
        <v>20</v>
      </c>
      <c r="HY191" s="238">
        <f t="shared" si="661"/>
        <v>20</v>
      </c>
      <c r="HZ191" s="238">
        <f t="shared" si="662"/>
        <v>10</v>
      </c>
      <c r="IA191" s="238">
        <f t="shared" si="663"/>
        <v>20</v>
      </c>
      <c r="IB191" s="238">
        <f t="shared" si="664"/>
        <v>10</v>
      </c>
      <c r="IC191" s="238">
        <f t="shared" si="665"/>
        <v>6</v>
      </c>
      <c r="ID191" s="239">
        <f t="shared" si="666"/>
        <v>20</v>
      </c>
      <c r="IE191" s="240">
        <f t="shared" si="667"/>
        <v>20</v>
      </c>
      <c r="IF191" s="240">
        <f t="shared" si="668"/>
        <v>10</v>
      </c>
      <c r="IG191" s="240">
        <f t="shared" si="669"/>
        <v>0</v>
      </c>
      <c r="IH191" s="240">
        <f t="shared" si="670"/>
        <v>0</v>
      </c>
      <c r="II191" s="240">
        <f t="shared" si="671"/>
        <v>30</v>
      </c>
      <c r="IJ191" s="240">
        <f t="shared" si="672"/>
        <v>20</v>
      </c>
      <c r="IK191" s="240">
        <f t="shared" si="673"/>
        <v>0</v>
      </c>
      <c r="IL191" s="240">
        <f t="shared" si="674"/>
        <v>0</v>
      </c>
      <c r="IM191" s="240">
        <f t="shared" si="675"/>
        <v>0</v>
      </c>
      <c r="IN191" s="240">
        <f t="shared" si="676"/>
        <v>20</v>
      </c>
      <c r="IO191" s="240">
        <f t="shared" si="677"/>
        <v>0</v>
      </c>
      <c r="IP191" s="416">
        <f t="shared" si="678"/>
        <v>360</v>
      </c>
      <c r="IQ191" s="416">
        <f t="shared" si="679"/>
        <v>20</v>
      </c>
    </row>
    <row r="192" spans="1:251" ht="15" customHeight="1" x14ac:dyDescent="0.25">
      <c r="A192" s="14" t="s">
        <v>1801</v>
      </c>
      <c r="B192" s="392">
        <v>9</v>
      </c>
      <c r="C192" s="13" t="s">
        <v>409</v>
      </c>
      <c r="D192" s="423">
        <v>43678</v>
      </c>
      <c r="E192" s="20">
        <v>9</v>
      </c>
      <c r="F192" s="6">
        <v>9856389</v>
      </c>
      <c r="G192" s="20">
        <v>1</v>
      </c>
      <c r="H192" s="20"/>
      <c r="I192" s="23"/>
      <c r="J192" s="6" t="s">
        <v>18</v>
      </c>
      <c r="K192" s="6" t="s">
        <v>18</v>
      </c>
      <c r="L192" s="424"/>
      <c r="M192" s="651" t="s">
        <v>510</v>
      </c>
      <c r="N192" s="24">
        <v>61.110000610351563</v>
      </c>
      <c r="O192" s="107"/>
      <c r="P192" s="105"/>
      <c r="Q192" s="106"/>
      <c r="R192" s="692">
        <v>68.599998474121094</v>
      </c>
      <c r="S192" s="107"/>
      <c r="T192" s="105"/>
      <c r="U192" s="106"/>
      <c r="V192" s="690">
        <v>69.550003051757813</v>
      </c>
      <c r="W192" s="107"/>
      <c r="X192" s="105"/>
      <c r="Y192" s="106"/>
      <c r="Z192" s="692">
        <v>75.449996948242188</v>
      </c>
      <c r="AA192" s="273"/>
      <c r="AB192" s="24">
        <v>61.8</v>
      </c>
      <c r="AC192" s="273"/>
      <c r="AD192" s="272">
        <v>100</v>
      </c>
      <c r="AE192" s="108"/>
      <c r="AF192" s="444"/>
      <c r="AG192" s="272">
        <v>100</v>
      </c>
      <c r="AH192" s="108"/>
      <c r="AI192" s="444"/>
      <c r="AJ192" s="272">
        <v>100</v>
      </c>
      <c r="AK192" s="108"/>
      <c r="AL192" s="444"/>
      <c r="AM192" s="272">
        <v>100</v>
      </c>
      <c r="AN192" s="108"/>
      <c r="AO192" s="444"/>
      <c r="AP192" s="272">
        <v>100</v>
      </c>
      <c r="AQ192" s="108"/>
      <c r="AR192" s="444"/>
      <c r="AS192" s="272">
        <v>100</v>
      </c>
      <c r="AT192" s="108"/>
      <c r="AU192" s="444"/>
      <c r="AV192" s="272">
        <v>100</v>
      </c>
      <c r="AW192" s="108"/>
      <c r="AX192" s="444"/>
      <c r="AY192" s="24">
        <v>60</v>
      </c>
      <c r="AZ192" s="107"/>
      <c r="BA192" s="273"/>
      <c r="BB192" s="24">
        <v>71</v>
      </c>
      <c r="BC192" s="107"/>
      <c r="BD192" s="273"/>
      <c r="BE192" s="24">
        <v>79</v>
      </c>
      <c r="BF192" s="107"/>
      <c r="BG192" s="273"/>
      <c r="BH192" s="24">
        <v>71</v>
      </c>
      <c r="BI192" s="107"/>
      <c r="BJ192" s="273"/>
      <c r="BK192" s="24">
        <v>77</v>
      </c>
      <c r="BL192" s="107"/>
      <c r="BM192" s="273"/>
      <c r="BN192" s="24">
        <v>72</v>
      </c>
      <c r="BO192" s="107"/>
      <c r="BP192" s="273"/>
      <c r="BQ192" s="24">
        <v>72</v>
      </c>
      <c r="BR192" s="107"/>
      <c r="BS192" s="273"/>
      <c r="BT192" s="24">
        <v>83</v>
      </c>
      <c r="BU192" s="291"/>
      <c r="BV192" s="273"/>
      <c r="BW192" s="24">
        <v>63.25</v>
      </c>
      <c r="BX192" s="107"/>
      <c r="BY192" s="273"/>
      <c r="BZ192" s="24">
        <v>70</v>
      </c>
      <c r="CA192" s="107"/>
      <c r="CB192" s="273"/>
      <c r="CC192" s="24"/>
      <c r="CD192" s="107"/>
      <c r="CE192" s="107"/>
      <c r="CF192" s="107">
        <v>75</v>
      </c>
      <c r="CG192" s="107"/>
      <c r="CH192" s="273"/>
      <c r="CI192" s="24"/>
      <c r="CJ192" s="107"/>
      <c r="CK192" s="273"/>
      <c r="CL192" s="24">
        <v>71.199996948242188</v>
      </c>
      <c r="CM192" s="107"/>
      <c r="CN192" s="273"/>
      <c r="CO192" s="692">
        <v>81</v>
      </c>
      <c r="CP192" s="107"/>
      <c r="CQ192" s="273"/>
      <c r="CR192" s="24"/>
      <c r="CS192" s="107"/>
      <c r="CT192" s="273"/>
      <c r="CU192" s="24"/>
      <c r="CV192" s="107"/>
      <c r="CW192" s="273"/>
      <c r="CX192" s="24"/>
      <c r="CY192" s="107"/>
      <c r="CZ192" s="273"/>
      <c r="DA192" s="692">
        <v>71.400001525878906</v>
      </c>
      <c r="DB192" s="107"/>
      <c r="DC192" s="273"/>
      <c r="DD192" s="24"/>
      <c r="DE192" s="107"/>
      <c r="DF192" s="273"/>
      <c r="DG192" s="218"/>
      <c r="DH192" s="217"/>
      <c r="DI192" s="217"/>
      <c r="DJ192" s="286">
        <f t="shared" si="544"/>
        <v>72.632142748151509</v>
      </c>
      <c r="DK192" s="219"/>
      <c r="DL192" s="220">
        <f t="shared" si="545"/>
        <v>3.6316071374075753</v>
      </c>
      <c r="DM192" s="650">
        <f t="shared" si="546"/>
        <v>0</v>
      </c>
      <c r="DN192" s="233">
        <f t="shared" si="547"/>
        <v>0</v>
      </c>
      <c r="DO192" s="234">
        <f t="shared" si="548"/>
        <v>0</v>
      </c>
      <c r="DP192" s="234">
        <f t="shared" si="549"/>
        <v>0</v>
      </c>
      <c r="DQ192" s="234">
        <f t="shared" si="550"/>
        <v>0</v>
      </c>
      <c r="DR192" s="234">
        <f t="shared" si="551"/>
        <v>0</v>
      </c>
      <c r="DS192" s="235">
        <f t="shared" si="552"/>
        <v>0</v>
      </c>
      <c r="DT192" s="236">
        <f t="shared" si="553"/>
        <v>0</v>
      </c>
      <c r="DU192" s="236">
        <f t="shared" si="554"/>
        <v>0</v>
      </c>
      <c r="DV192" s="236">
        <f t="shared" si="555"/>
        <v>0</v>
      </c>
      <c r="DW192" s="236">
        <f t="shared" si="556"/>
        <v>0</v>
      </c>
      <c r="DX192" s="236">
        <f t="shared" si="557"/>
        <v>0</v>
      </c>
      <c r="DY192" s="236">
        <f t="shared" si="558"/>
        <v>0</v>
      </c>
      <c r="DZ192" s="237">
        <f t="shared" si="559"/>
        <v>0</v>
      </c>
      <c r="EA192" s="238">
        <f t="shared" si="560"/>
        <v>0</v>
      </c>
      <c r="EB192" s="238">
        <f t="shared" si="561"/>
        <v>0</v>
      </c>
      <c r="EC192" s="238">
        <f t="shared" si="562"/>
        <v>0</v>
      </c>
      <c r="ED192" s="238">
        <f t="shared" si="563"/>
        <v>0</v>
      </c>
      <c r="EE192" s="238">
        <f t="shared" si="564"/>
        <v>0</v>
      </c>
      <c r="EF192" s="238">
        <f t="shared" si="565"/>
        <v>0</v>
      </c>
      <c r="EG192" s="238">
        <f t="shared" si="566"/>
        <v>0</v>
      </c>
      <c r="EH192" s="239">
        <f t="shared" si="567"/>
        <v>0</v>
      </c>
      <c r="EI192" s="240">
        <f t="shared" si="568"/>
        <v>0</v>
      </c>
      <c r="EJ192" s="240">
        <f t="shared" si="569"/>
        <v>0</v>
      </c>
      <c r="EK192" s="240">
        <f t="shared" si="570"/>
        <v>0</v>
      </c>
      <c r="EL192" s="240">
        <f t="shared" si="571"/>
        <v>0</v>
      </c>
      <c r="EM192" s="240">
        <f t="shared" si="572"/>
        <v>0</v>
      </c>
      <c r="EN192" s="240">
        <f t="shared" si="573"/>
        <v>0</v>
      </c>
      <c r="EO192" s="240">
        <f t="shared" si="574"/>
        <v>0</v>
      </c>
      <c r="EP192" s="240">
        <f t="shared" si="575"/>
        <v>0</v>
      </c>
      <c r="EQ192" s="240">
        <f t="shared" si="576"/>
        <v>0</v>
      </c>
      <c r="ER192" s="240">
        <f t="shared" si="577"/>
        <v>0</v>
      </c>
      <c r="ES192" s="240">
        <f t="shared" si="578"/>
        <v>0</v>
      </c>
      <c r="ET192" s="241">
        <f t="shared" si="579"/>
        <v>0</v>
      </c>
      <c r="EU192" s="242">
        <f t="shared" si="580"/>
        <v>0</v>
      </c>
      <c r="EV192" s="234">
        <f t="shared" si="581"/>
        <v>0</v>
      </c>
      <c r="EW192" s="234">
        <f t="shared" si="582"/>
        <v>0</v>
      </c>
      <c r="EX192" s="234">
        <f t="shared" si="583"/>
        <v>0</v>
      </c>
      <c r="EY192" s="234">
        <f t="shared" si="584"/>
        <v>0</v>
      </c>
      <c r="EZ192" s="235">
        <f t="shared" si="585"/>
        <v>0</v>
      </c>
      <c r="FA192" s="236">
        <f t="shared" si="586"/>
        <v>0</v>
      </c>
      <c r="FB192" s="236">
        <f t="shared" si="587"/>
        <v>0</v>
      </c>
      <c r="FC192" s="236">
        <f t="shared" si="588"/>
        <v>0</v>
      </c>
      <c r="FD192" s="236">
        <f t="shared" si="589"/>
        <v>0</v>
      </c>
      <c r="FE192" s="236">
        <f t="shared" si="590"/>
        <v>0</v>
      </c>
      <c r="FF192" s="236">
        <f t="shared" si="591"/>
        <v>0</v>
      </c>
      <c r="FG192" s="237">
        <f t="shared" si="592"/>
        <v>0</v>
      </c>
      <c r="FH192" s="238">
        <f t="shared" si="593"/>
        <v>0</v>
      </c>
      <c r="FI192" s="238">
        <f t="shared" si="594"/>
        <v>0</v>
      </c>
      <c r="FJ192" s="238">
        <f t="shared" si="595"/>
        <v>0</v>
      </c>
      <c r="FK192" s="238">
        <f t="shared" si="596"/>
        <v>0</v>
      </c>
      <c r="FL192" s="238">
        <f t="shared" si="597"/>
        <v>0</v>
      </c>
      <c r="FM192" s="238">
        <f t="shared" si="598"/>
        <v>0</v>
      </c>
      <c r="FN192" s="238">
        <f t="shared" si="599"/>
        <v>0</v>
      </c>
      <c r="FO192" s="239">
        <f t="shared" si="600"/>
        <v>0</v>
      </c>
      <c r="FP192" s="240">
        <f t="shared" si="601"/>
        <v>0</v>
      </c>
      <c r="FQ192" s="240">
        <f t="shared" si="602"/>
        <v>0</v>
      </c>
      <c r="FR192" s="240">
        <f t="shared" si="603"/>
        <v>0</v>
      </c>
      <c r="FS192" s="240">
        <f t="shared" si="604"/>
        <v>0</v>
      </c>
      <c r="FT192" s="240">
        <f t="shared" si="605"/>
        <v>0</v>
      </c>
      <c r="FU192" s="240">
        <f t="shared" si="606"/>
        <v>0</v>
      </c>
      <c r="FV192" s="240">
        <f t="shared" si="607"/>
        <v>0</v>
      </c>
      <c r="FW192" s="240">
        <f t="shared" si="608"/>
        <v>0</v>
      </c>
      <c r="FX192" s="240">
        <f t="shared" si="609"/>
        <v>0</v>
      </c>
      <c r="FY192" s="240">
        <f t="shared" si="610"/>
        <v>0</v>
      </c>
      <c r="FZ192" s="240">
        <f t="shared" si="611"/>
        <v>0</v>
      </c>
      <c r="GA192" s="241">
        <f t="shared" si="612"/>
        <v>0</v>
      </c>
      <c r="GB192" s="242">
        <f t="shared" si="613"/>
        <v>0</v>
      </c>
      <c r="GC192" s="234">
        <f t="shared" si="614"/>
        <v>0</v>
      </c>
      <c r="GD192" s="234">
        <f t="shared" si="615"/>
        <v>0</v>
      </c>
      <c r="GE192" s="234">
        <f t="shared" si="616"/>
        <v>0</v>
      </c>
      <c r="GF192" s="234">
        <f t="shared" si="617"/>
        <v>0</v>
      </c>
      <c r="GG192" s="235">
        <f t="shared" si="618"/>
        <v>0</v>
      </c>
      <c r="GH192" s="236">
        <f t="shared" si="619"/>
        <v>0</v>
      </c>
      <c r="GI192" s="236">
        <f t="shared" si="620"/>
        <v>0</v>
      </c>
      <c r="GJ192" s="236">
        <f t="shared" si="621"/>
        <v>0</v>
      </c>
      <c r="GK192" s="236">
        <f t="shared" si="622"/>
        <v>0</v>
      </c>
      <c r="GL192" s="236">
        <f t="shared" si="623"/>
        <v>0</v>
      </c>
      <c r="GM192" s="236">
        <f t="shared" si="624"/>
        <v>0</v>
      </c>
      <c r="GN192" s="237">
        <f t="shared" si="625"/>
        <v>0</v>
      </c>
      <c r="GO192" s="238">
        <f t="shared" si="626"/>
        <v>0</v>
      </c>
      <c r="GP192" s="238">
        <f t="shared" si="627"/>
        <v>0</v>
      </c>
      <c r="GQ192" s="238">
        <f t="shared" si="628"/>
        <v>0</v>
      </c>
      <c r="GR192" s="238">
        <f t="shared" si="629"/>
        <v>0</v>
      </c>
      <c r="GS192" s="238">
        <f t="shared" si="630"/>
        <v>0</v>
      </c>
      <c r="GT192" s="238">
        <f t="shared" si="631"/>
        <v>0</v>
      </c>
      <c r="GU192" s="238">
        <f t="shared" si="632"/>
        <v>0</v>
      </c>
      <c r="GV192" s="239">
        <f t="shared" si="633"/>
        <v>0</v>
      </c>
      <c r="GW192" s="240">
        <f t="shared" si="634"/>
        <v>0</v>
      </c>
      <c r="GX192" s="240">
        <f t="shared" si="635"/>
        <v>0</v>
      </c>
      <c r="GY192" s="240">
        <f t="shared" si="636"/>
        <v>0</v>
      </c>
      <c r="GZ192" s="240">
        <f t="shared" si="637"/>
        <v>0</v>
      </c>
      <c r="HA192" s="240">
        <f t="shared" si="638"/>
        <v>0</v>
      </c>
      <c r="HB192" s="240">
        <f t="shared" si="639"/>
        <v>0</v>
      </c>
      <c r="HC192" s="240">
        <f t="shared" si="640"/>
        <v>0</v>
      </c>
      <c r="HD192" s="240">
        <f t="shared" si="641"/>
        <v>0</v>
      </c>
      <c r="HE192" s="240">
        <f t="shared" si="642"/>
        <v>0</v>
      </c>
      <c r="HF192" s="240">
        <f t="shared" si="643"/>
        <v>0</v>
      </c>
      <c r="HG192" s="240">
        <f t="shared" si="644"/>
        <v>0</v>
      </c>
      <c r="HH192" s="241">
        <f t="shared" si="645"/>
        <v>0</v>
      </c>
      <c r="HI192" s="243"/>
      <c r="HJ192" s="242">
        <f t="shared" si="646"/>
        <v>3</v>
      </c>
      <c r="HK192" s="234">
        <f t="shared" si="647"/>
        <v>3</v>
      </c>
      <c r="HL192" s="234">
        <f t="shared" si="648"/>
        <v>3</v>
      </c>
      <c r="HM192" s="234">
        <f t="shared" si="649"/>
        <v>3</v>
      </c>
      <c r="HN192" s="234">
        <f t="shared" si="650"/>
        <v>2</v>
      </c>
      <c r="HO192" s="235">
        <f t="shared" si="651"/>
        <v>20</v>
      </c>
      <c r="HP192" s="236">
        <f t="shared" si="652"/>
        <v>20</v>
      </c>
      <c r="HQ192" s="236">
        <f t="shared" si="653"/>
        <v>20</v>
      </c>
      <c r="HR192" s="236">
        <f t="shared" si="654"/>
        <v>20</v>
      </c>
      <c r="HS192" s="236">
        <f t="shared" si="655"/>
        <v>10</v>
      </c>
      <c r="HT192" s="236">
        <f t="shared" si="656"/>
        <v>20</v>
      </c>
      <c r="HU192" s="236">
        <f t="shared" si="657"/>
        <v>10</v>
      </c>
      <c r="HV192" s="237">
        <f t="shared" si="658"/>
        <v>20</v>
      </c>
      <c r="HW192" s="238">
        <f t="shared" si="659"/>
        <v>20</v>
      </c>
      <c r="HX192" s="238">
        <f t="shared" si="660"/>
        <v>20</v>
      </c>
      <c r="HY192" s="238">
        <f t="shared" si="661"/>
        <v>20</v>
      </c>
      <c r="HZ192" s="238">
        <f t="shared" si="662"/>
        <v>10</v>
      </c>
      <c r="IA192" s="238">
        <f t="shared" si="663"/>
        <v>20</v>
      </c>
      <c r="IB192" s="238">
        <f t="shared" si="664"/>
        <v>10</v>
      </c>
      <c r="IC192" s="238">
        <f t="shared" si="665"/>
        <v>6</v>
      </c>
      <c r="ID192" s="239">
        <f t="shared" si="666"/>
        <v>20</v>
      </c>
      <c r="IE192" s="240">
        <f t="shared" si="667"/>
        <v>20</v>
      </c>
      <c r="IF192" s="240">
        <f t="shared" si="668"/>
        <v>0</v>
      </c>
      <c r="IG192" s="240">
        <f t="shared" si="669"/>
        <v>10</v>
      </c>
      <c r="IH192" s="240">
        <f t="shared" si="670"/>
        <v>0</v>
      </c>
      <c r="II192" s="240">
        <f t="shared" si="671"/>
        <v>30</v>
      </c>
      <c r="IJ192" s="240">
        <f t="shared" si="672"/>
        <v>20</v>
      </c>
      <c r="IK192" s="240">
        <f t="shared" si="673"/>
        <v>0</v>
      </c>
      <c r="IL192" s="240">
        <f t="shared" si="674"/>
        <v>0</v>
      </c>
      <c r="IM192" s="240">
        <f t="shared" si="675"/>
        <v>0</v>
      </c>
      <c r="IN192" s="240">
        <f t="shared" si="676"/>
        <v>20</v>
      </c>
      <c r="IO192" s="240">
        <f t="shared" si="677"/>
        <v>0</v>
      </c>
      <c r="IP192" s="416">
        <f t="shared" si="678"/>
        <v>360</v>
      </c>
      <c r="IQ192" s="416">
        <f t="shared" si="679"/>
        <v>20</v>
      </c>
    </row>
    <row r="193" spans="1:251" ht="15" customHeight="1" x14ac:dyDescent="0.25">
      <c r="A193" s="14" t="s">
        <v>1804</v>
      </c>
      <c r="B193" s="392">
        <v>10</v>
      </c>
      <c r="C193" s="13" t="s">
        <v>449</v>
      </c>
      <c r="D193" s="423">
        <v>43313</v>
      </c>
      <c r="E193" s="20">
        <v>9</v>
      </c>
      <c r="F193" s="6">
        <v>9057492</v>
      </c>
      <c r="G193" s="20">
        <v>1</v>
      </c>
      <c r="H193" s="20"/>
      <c r="I193" s="23"/>
      <c r="J193" s="6" t="s">
        <v>18</v>
      </c>
      <c r="K193" s="6" t="s">
        <v>18</v>
      </c>
      <c r="L193" s="424"/>
      <c r="M193" s="651" t="s">
        <v>511</v>
      </c>
      <c r="N193" s="24">
        <v>68.099999999999994</v>
      </c>
      <c r="O193" s="107"/>
      <c r="P193" s="108"/>
      <c r="Q193" s="444"/>
      <c r="R193" s="24">
        <v>55</v>
      </c>
      <c r="S193" s="107"/>
      <c r="T193" s="108"/>
      <c r="U193" s="649"/>
      <c r="V193" s="24">
        <v>78</v>
      </c>
      <c r="W193" s="107"/>
      <c r="X193" s="108"/>
      <c r="Y193" s="444"/>
      <c r="Z193" s="24">
        <v>81.2</v>
      </c>
      <c r="AA193" s="273"/>
      <c r="AB193" s="24">
        <v>81.16</v>
      </c>
      <c r="AC193" s="273"/>
      <c r="AD193" s="24">
        <v>72</v>
      </c>
      <c r="AE193" s="107"/>
      <c r="AF193" s="273"/>
      <c r="AG193" s="24">
        <v>79</v>
      </c>
      <c r="AH193" s="107"/>
      <c r="AI193" s="273"/>
      <c r="AJ193" s="24">
        <v>90</v>
      </c>
      <c r="AK193" s="107"/>
      <c r="AL193" s="273"/>
      <c r="AM193" s="24">
        <v>49</v>
      </c>
      <c r="AN193" s="107"/>
      <c r="AO193" s="273"/>
      <c r="AP193" s="24">
        <v>60</v>
      </c>
      <c r="AQ193" s="107"/>
      <c r="AR193" s="273"/>
      <c r="AS193" s="24">
        <v>73</v>
      </c>
      <c r="AT193" s="107"/>
      <c r="AU193" s="273"/>
      <c r="AV193" s="24">
        <v>76</v>
      </c>
      <c r="AW193" s="107"/>
      <c r="AX193" s="273"/>
      <c r="AY193" s="24">
        <v>40</v>
      </c>
      <c r="AZ193" s="107"/>
      <c r="BA193" s="273"/>
      <c r="BB193" s="24">
        <v>57</v>
      </c>
      <c r="BC193" s="107"/>
      <c r="BD193" s="273"/>
      <c r="BE193" s="24">
        <v>43</v>
      </c>
      <c r="BF193" s="107"/>
      <c r="BG193" s="273"/>
      <c r="BH193" s="24">
        <v>63</v>
      </c>
      <c r="BI193" s="107"/>
      <c r="BJ193" s="273"/>
      <c r="BK193" s="24">
        <v>60</v>
      </c>
      <c r="BL193" s="107"/>
      <c r="BM193" s="273"/>
      <c r="BN193" s="24">
        <v>63</v>
      </c>
      <c r="BO193" s="107"/>
      <c r="BP193" s="273"/>
      <c r="BQ193" s="24">
        <v>40</v>
      </c>
      <c r="BR193" s="107"/>
      <c r="BS193" s="273"/>
      <c r="BT193" s="24">
        <v>84.6</v>
      </c>
      <c r="BU193" s="291"/>
      <c r="BV193" s="273"/>
      <c r="BW193" s="24">
        <v>40.599998474121094</v>
      </c>
      <c r="BX193" s="107"/>
      <c r="BY193" s="273"/>
      <c r="BZ193" s="24">
        <v>62</v>
      </c>
      <c r="CA193" s="107"/>
      <c r="CB193" s="273"/>
      <c r="CC193" s="24">
        <v>61</v>
      </c>
      <c r="CD193" s="107"/>
      <c r="CE193" s="107"/>
      <c r="CF193" s="107"/>
      <c r="CG193" s="107"/>
      <c r="CH193" s="273"/>
      <c r="CI193" s="24"/>
      <c r="CJ193" s="107"/>
      <c r="CK193" s="273"/>
      <c r="CL193" s="24">
        <v>47.299999237060547</v>
      </c>
      <c r="CM193" s="107"/>
      <c r="CN193" s="273"/>
      <c r="CO193" s="692">
        <v>81.5</v>
      </c>
      <c r="CP193" s="107"/>
      <c r="CQ193" s="273"/>
      <c r="CR193" s="24"/>
      <c r="CS193" s="107"/>
      <c r="CT193" s="273"/>
      <c r="CU193" s="24"/>
      <c r="CV193" s="107"/>
      <c r="CW193" s="273"/>
      <c r="CX193" s="24"/>
      <c r="CY193" s="107"/>
      <c r="CZ193" s="273"/>
      <c r="DA193" s="692">
        <v>60</v>
      </c>
      <c r="DB193" s="107"/>
      <c r="DC193" s="273"/>
      <c r="DD193" s="24"/>
      <c r="DE193" s="107"/>
      <c r="DF193" s="273"/>
      <c r="DG193" s="218"/>
      <c r="DH193" s="217"/>
      <c r="DI193" s="217"/>
      <c r="DJ193" s="286">
        <f t="shared" si="544"/>
        <v>57.357142693655831</v>
      </c>
      <c r="DK193" s="219"/>
      <c r="DL193" s="220">
        <f t="shared" si="545"/>
        <v>2.8678571346827915</v>
      </c>
      <c r="DM193" s="650">
        <f t="shared" si="546"/>
        <v>0</v>
      </c>
      <c r="DN193" s="233">
        <f t="shared" si="547"/>
        <v>0</v>
      </c>
      <c r="DO193" s="234">
        <f t="shared" si="548"/>
        <v>0</v>
      </c>
      <c r="DP193" s="234">
        <f t="shared" si="549"/>
        <v>0</v>
      </c>
      <c r="DQ193" s="234">
        <f t="shared" si="550"/>
        <v>0</v>
      </c>
      <c r="DR193" s="234">
        <f t="shared" si="551"/>
        <v>0</v>
      </c>
      <c r="DS193" s="235">
        <f t="shared" si="552"/>
        <v>0</v>
      </c>
      <c r="DT193" s="236">
        <f t="shared" si="553"/>
        <v>0</v>
      </c>
      <c r="DU193" s="236">
        <f t="shared" si="554"/>
        <v>0</v>
      </c>
      <c r="DV193" s="236">
        <f t="shared" si="555"/>
        <v>0</v>
      </c>
      <c r="DW193" s="236">
        <f t="shared" si="556"/>
        <v>0</v>
      </c>
      <c r="DX193" s="236">
        <f t="shared" si="557"/>
        <v>0</v>
      </c>
      <c r="DY193" s="236">
        <f t="shared" si="558"/>
        <v>0</v>
      </c>
      <c r="DZ193" s="237">
        <f t="shared" si="559"/>
        <v>0</v>
      </c>
      <c r="EA193" s="238">
        <f t="shared" si="560"/>
        <v>0</v>
      </c>
      <c r="EB193" s="238">
        <f t="shared" si="561"/>
        <v>0</v>
      </c>
      <c r="EC193" s="238">
        <f t="shared" si="562"/>
        <v>0</v>
      </c>
      <c r="ED193" s="238">
        <f t="shared" si="563"/>
        <v>0</v>
      </c>
      <c r="EE193" s="238">
        <f t="shared" si="564"/>
        <v>0</v>
      </c>
      <c r="EF193" s="238">
        <f t="shared" si="565"/>
        <v>0</v>
      </c>
      <c r="EG193" s="238">
        <f t="shared" si="566"/>
        <v>0</v>
      </c>
      <c r="EH193" s="239">
        <f t="shared" si="567"/>
        <v>0</v>
      </c>
      <c r="EI193" s="240">
        <f t="shared" si="568"/>
        <v>0</v>
      </c>
      <c r="EJ193" s="240">
        <f t="shared" si="569"/>
        <v>0</v>
      </c>
      <c r="EK193" s="240">
        <f t="shared" si="570"/>
        <v>0</v>
      </c>
      <c r="EL193" s="240">
        <f t="shared" si="571"/>
        <v>0</v>
      </c>
      <c r="EM193" s="240">
        <f t="shared" si="572"/>
        <v>0</v>
      </c>
      <c r="EN193" s="240">
        <f t="shared" si="573"/>
        <v>0</v>
      </c>
      <c r="EO193" s="240">
        <f t="shared" si="574"/>
        <v>0</v>
      </c>
      <c r="EP193" s="240">
        <f t="shared" si="575"/>
        <v>0</v>
      </c>
      <c r="EQ193" s="240">
        <f t="shared" si="576"/>
        <v>0</v>
      </c>
      <c r="ER193" s="240">
        <f t="shared" si="577"/>
        <v>0</v>
      </c>
      <c r="ES193" s="240">
        <f t="shared" si="578"/>
        <v>0</v>
      </c>
      <c r="ET193" s="241">
        <f t="shared" si="579"/>
        <v>0</v>
      </c>
      <c r="EU193" s="242">
        <f t="shared" si="580"/>
        <v>0</v>
      </c>
      <c r="EV193" s="234">
        <f t="shared" si="581"/>
        <v>0</v>
      </c>
      <c r="EW193" s="234">
        <f t="shared" si="582"/>
        <v>0</v>
      </c>
      <c r="EX193" s="234">
        <f t="shared" si="583"/>
        <v>0</v>
      </c>
      <c r="EY193" s="234">
        <f t="shared" si="584"/>
        <v>0</v>
      </c>
      <c r="EZ193" s="235">
        <f t="shared" si="585"/>
        <v>0</v>
      </c>
      <c r="FA193" s="236">
        <f t="shared" si="586"/>
        <v>0</v>
      </c>
      <c r="FB193" s="236">
        <f t="shared" si="587"/>
        <v>0</v>
      </c>
      <c r="FC193" s="236">
        <f t="shared" si="588"/>
        <v>0</v>
      </c>
      <c r="FD193" s="236">
        <f t="shared" si="589"/>
        <v>0</v>
      </c>
      <c r="FE193" s="236">
        <f t="shared" si="590"/>
        <v>0</v>
      </c>
      <c r="FF193" s="236">
        <f t="shared" si="591"/>
        <v>0</v>
      </c>
      <c r="FG193" s="237">
        <f t="shared" si="592"/>
        <v>0</v>
      </c>
      <c r="FH193" s="238">
        <f t="shared" si="593"/>
        <v>0</v>
      </c>
      <c r="FI193" s="238">
        <f t="shared" si="594"/>
        <v>0</v>
      </c>
      <c r="FJ193" s="238">
        <f t="shared" si="595"/>
        <v>0</v>
      </c>
      <c r="FK193" s="238">
        <f t="shared" si="596"/>
        <v>0</v>
      </c>
      <c r="FL193" s="238">
        <f t="shared" si="597"/>
        <v>0</v>
      </c>
      <c r="FM193" s="238">
        <f t="shared" si="598"/>
        <v>0</v>
      </c>
      <c r="FN193" s="238">
        <f t="shared" si="599"/>
        <v>0</v>
      </c>
      <c r="FO193" s="239">
        <f t="shared" si="600"/>
        <v>0</v>
      </c>
      <c r="FP193" s="240">
        <f t="shared" si="601"/>
        <v>0</v>
      </c>
      <c r="FQ193" s="240">
        <f t="shared" si="602"/>
        <v>0</v>
      </c>
      <c r="FR193" s="240">
        <f t="shared" si="603"/>
        <v>0</v>
      </c>
      <c r="FS193" s="240">
        <f t="shared" si="604"/>
        <v>0</v>
      </c>
      <c r="FT193" s="240">
        <f t="shared" si="605"/>
        <v>0</v>
      </c>
      <c r="FU193" s="240">
        <f t="shared" si="606"/>
        <v>0</v>
      </c>
      <c r="FV193" s="240">
        <f t="shared" si="607"/>
        <v>0</v>
      </c>
      <c r="FW193" s="240">
        <f t="shared" si="608"/>
        <v>0</v>
      </c>
      <c r="FX193" s="240">
        <f t="shared" si="609"/>
        <v>0</v>
      </c>
      <c r="FY193" s="240">
        <f t="shared" si="610"/>
        <v>0</v>
      </c>
      <c r="FZ193" s="240">
        <f t="shared" si="611"/>
        <v>0</v>
      </c>
      <c r="GA193" s="241">
        <f t="shared" si="612"/>
        <v>0</v>
      </c>
      <c r="GB193" s="242">
        <f t="shared" si="613"/>
        <v>0</v>
      </c>
      <c r="GC193" s="234">
        <f t="shared" si="614"/>
        <v>0</v>
      </c>
      <c r="GD193" s="234">
        <f t="shared" si="615"/>
        <v>0</v>
      </c>
      <c r="GE193" s="234">
        <f t="shared" si="616"/>
        <v>0</v>
      </c>
      <c r="GF193" s="234">
        <f t="shared" si="617"/>
        <v>0</v>
      </c>
      <c r="GG193" s="235">
        <f t="shared" si="618"/>
        <v>0</v>
      </c>
      <c r="GH193" s="236">
        <f t="shared" si="619"/>
        <v>0</v>
      </c>
      <c r="GI193" s="236">
        <f t="shared" si="620"/>
        <v>0</v>
      </c>
      <c r="GJ193" s="236">
        <f t="shared" si="621"/>
        <v>0</v>
      </c>
      <c r="GK193" s="236">
        <f t="shared" si="622"/>
        <v>0</v>
      </c>
      <c r="GL193" s="236">
        <f t="shared" si="623"/>
        <v>0</v>
      </c>
      <c r="GM193" s="236">
        <f t="shared" si="624"/>
        <v>0</v>
      </c>
      <c r="GN193" s="237">
        <f t="shared" si="625"/>
        <v>0</v>
      </c>
      <c r="GO193" s="238">
        <f t="shared" si="626"/>
        <v>0</v>
      </c>
      <c r="GP193" s="238">
        <f t="shared" si="627"/>
        <v>0</v>
      </c>
      <c r="GQ193" s="238">
        <f t="shared" si="628"/>
        <v>0</v>
      </c>
      <c r="GR193" s="238">
        <f t="shared" si="629"/>
        <v>0</v>
      </c>
      <c r="GS193" s="238">
        <f t="shared" si="630"/>
        <v>0</v>
      </c>
      <c r="GT193" s="238">
        <f t="shared" si="631"/>
        <v>0</v>
      </c>
      <c r="GU193" s="238">
        <f t="shared" si="632"/>
        <v>0</v>
      </c>
      <c r="GV193" s="239">
        <f t="shared" si="633"/>
        <v>0</v>
      </c>
      <c r="GW193" s="240">
        <f t="shared" si="634"/>
        <v>0</v>
      </c>
      <c r="GX193" s="240">
        <f t="shared" si="635"/>
        <v>0</v>
      </c>
      <c r="GY193" s="240">
        <f t="shared" si="636"/>
        <v>0</v>
      </c>
      <c r="GZ193" s="240">
        <f t="shared" si="637"/>
        <v>0</v>
      </c>
      <c r="HA193" s="240">
        <f t="shared" si="638"/>
        <v>0</v>
      </c>
      <c r="HB193" s="240">
        <f t="shared" si="639"/>
        <v>0</v>
      </c>
      <c r="HC193" s="240">
        <f t="shared" si="640"/>
        <v>0</v>
      </c>
      <c r="HD193" s="240">
        <f t="shared" si="641"/>
        <v>0</v>
      </c>
      <c r="HE193" s="240">
        <f t="shared" si="642"/>
        <v>0</v>
      </c>
      <c r="HF193" s="240">
        <f t="shared" si="643"/>
        <v>0</v>
      </c>
      <c r="HG193" s="240">
        <f t="shared" si="644"/>
        <v>0</v>
      </c>
      <c r="HH193" s="241">
        <f t="shared" si="645"/>
        <v>0</v>
      </c>
      <c r="HI193" s="243"/>
      <c r="HJ193" s="242">
        <f t="shared" si="646"/>
        <v>3</v>
      </c>
      <c r="HK193" s="234">
        <f t="shared" si="647"/>
        <v>3</v>
      </c>
      <c r="HL193" s="234">
        <f t="shared" si="648"/>
        <v>3</v>
      </c>
      <c r="HM193" s="234">
        <f t="shared" si="649"/>
        <v>3</v>
      </c>
      <c r="HN193" s="234">
        <f t="shared" si="650"/>
        <v>2</v>
      </c>
      <c r="HO193" s="235">
        <f t="shared" si="651"/>
        <v>20</v>
      </c>
      <c r="HP193" s="236">
        <f t="shared" si="652"/>
        <v>20</v>
      </c>
      <c r="HQ193" s="236">
        <f t="shared" si="653"/>
        <v>20</v>
      </c>
      <c r="HR193" s="236">
        <f t="shared" si="654"/>
        <v>20</v>
      </c>
      <c r="HS193" s="236">
        <f t="shared" si="655"/>
        <v>10</v>
      </c>
      <c r="HT193" s="236">
        <f t="shared" si="656"/>
        <v>20</v>
      </c>
      <c r="HU193" s="236">
        <f t="shared" si="657"/>
        <v>10</v>
      </c>
      <c r="HV193" s="237">
        <f t="shared" si="658"/>
        <v>20</v>
      </c>
      <c r="HW193" s="238">
        <f t="shared" si="659"/>
        <v>20</v>
      </c>
      <c r="HX193" s="238">
        <f t="shared" si="660"/>
        <v>20</v>
      </c>
      <c r="HY193" s="238">
        <f t="shared" si="661"/>
        <v>20</v>
      </c>
      <c r="HZ193" s="238">
        <f t="shared" si="662"/>
        <v>10</v>
      </c>
      <c r="IA193" s="238">
        <f t="shared" si="663"/>
        <v>20</v>
      </c>
      <c r="IB193" s="238">
        <f t="shared" si="664"/>
        <v>10</v>
      </c>
      <c r="IC193" s="238">
        <f t="shared" si="665"/>
        <v>6</v>
      </c>
      <c r="ID193" s="239">
        <f t="shared" si="666"/>
        <v>20</v>
      </c>
      <c r="IE193" s="240">
        <f t="shared" si="667"/>
        <v>20</v>
      </c>
      <c r="IF193" s="240">
        <f t="shared" si="668"/>
        <v>10</v>
      </c>
      <c r="IG193" s="240">
        <f t="shared" si="669"/>
        <v>0</v>
      </c>
      <c r="IH193" s="240">
        <f t="shared" si="670"/>
        <v>0</v>
      </c>
      <c r="II193" s="240">
        <f t="shared" si="671"/>
        <v>30</v>
      </c>
      <c r="IJ193" s="240">
        <f t="shared" si="672"/>
        <v>20</v>
      </c>
      <c r="IK193" s="240">
        <f t="shared" si="673"/>
        <v>0</v>
      </c>
      <c r="IL193" s="240">
        <f t="shared" si="674"/>
        <v>0</v>
      </c>
      <c r="IM193" s="240">
        <f t="shared" si="675"/>
        <v>0</v>
      </c>
      <c r="IN193" s="240">
        <f t="shared" si="676"/>
        <v>20</v>
      </c>
      <c r="IO193" s="240">
        <f t="shared" si="677"/>
        <v>0</v>
      </c>
      <c r="IP193" s="416">
        <f t="shared" si="678"/>
        <v>360</v>
      </c>
      <c r="IQ193" s="416">
        <f t="shared" si="679"/>
        <v>20</v>
      </c>
    </row>
    <row r="194" spans="1:251" ht="15" customHeight="1" x14ac:dyDescent="0.25">
      <c r="A194" s="14" t="s">
        <v>1792</v>
      </c>
      <c r="B194" s="392">
        <v>11</v>
      </c>
      <c r="C194" s="13" t="s">
        <v>411</v>
      </c>
      <c r="D194" s="423">
        <v>43556</v>
      </c>
      <c r="E194" s="20">
        <v>9</v>
      </c>
      <c r="F194" s="6">
        <v>9658532</v>
      </c>
      <c r="G194" s="20">
        <v>1</v>
      </c>
      <c r="H194" s="20"/>
      <c r="I194" s="23"/>
      <c r="J194" s="6" t="s">
        <v>18</v>
      </c>
      <c r="K194" s="6" t="s">
        <v>18</v>
      </c>
      <c r="L194" s="424"/>
      <c r="M194" s="651" t="s">
        <v>517</v>
      </c>
      <c r="N194" s="24">
        <v>60.2</v>
      </c>
      <c r="O194" s="107"/>
      <c r="P194" s="108"/>
      <c r="Q194" s="444"/>
      <c r="R194" s="24" t="s">
        <v>976</v>
      </c>
      <c r="S194" s="107"/>
      <c r="T194" s="108"/>
      <c r="U194" s="649"/>
      <c r="V194" s="24">
        <v>88</v>
      </c>
      <c r="W194" s="107"/>
      <c r="X194" s="108"/>
      <c r="Y194" s="444"/>
      <c r="Z194" s="24" t="s">
        <v>18</v>
      </c>
      <c r="AA194" s="273"/>
      <c r="AB194" s="690">
        <v>58.880001068115234</v>
      </c>
      <c r="AC194" s="273"/>
      <c r="AD194" s="272">
        <v>100</v>
      </c>
      <c r="AE194" s="108"/>
      <c r="AF194" s="444"/>
      <c r="AG194" s="272">
        <v>100</v>
      </c>
      <c r="AH194" s="108"/>
      <c r="AI194" s="444"/>
      <c r="AJ194" s="272">
        <v>100</v>
      </c>
      <c r="AK194" s="108"/>
      <c r="AL194" s="444"/>
      <c r="AM194" s="272">
        <v>100</v>
      </c>
      <c r="AN194" s="108"/>
      <c r="AO194" s="444"/>
      <c r="AP194" s="272">
        <v>100</v>
      </c>
      <c r="AQ194" s="108"/>
      <c r="AR194" s="444"/>
      <c r="AS194" s="272">
        <v>100</v>
      </c>
      <c r="AT194" s="108"/>
      <c r="AU194" s="444"/>
      <c r="AV194" s="272">
        <v>100</v>
      </c>
      <c r="AW194" s="108"/>
      <c r="AX194" s="444"/>
      <c r="AY194" s="24">
        <v>54</v>
      </c>
      <c r="AZ194" s="107"/>
      <c r="BA194" s="273"/>
      <c r="BB194" s="24">
        <v>77</v>
      </c>
      <c r="BC194" s="107"/>
      <c r="BD194" s="273"/>
      <c r="BE194" s="24">
        <v>77</v>
      </c>
      <c r="BF194" s="107"/>
      <c r="BG194" s="273"/>
      <c r="BH194" s="24">
        <v>68</v>
      </c>
      <c r="BI194" s="107"/>
      <c r="BJ194" s="273"/>
      <c r="BK194" s="24">
        <v>59</v>
      </c>
      <c r="BL194" s="107"/>
      <c r="BM194" s="273"/>
      <c r="BN194" s="24">
        <v>66</v>
      </c>
      <c r="BO194" s="107"/>
      <c r="BP194" s="273"/>
      <c r="BQ194" s="24">
        <v>68</v>
      </c>
      <c r="BR194" s="107"/>
      <c r="BS194" s="273"/>
      <c r="BT194" s="24">
        <v>84</v>
      </c>
      <c r="BU194" s="291"/>
      <c r="BV194" s="273"/>
      <c r="BW194" s="24">
        <v>50</v>
      </c>
      <c r="BX194" s="107"/>
      <c r="BY194" s="273"/>
      <c r="BZ194" s="24">
        <v>53</v>
      </c>
      <c r="CA194" s="107"/>
      <c r="CB194" s="273"/>
      <c r="CC194" s="24">
        <v>46</v>
      </c>
      <c r="CD194" s="107"/>
      <c r="CE194" s="107"/>
      <c r="CF194" s="107"/>
      <c r="CG194" s="107"/>
      <c r="CH194" s="273"/>
      <c r="CI194" s="24"/>
      <c r="CJ194" s="107"/>
      <c r="CK194" s="273"/>
      <c r="CL194" s="281">
        <v>25.100000381469727</v>
      </c>
      <c r="CM194" s="693">
        <v>40</v>
      </c>
      <c r="CN194" s="273"/>
      <c r="CO194" s="24"/>
      <c r="CP194" s="107"/>
      <c r="CQ194" s="273"/>
      <c r="CR194" s="24"/>
      <c r="CS194" s="107"/>
      <c r="CT194" s="273"/>
      <c r="CU194" s="24"/>
      <c r="CV194" s="107"/>
      <c r="CW194" s="273"/>
      <c r="CX194" s="24"/>
      <c r="CY194" s="107"/>
      <c r="CZ194" s="273"/>
      <c r="DA194" s="24">
        <v>58.5</v>
      </c>
      <c r="DB194" s="107"/>
      <c r="DC194" s="273"/>
      <c r="DD194" s="24">
        <v>55.700000762939453</v>
      </c>
      <c r="DE194" s="107"/>
      <c r="DF194" s="273"/>
      <c r="DG194" s="218"/>
      <c r="DH194" s="217"/>
      <c r="DI194" s="217"/>
      <c r="DJ194" s="286">
        <f t="shared" si="544"/>
        <v>58.753333409627281</v>
      </c>
      <c r="DK194" s="219"/>
      <c r="DL194" s="220">
        <f t="shared" si="545"/>
        <v>2.9376666704813639</v>
      </c>
      <c r="DM194" s="650">
        <f t="shared" si="546"/>
        <v>0</v>
      </c>
      <c r="DN194" s="233">
        <f t="shared" si="547"/>
        <v>0</v>
      </c>
      <c r="DO194" s="234">
        <f t="shared" si="548"/>
        <v>0</v>
      </c>
      <c r="DP194" s="234">
        <f t="shared" si="549"/>
        <v>0</v>
      </c>
      <c r="DQ194" s="234">
        <f t="shared" si="550"/>
        <v>0</v>
      </c>
      <c r="DR194" s="234">
        <f t="shared" si="551"/>
        <v>0</v>
      </c>
      <c r="DS194" s="235">
        <f t="shared" si="552"/>
        <v>0</v>
      </c>
      <c r="DT194" s="236">
        <f t="shared" si="553"/>
        <v>0</v>
      </c>
      <c r="DU194" s="236">
        <f t="shared" si="554"/>
        <v>0</v>
      </c>
      <c r="DV194" s="236">
        <f t="shared" si="555"/>
        <v>0</v>
      </c>
      <c r="DW194" s="236">
        <f t="shared" si="556"/>
        <v>0</v>
      </c>
      <c r="DX194" s="236">
        <f t="shared" si="557"/>
        <v>0</v>
      </c>
      <c r="DY194" s="236">
        <f t="shared" si="558"/>
        <v>0</v>
      </c>
      <c r="DZ194" s="237">
        <f t="shared" si="559"/>
        <v>0</v>
      </c>
      <c r="EA194" s="238">
        <f t="shared" si="560"/>
        <v>0</v>
      </c>
      <c r="EB194" s="238">
        <f t="shared" si="561"/>
        <v>0</v>
      </c>
      <c r="EC194" s="238">
        <f t="shared" si="562"/>
        <v>0</v>
      </c>
      <c r="ED194" s="238">
        <f t="shared" si="563"/>
        <v>0</v>
      </c>
      <c r="EE194" s="238">
        <f t="shared" si="564"/>
        <v>0</v>
      </c>
      <c r="EF194" s="238">
        <f t="shared" si="565"/>
        <v>0</v>
      </c>
      <c r="EG194" s="238">
        <f t="shared" si="566"/>
        <v>0</v>
      </c>
      <c r="EH194" s="239">
        <f t="shared" si="567"/>
        <v>0</v>
      </c>
      <c r="EI194" s="240">
        <f t="shared" si="568"/>
        <v>0</v>
      </c>
      <c r="EJ194" s="240">
        <f t="shared" si="569"/>
        <v>0</v>
      </c>
      <c r="EK194" s="240">
        <f t="shared" si="570"/>
        <v>0</v>
      </c>
      <c r="EL194" s="240">
        <f t="shared" si="571"/>
        <v>0</v>
      </c>
      <c r="EM194" s="240">
        <f t="shared" si="572"/>
        <v>0</v>
      </c>
      <c r="EN194" s="240">
        <f t="shared" si="573"/>
        <v>0</v>
      </c>
      <c r="EO194" s="240">
        <f t="shared" si="574"/>
        <v>0</v>
      </c>
      <c r="EP194" s="240">
        <f t="shared" si="575"/>
        <v>0</v>
      </c>
      <c r="EQ194" s="240">
        <f t="shared" si="576"/>
        <v>0</v>
      </c>
      <c r="ER194" s="240">
        <f t="shared" si="577"/>
        <v>0</v>
      </c>
      <c r="ES194" s="240">
        <f t="shared" si="578"/>
        <v>0</v>
      </c>
      <c r="ET194" s="241">
        <f t="shared" si="579"/>
        <v>0</v>
      </c>
      <c r="EU194" s="242">
        <f t="shared" si="580"/>
        <v>0</v>
      </c>
      <c r="EV194" s="234">
        <f t="shared" si="581"/>
        <v>0</v>
      </c>
      <c r="EW194" s="234">
        <f t="shared" si="582"/>
        <v>0</v>
      </c>
      <c r="EX194" s="234">
        <f t="shared" si="583"/>
        <v>0</v>
      </c>
      <c r="EY194" s="234">
        <f t="shared" si="584"/>
        <v>0</v>
      </c>
      <c r="EZ194" s="235">
        <f t="shared" si="585"/>
        <v>0</v>
      </c>
      <c r="FA194" s="236">
        <f t="shared" si="586"/>
        <v>0</v>
      </c>
      <c r="FB194" s="236">
        <f t="shared" si="587"/>
        <v>0</v>
      </c>
      <c r="FC194" s="236">
        <f t="shared" si="588"/>
        <v>0</v>
      </c>
      <c r="FD194" s="236">
        <f t="shared" si="589"/>
        <v>0</v>
      </c>
      <c r="FE194" s="236">
        <f t="shared" si="590"/>
        <v>0</v>
      </c>
      <c r="FF194" s="236">
        <f t="shared" si="591"/>
        <v>0</v>
      </c>
      <c r="FG194" s="237">
        <f t="shared" si="592"/>
        <v>0</v>
      </c>
      <c r="FH194" s="238">
        <f t="shared" si="593"/>
        <v>0</v>
      </c>
      <c r="FI194" s="238">
        <f t="shared" si="594"/>
        <v>0</v>
      </c>
      <c r="FJ194" s="238">
        <f t="shared" si="595"/>
        <v>0</v>
      </c>
      <c r="FK194" s="238">
        <f t="shared" si="596"/>
        <v>0</v>
      </c>
      <c r="FL194" s="238">
        <f t="shared" si="597"/>
        <v>0</v>
      </c>
      <c r="FM194" s="238">
        <f t="shared" si="598"/>
        <v>0</v>
      </c>
      <c r="FN194" s="238">
        <f t="shared" si="599"/>
        <v>0</v>
      </c>
      <c r="FO194" s="239">
        <f t="shared" si="600"/>
        <v>0</v>
      </c>
      <c r="FP194" s="240">
        <f t="shared" si="601"/>
        <v>0</v>
      </c>
      <c r="FQ194" s="240">
        <f t="shared" si="602"/>
        <v>0</v>
      </c>
      <c r="FR194" s="240">
        <f t="shared" si="603"/>
        <v>0</v>
      </c>
      <c r="FS194" s="240">
        <f t="shared" si="604"/>
        <v>0</v>
      </c>
      <c r="FT194" s="240">
        <f t="shared" si="605"/>
        <v>0</v>
      </c>
      <c r="FU194" s="240">
        <f t="shared" si="606"/>
        <v>0</v>
      </c>
      <c r="FV194" s="240">
        <f t="shared" si="607"/>
        <v>0</v>
      </c>
      <c r="FW194" s="240">
        <f t="shared" si="608"/>
        <v>0</v>
      </c>
      <c r="FX194" s="240">
        <f t="shared" si="609"/>
        <v>0</v>
      </c>
      <c r="FY194" s="240">
        <f t="shared" si="610"/>
        <v>0</v>
      </c>
      <c r="FZ194" s="240">
        <f t="shared" si="611"/>
        <v>0</v>
      </c>
      <c r="GA194" s="241">
        <f t="shared" si="612"/>
        <v>0</v>
      </c>
      <c r="GB194" s="242">
        <f t="shared" si="613"/>
        <v>0</v>
      </c>
      <c r="GC194" s="234">
        <f t="shared" si="614"/>
        <v>0</v>
      </c>
      <c r="GD194" s="234">
        <f t="shared" si="615"/>
        <v>0</v>
      </c>
      <c r="GE194" s="234">
        <f t="shared" si="616"/>
        <v>0</v>
      </c>
      <c r="GF194" s="234">
        <f t="shared" si="617"/>
        <v>0</v>
      </c>
      <c r="GG194" s="235">
        <f t="shared" si="618"/>
        <v>0</v>
      </c>
      <c r="GH194" s="236">
        <f t="shared" si="619"/>
        <v>0</v>
      </c>
      <c r="GI194" s="236">
        <f t="shared" si="620"/>
        <v>0</v>
      </c>
      <c r="GJ194" s="236">
        <f t="shared" si="621"/>
        <v>0</v>
      </c>
      <c r="GK194" s="236">
        <f t="shared" si="622"/>
        <v>0</v>
      </c>
      <c r="GL194" s="236">
        <f t="shared" si="623"/>
        <v>0</v>
      </c>
      <c r="GM194" s="236">
        <f t="shared" si="624"/>
        <v>0</v>
      </c>
      <c r="GN194" s="237">
        <f t="shared" si="625"/>
        <v>0</v>
      </c>
      <c r="GO194" s="238">
        <f t="shared" si="626"/>
        <v>0</v>
      </c>
      <c r="GP194" s="238">
        <f t="shared" si="627"/>
        <v>0</v>
      </c>
      <c r="GQ194" s="238">
        <f t="shared" si="628"/>
        <v>0</v>
      </c>
      <c r="GR194" s="238">
        <f t="shared" si="629"/>
        <v>0</v>
      </c>
      <c r="GS194" s="238">
        <f t="shared" si="630"/>
        <v>0</v>
      </c>
      <c r="GT194" s="238">
        <f t="shared" si="631"/>
        <v>0</v>
      </c>
      <c r="GU194" s="238">
        <f t="shared" si="632"/>
        <v>0</v>
      </c>
      <c r="GV194" s="239">
        <f t="shared" si="633"/>
        <v>0</v>
      </c>
      <c r="GW194" s="240">
        <f t="shared" si="634"/>
        <v>0</v>
      </c>
      <c r="GX194" s="240">
        <f t="shared" si="635"/>
        <v>0</v>
      </c>
      <c r="GY194" s="240">
        <f t="shared" si="636"/>
        <v>0</v>
      </c>
      <c r="GZ194" s="240">
        <f t="shared" si="637"/>
        <v>0</v>
      </c>
      <c r="HA194" s="240">
        <f t="shared" si="638"/>
        <v>0</v>
      </c>
      <c r="HB194" s="240">
        <f t="shared" si="639"/>
        <v>0</v>
      </c>
      <c r="HC194" s="240">
        <f t="shared" si="640"/>
        <v>0</v>
      </c>
      <c r="HD194" s="240">
        <f t="shared" si="641"/>
        <v>0</v>
      </c>
      <c r="HE194" s="240">
        <f t="shared" si="642"/>
        <v>0</v>
      </c>
      <c r="HF194" s="240">
        <f t="shared" si="643"/>
        <v>0</v>
      </c>
      <c r="HG194" s="240">
        <f t="shared" si="644"/>
        <v>0</v>
      </c>
      <c r="HH194" s="241">
        <f t="shared" si="645"/>
        <v>0</v>
      </c>
      <c r="HI194" s="243"/>
      <c r="HJ194" s="242">
        <f t="shared" si="646"/>
        <v>3</v>
      </c>
      <c r="HK194" s="234">
        <f t="shared" si="647"/>
        <v>0</v>
      </c>
      <c r="HL194" s="234">
        <f t="shared" si="648"/>
        <v>3</v>
      </c>
      <c r="HM194" s="234">
        <f t="shared" si="649"/>
        <v>0</v>
      </c>
      <c r="HN194" s="234">
        <f t="shared" si="650"/>
        <v>2</v>
      </c>
      <c r="HO194" s="235">
        <f t="shared" si="651"/>
        <v>20</v>
      </c>
      <c r="HP194" s="236">
        <f t="shared" si="652"/>
        <v>20</v>
      </c>
      <c r="HQ194" s="236">
        <f t="shared" si="653"/>
        <v>20</v>
      </c>
      <c r="HR194" s="236">
        <f t="shared" si="654"/>
        <v>20</v>
      </c>
      <c r="HS194" s="236">
        <f t="shared" si="655"/>
        <v>10</v>
      </c>
      <c r="HT194" s="236">
        <f t="shared" si="656"/>
        <v>20</v>
      </c>
      <c r="HU194" s="236">
        <f t="shared" si="657"/>
        <v>10</v>
      </c>
      <c r="HV194" s="237">
        <f t="shared" si="658"/>
        <v>20</v>
      </c>
      <c r="HW194" s="238">
        <f t="shared" si="659"/>
        <v>20</v>
      </c>
      <c r="HX194" s="238">
        <f t="shared" si="660"/>
        <v>20</v>
      </c>
      <c r="HY194" s="238">
        <f t="shared" si="661"/>
        <v>20</v>
      </c>
      <c r="HZ194" s="238">
        <f t="shared" si="662"/>
        <v>10</v>
      </c>
      <c r="IA194" s="238">
        <f t="shared" si="663"/>
        <v>20</v>
      </c>
      <c r="IB194" s="238">
        <f t="shared" si="664"/>
        <v>10</v>
      </c>
      <c r="IC194" s="238">
        <f t="shared" si="665"/>
        <v>6</v>
      </c>
      <c r="ID194" s="239">
        <f t="shared" si="666"/>
        <v>20</v>
      </c>
      <c r="IE194" s="240">
        <f t="shared" si="667"/>
        <v>20</v>
      </c>
      <c r="IF194" s="240">
        <f t="shared" si="668"/>
        <v>10</v>
      </c>
      <c r="IG194" s="240">
        <f t="shared" si="669"/>
        <v>0</v>
      </c>
      <c r="IH194" s="240">
        <f t="shared" si="670"/>
        <v>0</v>
      </c>
      <c r="II194" s="240">
        <f t="shared" si="671"/>
        <v>30</v>
      </c>
      <c r="IJ194" s="240">
        <f t="shared" si="672"/>
        <v>0</v>
      </c>
      <c r="IK194" s="240">
        <f t="shared" si="673"/>
        <v>0</v>
      </c>
      <c r="IL194" s="240">
        <f t="shared" si="674"/>
        <v>0</v>
      </c>
      <c r="IM194" s="240">
        <f t="shared" si="675"/>
        <v>0</v>
      </c>
      <c r="IN194" s="240">
        <f t="shared" si="676"/>
        <v>20</v>
      </c>
      <c r="IO194" s="240">
        <f t="shared" si="677"/>
        <v>20</v>
      </c>
      <c r="IP194" s="416">
        <f t="shared" si="678"/>
        <v>360</v>
      </c>
      <c r="IQ194" s="416">
        <f t="shared" si="679"/>
        <v>14</v>
      </c>
    </row>
    <row r="195" spans="1:251" ht="15" customHeight="1" x14ac:dyDescent="0.25">
      <c r="A195" s="14" t="s">
        <v>1792</v>
      </c>
      <c r="B195" s="392">
        <v>12</v>
      </c>
      <c r="C195" s="13" t="s">
        <v>412</v>
      </c>
      <c r="D195" s="423">
        <v>43556</v>
      </c>
      <c r="E195" s="20">
        <v>9</v>
      </c>
      <c r="F195" s="6">
        <v>9658543</v>
      </c>
      <c r="G195" s="20">
        <v>1</v>
      </c>
      <c r="H195" s="20"/>
      <c r="I195" s="23"/>
      <c r="J195" s="6" t="s">
        <v>18</v>
      </c>
      <c r="K195" s="6" t="s">
        <v>18</v>
      </c>
      <c r="L195" s="424"/>
      <c r="M195" s="651" t="s">
        <v>518</v>
      </c>
      <c r="N195" s="24">
        <v>63.8</v>
      </c>
      <c r="O195" s="107"/>
      <c r="P195" s="108"/>
      <c r="Q195" s="444"/>
      <c r="R195" s="24" t="s">
        <v>976</v>
      </c>
      <c r="S195" s="107"/>
      <c r="T195" s="108"/>
      <c r="U195" s="649"/>
      <c r="V195" s="24">
        <v>77.3</v>
      </c>
      <c r="W195" s="107"/>
      <c r="X195" s="108"/>
      <c r="Y195" s="444"/>
      <c r="Z195" s="24" t="s">
        <v>16</v>
      </c>
      <c r="AA195" s="273"/>
      <c r="AB195" s="690">
        <v>64.080001831054688</v>
      </c>
      <c r="AC195" s="273"/>
      <c r="AD195" s="272">
        <v>100</v>
      </c>
      <c r="AE195" s="108"/>
      <c r="AF195" s="444"/>
      <c r="AG195" s="272">
        <v>100</v>
      </c>
      <c r="AH195" s="108"/>
      <c r="AI195" s="444"/>
      <c r="AJ195" s="272">
        <v>100</v>
      </c>
      <c r="AK195" s="108"/>
      <c r="AL195" s="444"/>
      <c r="AM195" s="272">
        <v>100</v>
      </c>
      <c r="AN195" s="108"/>
      <c r="AO195" s="444"/>
      <c r="AP195" s="272">
        <v>100</v>
      </c>
      <c r="AQ195" s="108"/>
      <c r="AR195" s="444"/>
      <c r="AS195" s="272">
        <v>100</v>
      </c>
      <c r="AT195" s="108"/>
      <c r="AU195" s="444"/>
      <c r="AV195" s="272">
        <v>100</v>
      </c>
      <c r="AW195" s="108"/>
      <c r="AX195" s="444"/>
      <c r="AY195" s="24">
        <v>40</v>
      </c>
      <c r="AZ195" s="107"/>
      <c r="BA195" s="273"/>
      <c r="BB195" s="24">
        <v>58</v>
      </c>
      <c r="BC195" s="107"/>
      <c r="BD195" s="273"/>
      <c r="BE195" s="24">
        <v>67</v>
      </c>
      <c r="BF195" s="107"/>
      <c r="BG195" s="273"/>
      <c r="BH195" s="24">
        <v>61</v>
      </c>
      <c r="BI195" s="107"/>
      <c r="BJ195" s="273"/>
      <c r="BK195" s="24">
        <v>50</v>
      </c>
      <c r="BL195" s="107"/>
      <c r="BM195" s="273"/>
      <c r="BN195" s="24">
        <v>61</v>
      </c>
      <c r="BO195" s="107"/>
      <c r="BP195" s="273"/>
      <c r="BQ195" s="24">
        <v>47</v>
      </c>
      <c r="BR195" s="107"/>
      <c r="BS195" s="273"/>
      <c r="BT195" s="24">
        <v>83.7</v>
      </c>
      <c r="BU195" s="291"/>
      <c r="BV195" s="273"/>
      <c r="BW195" s="682">
        <v>19.489999771118164</v>
      </c>
      <c r="BX195" s="693">
        <v>16</v>
      </c>
      <c r="BY195" s="273"/>
      <c r="BZ195" s="24">
        <v>52</v>
      </c>
      <c r="CA195" s="107"/>
      <c r="CB195" s="273"/>
      <c r="CC195" s="24">
        <v>46</v>
      </c>
      <c r="CD195" s="107"/>
      <c r="CE195" s="107"/>
      <c r="CF195" s="107"/>
      <c r="CG195" s="107"/>
      <c r="CH195" s="273"/>
      <c r="CI195" s="24"/>
      <c r="CJ195" s="107"/>
      <c r="CK195" s="273"/>
      <c r="CL195" s="281">
        <v>29.899999618530273</v>
      </c>
      <c r="CM195" s="693">
        <v>49.200000762939453</v>
      </c>
      <c r="CN195" s="273"/>
      <c r="CO195" s="24"/>
      <c r="CP195" s="107"/>
      <c r="CQ195" s="273"/>
      <c r="CR195" s="24"/>
      <c r="CS195" s="107"/>
      <c r="CT195" s="273"/>
      <c r="CU195" s="24"/>
      <c r="CV195" s="107"/>
      <c r="CW195" s="273"/>
      <c r="CX195" s="24"/>
      <c r="CY195" s="107"/>
      <c r="CZ195" s="273"/>
      <c r="DA195" s="24">
        <v>47.799999237060547</v>
      </c>
      <c r="DB195" s="107"/>
      <c r="DC195" s="273"/>
      <c r="DD195" s="24">
        <v>47.900001525878906</v>
      </c>
      <c r="DE195" s="107"/>
      <c r="DF195" s="273"/>
      <c r="DG195" s="218"/>
      <c r="DH195" s="217"/>
      <c r="DI195" s="217"/>
      <c r="DJ195" s="286">
        <f t="shared" si="544"/>
        <v>48.499375057220462</v>
      </c>
      <c r="DK195" s="219"/>
      <c r="DL195" s="220">
        <f t="shared" si="545"/>
        <v>2.4249687528610231</v>
      </c>
      <c r="DM195" s="650">
        <f t="shared" si="546"/>
        <v>0</v>
      </c>
      <c r="DN195" s="233">
        <f t="shared" si="547"/>
        <v>0</v>
      </c>
      <c r="DO195" s="234">
        <f t="shared" si="548"/>
        <v>0</v>
      </c>
      <c r="DP195" s="234">
        <f t="shared" si="549"/>
        <v>0</v>
      </c>
      <c r="DQ195" s="234">
        <f t="shared" si="550"/>
        <v>0</v>
      </c>
      <c r="DR195" s="234">
        <f t="shared" si="551"/>
        <v>0</v>
      </c>
      <c r="DS195" s="235">
        <f t="shared" si="552"/>
        <v>0</v>
      </c>
      <c r="DT195" s="236">
        <f t="shared" si="553"/>
        <v>0</v>
      </c>
      <c r="DU195" s="236">
        <f t="shared" si="554"/>
        <v>0</v>
      </c>
      <c r="DV195" s="236">
        <f t="shared" si="555"/>
        <v>0</v>
      </c>
      <c r="DW195" s="236">
        <f t="shared" si="556"/>
        <v>0</v>
      </c>
      <c r="DX195" s="236">
        <f t="shared" si="557"/>
        <v>0</v>
      </c>
      <c r="DY195" s="236">
        <f t="shared" si="558"/>
        <v>0</v>
      </c>
      <c r="DZ195" s="237">
        <f t="shared" si="559"/>
        <v>0</v>
      </c>
      <c r="EA195" s="238">
        <f t="shared" si="560"/>
        <v>0</v>
      </c>
      <c r="EB195" s="238">
        <f t="shared" si="561"/>
        <v>0</v>
      </c>
      <c r="EC195" s="238">
        <f t="shared" si="562"/>
        <v>0</v>
      </c>
      <c r="ED195" s="238">
        <f t="shared" si="563"/>
        <v>0</v>
      </c>
      <c r="EE195" s="238">
        <f t="shared" si="564"/>
        <v>0</v>
      </c>
      <c r="EF195" s="238">
        <f t="shared" si="565"/>
        <v>0</v>
      </c>
      <c r="EG195" s="238">
        <f t="shared" si="566"/>
        <v>0</v>
      </c>
      <c r="EH195" s="239">
        <f t="shared" si="567"/>
        <v>0</v>
      </c>
      <c r="EI195" s="240">
        <f t="shared" si="568"/>
        <v>0</v>
      </c>
      <c r="EJ195" s="240">
        <f t="shared" si="569"/>
        <v>0</v>
      </c>
      <c r="EK195" s="240">
        <f t="shared" si="570"/>
        <v>0</v>
      </c>
      <c r="EL195" s="240">
        <f t="shared" si="571"/>
        <v>0</v>
      </c>
      <c r="EM195" s="240">
        <f t="shared" si="572"/>
        <v>0</v>
      </c>
      <c r="EN195" s="240">
        <f t="shared" si="573"/>
        <v>0</v>
      </c>
      <c r="EO195" s="240">
        <f t="shared" si="574"/>
        <v>0</v>
      </c>
      <c r="EP195" s="240">
        <f t="shared" si="575"/>
        <v>0</v>
      </c>
      <c r="EQ195" s="240">
        <f t="shared" si="576"/>
        <v>0</v>
      </c>
      <c r="ER195" s="240">
        <f t="shared" si="577"/>
        <v>0</v>
      </c>
      <c r="ES195" s="240">
        <f t="shared" si="578"/>
        <v>0</v>
      </c>
      <c r="ET195" s="241">
        <f t="shared" si="579"/>
        <v>0</v>
      </c>
      <c r="EU195" s="242">
        <f t="shared" si="580"/>
        <v>0</v>
      </c>
      <c r="EV195" s="234">
        <f t="shared" si="581"/>
        <v>0</v>
      </c>
      <c r="EW195" s="234">
        <f t="shared" si="582"/>
        <v>0</v>
      </c>
      <c r="EX195" s="234">
        <f t="shared" si="583"/>
        <v>0</v>
      </c>
      <c r="EY195" s="234">
        <f t="shared" si="584"/>
        <v>0</v>
      </c>
      <c r="EZ195" s="235">
        <f t="shared" si="585"/>
        <v>0</v>
      </c>
      <c r="FA195" s="236">
        <f t="shared" si="586"/>
        <v>0</v>
      </c>
      <c r="FB195" s="236">
        <f t="shared" si="587"/>
        <v>0</v>
      </c>
      <c r="FC195" s="236">
        <f t="shared" si="588"/>
        <v>0</v>
      </c>
      <c r="FD195" s="236">
        <f t="shared" si="589"/>
        <v>0</v>
      </c>
      <c r="FE195" s="236">
        <f t="shared" si="590"/>
        <v>0</v>
      </c>
      <c r="FF195" s="236">
        <f t="shared" si="591"/>
        <v>0</v>
      </c>
      <c r="FG195" s="237">
        <f t="shared" si="592"/>
        <v>0</v>
      </c>
      <c r="FH195" s="238">
        <f t="shared" si="593"/>
        <v>0</v>
      </c>
      <c r="FI195" s="238">
        <f t="shared" si="594"/>
        <v>0</v>
      </c>
      <c r="FJ195" s="238">
        <f t="shared" si="595"/>
        <v>0</v>
      </c>
      <c r="FK195" s="238">
        <f t="shared" si="596"/>
        <v>0</v>
      </c>
      <c r="FL195" s="238">
        <f t="shared" si="597"/>
        <v>0</v>
      </c>
      <c r="FM195" s="238">
        <f t="shared" si="598"/>
        <v>0</v>
      </c>
      <c r="FN195" s="238">
        <f t="shared" si="599"/>
        <v>0</v>
      </c>
      <c r="FO195" s="239">
        <f t="shared" si="600"/>
        <v>0</v>
      </c>
      <c r="FP195" s="240">
        <f t="shared" si="601"/>
        <v>0</v>
      </c>
      <c r="FQ195" s="240">
        <f t="shared" si="602"/>
        <v>0</v>
      </c>
      <c r="FR195" s="240">
        <f t="shared" si="603"/>
        <v>0</v>
      </c>
      <c r="FS195" s="240">
        <f t="shared" si="604"/>
        <v>0</v>
      </c>
      <c r="FT195" s="240">
        <f t="shared" si="605"/>
        <v>0</v>
      </c>
      <c r="FU195" s="240">
        <f t="shared" si="606"/>
        <v>0</v>
      </c>
      <c r="FV195" s="240">
        <f t="shared" si="607"/>
        <v>0</v>
      </c>
      <c r="FW195" s="240">
        <f t="shared" si="608"/>
        <v>0</v>
      </c>
      <c r="FX195" s="240">
        <f t="shared" si="609"/>
        <v>0</v>
      </c>
      <c r="FY195" s="240">
        <f t="shared" si="610"/>
        <v>0</v>
      </c>
      <c r="FZ195" s="240">
        <f t="shared" si="611"/>
        <v>0</v>
      </c>
      <c r="GA195" s="241">
        <f t="shared" si="612"/>
        <v>0</v>
      </c>
      <c r="GB195" s="242">
        <f t="shared" si="613"/>
        <v>0</v>
      </c>
      <c r="GC195" s="234">
        <f t="shared" si="614"/>
        <v>0</v>
      </c>
      <c r="GD195" s="234">
        <f t="shared" si="615"/>
        <v>0</v>
      </c>
      <c r="GE195" s="234">
        <f t="shared" si="616"/>
        <v>0</v>
      </c>
      <c r="GF195" s="234">
        <f t="shared" si="617"/>
        <v>0</v>
      </c>
      <c r="GG195" s="235">
        <f t="shared" si="618"/>
        <v>0</v>
      </c>
      <c r="GH195" s="236">
        <f t="shared" si="619"/>
        <v>0</v>
      </c>
      <c r="GI195" s="236">
        <f t="shared" si="620"/>
        <v>0</v>
      </c>
      <c r="GJ195" s="236">
        <f t="shared" si="621"/>
        <v>0</v>
      </c>
      <c r="GK195" s="236">
        <f t="shared" si="622"/>
        <v>0</v>
      </c>
      <c r="GL195" s="236">
        <f t="shared" si="623"/>
        <v>0</v>
      </c>
      <c r="GM195" s="236">
        <f t="shared" si="624"/>
        <v>0</v>
      </c>
      <c r="GN195" s="237">
        <f t="shared" si="625"/>
        <v>0</v>
      </c>
      <c r="GO195" s="238">
        <f t="shared" si="626"/>
        <v>0</v>
      </c>
      <c r="GP195" s="238">
        <f t="shared" si="627"/>
        <v>0</v>
      </c>
      <c r="GQ195" s="238">
        <f t="shared" si="628"/>
        <v>0</v>
      </c>
      <c r="GR195" s="238">
        <f t="shared" si="629"/>
        <v>0</v>
      </c>
      <c r="GS195" s="238">
        <f t="shared" si="630"/>
        <v>0</v>
      </c>
      <c r="GT195" s="238">
        <f t="shared" si="631"/>
        <v>0</v>
      </c>
      <c r="GU195" s="238">
        <f t="shared" si="632"/>
        <v>0</v>
      </c>
      <c r="GV195" s="239">
        <f t="shared" si="633"/>
        <v>0</v>
      </c>
      <c r="GW195" s="240">
        <f t="shared" si="634"/>
        <v>0</v>
      </c>
      <c r="GX195" s="240">
        <f t="shared" si="635"/>
        <v>0</v>
      </c>
      <c r="GY195" s="240">
        <f t="shared" si="636"/>
        <v>0</v>
      </c>
      <c r="GZ195" s="240">
        <f t="shared" si="637"/>
        <v>0</v>
      </c>
      <c r="HA195" s="240">
        <f t="shared" si="638"/>
        <v>0</v>
      </c>
      <c r="HB195" s="240">
        <f t="shared" si="639"/>
        <v>0</v>
      </c>
      <c r="HC195" s="240">
        <f t="shared" si="640"/>
        <v>0</v>
      </c>
      <c r="HD195" s="240">
        <f t="shared" si="641"/>
        <v>0</v>
      </c>
      <c r="HE195" s="240">
        <f t="shared" si="642"/>
        <v>0</v>
      </c>
      <c r="HF195" s="240">
        <f t="shared" si="643"/>
        <v>0</v>
      </c>
      <c r="HG195" s="240">
        <f t="shared" si="644"/>
        <v>0</v>
      </c>
      <c r="HH195" s="241">
        <f t="shared" si="645"/>
        <v>0</v>
      </c>
      <c r="HI195" s="243"/>
      <c r="HJ195" s="242">
        <f t="shared" si="646"/>
        <v>3</v>
      </c>
      <c r="HK195" s="234">
        <f t="shared" si="647"/>
        <v>0</v>
      </c>
      <c r="HL195" s="234">
        <f t="shared" si="648"/>
        <v>3</v>
      </c>
      <c r="HM195" s="234">
        <f t="shared" si="649"/>
        <v>0</v>
      </c>
      <c r="HN195" s="234">
        <f t="shared" si="650"/>
        <v>2</v>
      </c>
      <c r="HO195" s="235">
        <f t="shared" si="651"/>
        <v>20</v>
      </c>
      <c r="HP195" s="236">
        <f t="shared" si="652"/>
        <v>20</v>
      </c>
      <c r="HQ195" s="236">
        <f t="shared" si="653"/>
        <v>20</v>
      </c>
      <c r="HR195" s="236">
        <f t="shared" si="654"/>
        <v>20</v>
      </c>
      <c r="HS195" s="236">
        <f t="shared" si="655"/>
        <v>10</v>
      </c>
      <c r="HT195" s="236">
        <f t="shared" si="656"/>
        <v>20</v>
      </c>
      <c r="HU195" s="236">
        <f t="shared" si="657"/>
        <v>10</v>
      </c>
      <c r="HV195" s="237">
        <f t="shared" si="658"/>
        <v>20</v>
      </c>
      <c r="HW195" s="238">
        <f t="shared" si="659"/>
        <v>20</v>
      </c>
      <c r="HX195" s="238">
        <f t="shared" si="660"/>
        <v>20</v>
      </c>
      <c r="HY195" s="238">
        <f t="shared" si="661"/>
        <v>20</v>
      </c>
      <c r="HZ195" s="238">
        <f t="shared" si="662"/>
        <v>10</v>
      </c>
      <c r="IA195" s="238">
        <f t="shared" si="663"/>
        <v>20</v>
      </c>
      <c r="IB195" s="238">
        <f t="shared" si="664"/>
        <v>10</v>
      </c>
      <c r="IC195" s="238">
        <f t="shared" si="665"/>
        <v>6</v>
      </c>
      <c r="ID195" s="239">
        <f t="shared" si="666"/>
        <v>0</v>
      </c>
      <c r="IE195" s="240">
        <f t="shared" si="667"/>
        <v>20</v>
      </c>
      <c r="IF195" s="240">
        <f t="shared" si="668"/>
        <v>10</v>
      </c>
      <c r="IG195" s="240">
        <f t="shared" si="669"/>
        <v>0</v>
      </c>
      <c r="IH195" s="240">
        <f t="shared" si="670"/>
        <v>0</v>
      </c>
      <c r="II195" s="240">
        <f t="shared" si="671"/>
        <v>30</v>
      </c>
      <c r="IJ195" s="240">
        <f t="shared" si="672"/>
        <v>0</v>
      </c>
      <c r="IK195" s="240">
        <f t="shared" si="673"/>
        <v>0</v>
      </c>
      <c r="IL195" s="240">
        <f t="shared" si="674"/>
        <v>0</v>
      </c>
      <c r="IM195" s="240">
        <f t="shared" si="675"/>
        <v>0</v>
      </c>
      <c r="IN195" s="240">
        <f t="shared" si="676"/>
        <v>20</v>
      </c>
      <c r="IO195" s="240">
        <f t="shared" si="677"/>
        <v>20</v>
      </c>
      <c r="IP195" s="416">
        <f t="shared" si="678"/>
        <v>340</v>
      </c>
      <c r="IQ195" s="416">
        <f t="shared" si="679"/>
        <v>14</v>
      </c>
    </row>
    <row r="196" spans="1:251" ht="15" customHeight="1" x14ac:dyDescent="0.25">
      <c r="A196" s="14" t="s">
        <v>1796</v>
      </c>
      <c r="B196" s="392">
        <v>13</v>
      </c>
      <c r="C196" s="677" t="s">
        <v>431</v>
      </c>
      <c r="D196" s="423">
        <v>43466</v>
      </c>
      <c r="E196" s="20" t="s">
        <v>1114</v>
      </c>
      <c r="F196" s="6">
        <v>9546217</v>
      </c>
      <c r="G196" s="20">
        <v>1</v>
      </c>
      <c r="H196" s="20"/>
      <c r="I196" s="23"/>
      <c r="J196" s="6" t="s">
        <v>18</v>
      </c>
      <c r="K196" s="6" t="s">
        <v>18</v>
      </c>
      <c r="L196" s="424"/>
      <c r="M196" s="651" t="s">
        <v>538</v>
      </c>
      <c r="N196" s="24">
        <v>62.6</v>
      </c>
      <c r="O196" s="107"/>
      <c r="P196" s="108"/>
      <c r="Q196" s="444"/>
      <c r="R196" s="24">
        <v>70</v>
      </c>
      <c r="S196" s="107"/>
      <c r="T196" s="108"/>
      <c r="U196" s="649"/>
      <c r="V196" s="24" t="s">
        <v>17</v>
      </c>
      <c r="W196" s="107"/>
      <c r="X196" s="108"/>
      <c r="Y196" s="444"/>
      <c r="Z196" s="24" t="s">
        <v>18</v>
      </c>
      <c r="AA196" s="273"/>
      <c r="AB196" s="690">
        <v>68.480003356933594</v>
      </c>
      <c r="AC196" s="273"/>
      <c r="AD196" s="272">
        <v>100</v>
      </c>
      <c r="AE196" s="108"/>
      <c r="AF196" s="444"/>
      <c r="AG196" s="272">
        <v>100</v>
      </c>
      <c r="AH196" s="108"/>
      <c r="AI196" s="444"/>
      <c r="AJ196" s="272">
        <v>100</v>
      </c>
      <c r="AK196" s="108"/>
      <c r="AL196" s="444"/>
      <c r="AM196" s="272">
        <v>100</v>
      </c>
      <c r="AN196" s="108"/>
      <c r="AO196" s="444"/>
      <c r="AP196" s="272">
        <v>100</v>
      </c>
      <c r="AQ196" s="108"/>
      <c r="AR196" s="444"/>
      <c r="AS196" s="272">
        <v>100</v>
      </c>
      <c r="AT196" s="108"/>
      <c r="AU196" s="444"/>
      <c r="AV196" s="272">
        <v>100</v>
      </c>
      <c r="AW196" s="108"/>
      <c r="AX196" s="444"/>
      <c r="AY196" s="24">
        <v>61</v>
      </c>
      <c r="AZ196" s="107"/>
      <c r="BA196" s="273"/>
      <c r="BB196" s="24">
        <v>70</v>
      </c>
      <c r="BC196" s="107"/>
      <c r="BD196" s="273"/>
      <c r="BE196" s="24">
        <v>55</v>
      </c>
      <c r="BF196" s="107"/>
      <c r="BG196" s="273"/>
      <c r="BH196" s="24">
        <v>59</v>
      </c>
      <c r="BI196" s="107"/>
      <c r="BJ196" s="273"/>
      <c r="BK196" s="24">
        <v>81</v>
      </c>
      <c r="BL196" s="107"/>
      <c r="BM196" s="273"/>
      <c r="BN196" s="24">
        <v>75</v>
      </c>
      <c r="BO196" s="107"/>
      <c r="BP196" s="273"/>
      <c r="BQ196" s="24">
        <v>56</v>
      </c>
      <c r="BR196" s="107"/>
      <c r="BS196" s="273"/>
      <c r="BT196" s="24">
        <v>76.7</v>
      </c>
      <c r="BU196" s="291"/>
      <c r="BV196" s="273"/>
      <c r="BW196" s="24">
        <v>48</v>
      </c>
      <c r="BX196" s="107"/>
      <c r="BY196" s="273"/>
      <c r="BZ196" s="24">
        <v>57</v>
      </c>
      <c r="CA196" s="107"/>
      <c r="CB196" s="273"/>
      <c r="CC196" s="24"/>
      <c r="CD196" s="107"/>
      <c r="CE196" s="107"/>
      <c r="CF196" s="107">
        <v>50</v>
      </c>
      <c r="CG196" s="107"/>
      <c r="CH196" s="273"/>
      <c r="CI196" s="24"/>
      <c r="CJ196" s="107"/>
      <c r="CK196" s="273"/>
      <c r="CL196" s="24">
        <v>42.599998474121094</v>
      </c>
      <c r="CM196" s="107"/>
      <c r="CN196" s="273"/>
      <c r="CO196" s="24"/>
      <c r="CP196" s="107"/>
      <c r="CQ196" s="273"/>
      <c r="CR196" s="24"/>
      <c r="CS196" s="107"/>
      <c r="CT196" s="273"/>
      <c r="CU196" s="281">
        <v>-48.5</v>
      </c>
      <c r="CV196" s="693">
        <v>57</v>
      </c>
      <c r="CW196" s="273"/>
      <c r="CX196" s="24"/>
      <c r="CY196" s="107"/>
      <c r="CZ196" s="273"/>
      <c r="DA196" s="24">
        <v>66.699996948242188</v>
      </c>
      <c r="DB196" s="107"/>
      <c r="DC196" s="273"/>
      <c r="DD196" s="24"/>
      <c r="DE196" s="107"/>
      <c r="DF196" s="273"/>
      <c r="DG196" s="218"/>
      <c r="DH196" s="217"/>
      <c r="DI196" s="217"/>
      <c r="DJ196" s="286">
        <f t="shared" si="544"/>
        <v>53.766666361490891</v>
      </c>
      <c r="DK196" s="219"/>
      <c r="DL196" s="220">
        <f t="shared" si="545"/>
        <v>2.6883333180745446</v>
      </c>
      <c r="DM196" s="650">
        <f t="shared" si="546"/>
        <v>0</v>
      </c>
      <c r="DN196" s="233">
        <f t="shared" si="547"/>
        <v>0</v>
      </c>
      <c r="DO196" s="234">
        <f t="shared" si="548"/>
        <v>0</v>
      </c>
      <c r="DP196" s="234">
        <f t="shared" si="549"/>
        <v>0</v>
      </c>
      <c r="DQ196" s="234">
        <f t="shared" si="550"/>
        <v>0</v>
      </c>
      <c r="DR196" s="234">
        <f t="shared" si="551"/>
        <v>0</v>
      </c>
      <c r="DS196" s="235">
        <f t="shared" si="552"/>
        <v>0</v>
      </c>
      <c r="DT196" s="236">
        <f t="shared" si="553"/>
        <v>0</v>
      </c>
      <c r="DU196" s="236">
        <f t="shared" si="554"/>
        <v>0</v>
      </c>
      <c r="DV196" s="236">
        <f t="shared" si="555"/>
        <v>0</v>
      </c>
      <c r="DW196" s="236">
        <f t="shared" si="556"/>
        <v>0</v>
      </c>
      <c r="DX196" s="236">
        <f t="shared" si="557"/>
        <v>0</v>
      </c>
      <c r="DY196" s="236">
        <f t="shared" si="558"/>
        <v>0</v>
      </c>
      <c r="DZ196" s="237">
        <f t="shared" si="559"/>
        <v>0</v>
      </c>
      <c r="EA196" s="238">
        <f t="shared" si="560"/>
        <v>0</v>
      </c>
      <c r="EB196" s="238">
        <f t="shared" si="561"/>
        <v>0</v>
      </c>
      <c r="EC196" s="238">
        <f t="shared" si="562"/>
        <v>0</v>
      </c>
      <c r="ED196" s="238">
        <f t="shared" si="563"/>
        <v>0</v>
      </c>
      <c r="EE196" s="238">
        <f t="shared" si="564"/>
        <v>0</v>
      </c>
      <c r="EF196" s="238">
        <f t="shared" si="565"/>
        <v>0</v>
      </c>
      <c r="EG196" s="238">
        <f t="shared" si="566"/>
        <v>0</v>
      </c>
      <c r="EH196" s="239">
        <f t="shared" si="567"/>
        <v>0</v>
      </c>
      <c r="EI196" s="240">
        <f t="shared" si="568"/>
        <v>0</v>
      </c>
      <c r="EJ196" s="240">
        <f t="shared" si="569"/>
        <v>0</v>
      </c>
      <c r="EK196" s="240">
        <f t="shared" si="570"/>
        <v>0</v>
      </c>
      <c r="EL196" s="240">
        <f t="shared" si="571"/>
        <v>0</v>
      </c>
      <c r="EM196" s="240">
        <f t="shared" si="572"/>
        <v>0</v>
      </c>
      <c r="EN196" s="240">
        <f t="shared" si="573"/>
        <v>0</v>
      </c>
      <c r="EO196" s="240">
        <f t="shared" si="574"/>
        <v>0</v>
      </c>
      <c r="EP196" s="240">
        <f t="shared" si="575"/>
        <v>0</v>
      </c>
      <c r="EQ196" s="240">
        <f t="shared" si="576"/>
        <v>0</v>
      </c>
      <c r="ER196" s="240">
        <f t="shared" si="577"/>
        <v>0</v>
      </c>
      <c r="ES196" s="240">
        <f t="shared" si="578"/>
        <v>0</v>
      </c>
      <c r="ET196" s="241">
        <f t="shared" si="579"/>
        <v>0</v>
      </c>
      <c r="EU196" s="242">
        <f t="shared" si="580"/>
        <v>0</v>
      </c>
      <c r="EV196" s="234">
        <f t="shared" si="581"/>
        <v>0</v>
      </c>
      <c r="EW196" s="234">
        <f t="shared" si="582"/>
        <v>0</v>
      </c>
      <c r="EX196" s="234">
        <f t="shared" si="583"/>
        <v>0</v>
      </c>
      <c r="EY196" s="234">
        <f t="shared" si="584"/>
        <v>0</v>
      </c>
      <c r="EZ196" s="235">
        <f t="shared" si="585"/>
        <v>0</v>
      </c>
      <c r="FA196" s="236">
        <f t="shared" si="586"/>
        <v>0</v>
      </c>
      <c r="FB196" s="236">
        <f t="shared" si="587"/>
        <v>0</v>
      </c>
      <c r="FC196" s="236">
        <f t="shared" si="588"/>
        <v>0</v>
      </c>
      <c r="FD196" s="236">
        <f t="shared" si="589"/>
        <v>0</v>
      </c>
      <c r="FE196" s="236">
        <f t="shared" si="590"/>
        <v>0</v>
      </c>
      <c r="FF196" s="236">
        <f t="shared" si="591"/>
        <v>0</v>
      </c>
      <c r="FG196" s="237">
        <f t="shared" si="592"/>
        <v>0</v>
      </c>
      <c r="FH196" s="238">
        <f t="shared" si="593"/>
        <v>0</v>
      </c>
      <c r="FI196" s="238">
        <f t="shared" si="594"/>
        <v>0</v>
      </c>
      <c r="FJ196" s="238">
        <f t="shared" si="595"/>
        <v>0</v>
      </c>
      <c r="FK196" s="238">
        <f t="shared" si="596"/>
        <v>0</v>
      </c>
      <c r="FL196" s="238">
        <f t="shared" si="597"/>
        <v>0</v>
      </c>
      <c r="FM196" s="238">
        <f t="shared" si="598"/>
        <v>0</v>
      </c>
      <c r="FN196" s="238">
        <f t="shared" si="599"/>
        <v>0</v>
      </c>
      <c r="FO196" s="239">
        <f t="shared" si="600"/>
        <v>0</v>
      </c>
      <c r="FP196" s="240">
        <f t="shared" si="601"/>
        <v>0</v>
      </c>
      <c r="FQ196" s="240">
        <f t="shared" si="602"/>
        <v>0</v>
      </c>
      <c r="FR196" s="240">
        <f t="shared" si="603"/>
        <v>0</v>
      </c>
      <c r="FS196" s="240">
        <f t="shared" si="604"/>
        <v>0</v>
      </c>
      <c r="FT196" s="240">
        <f t="shared" si="605"/>
        <v>0</v>
      </c>
      <c r="FU196" s="240">
        <f t="shared" si="606"/>
        <v>0</v>
      </c>
      <c r="FV196" s="240">
        <f t="shared" si="607"/>
        <v>0</v>
      </c>
      <c r="FW196" s="240">
        <f t="shared" si="608"/>
        <v>0</v>
      </c>
      <c r="FX196" s="240">
        <f t="shared" si="609"/>
        <v>0</v>
      </c>
      <c r="FY196" s="240">
        <f t="shared" si="610"/>
        <v>0</v>
      </c>
      <c r="FZ196" s="240">
        <f t="shared" si="611"/>
        <v>0</v>
      </c>
      <c r="GA196" s="241">
        <f t="shared" si="612"/>
        <v>0</v>
      </c>
      <c r="GB196" s="242">
        <f t="shared" si="613"/>
        <v>0</v>
      </c>
      <c r="GC196" s="234">
        <f t="shared" si="614"/>
        <v>0</v>
      </c>
      <c r="GD196" s="234">
        <f t="shared" si="615"/>
        <v>0</v>
      </c>
      <c r="GE196" s="234">
        <f t="shared" si="616"/>
        <v>0</v>
      </c>
      <c r="GF196" s="234">
        <f t="shared" si="617"/>
        <v>0</v>
      </c>
      <c r="GG196" s="235">
        <f t="shared" si="618"/>
        <v>0</v>
      </c>
      <c r="GH196" s="236">
        <f t="shared" si="619"/>
        <v>0</v>
      </c>
      <c r="GI196" s="236">
        <f t="shared" si="620"/>
        <v>0</v>
      </c>
      <c r="GJ196" s="236">
        <f t="shared" si="621"/>
        <v>0</v>
      </c>
      <c r="GK196" s="236">
        <f t="shared" si="622"/>
        <v>0</v>
      </c>
      <c r="GL196" s="236">
        <f t="shared" si="623"/>
        <v>0</v>
      </c>
      <c r="GM196" s="236">
        <f t="shared" si="624"/>
        <v>0</v>
      </c>
      <c r="GN196" s="237">
        <f t="shared" si="625"/>
        <v>0</v>
      </c>
      <c r="GO196" s="238">
        <f t="shared" si="626"/>
        <v>0</v>
      </c>
      <c r="GP196" s="238">
        <f t="shared" si="627"/>
        <v>0</v>
      </c>
      <c r="GQ196" s="238">
        <f t="shared" si="628"/>
        <v>0</v>
      </c>
      <c r="GR196" s="238">
        <f t="shared" si="629"/>
        <v>0</v>
      </c>
      <c r="GS196" s="238">
        <f t="shared" si="630"/>
        <v>0</v>
      </c>
      <c r="GT196" s="238">
        <f t="shared" si="631"/>
        <v>0</v>
      </c>
      <c r="GU196" s="238">
        <f t="shared" si="632"/>
        <v>0</v>
      </c>
      <c r="GV196" s="239">
        <f t="shared" si="633"/>
        <v>0</v>
      </c>
      <c r="GW196" s="240">
        <f t="shared" si="634"/>
        <v>0</v>
      </c>
      <c r="GX196" s="240">
        <f t="shared" si="635"/>
        <v>0</v>
      </c>
      <c r="GY196" s="240">
        <f t="shared" si="636"/>
        <v>0</v>
      </c>
      <c r="GZ196" s="240">
        <f t="shared" si="637"/>
        <v>0</v>
      </c>
      <c r="HA196" s="240">
        <f t="shared" si="638"/>
        <v>0</v>
      </c>
      <c r="HB196" s="240">
        <f t="shared" si="639"/>
        <v>0</v>
      </c>
      <c r="HC196" s="240">
        <f t="shared" si="640"/>
        <v>0</v>
      </c>
      <c r="HD196" s="240">
        <f t="shared" si="641"/>
        <v>0</v>
      </c>
      <c r="HE196" s="240">
        <f t="shared" si="642"/>
        <v>0</v>
      </c>
      <c r="HF196" s="240">
        <f t="shared" si="643"/>
        <v>0</v>
      </c>
      <c r="HG196" s="240">
        <f t="shared" si="644"/>
        <v>0</v>
      </c>
      <c r="HH196" s="241">
        <f t="shared" si="645"/>
        <v>0</v>
      </c>
      <c r="HI196" s="243"/>
      <c r="HJ196" s="242">
        <f t="shared" si="646"/>
        <v>3</v>
      </c>
      <c r="HK196" s="234">
        <f t="shared" si="647"/>
        <v>3</v>
      </c>
      <c r="HL196" s="234">
        <f t="shared" si="648"/>
        <v>0</v>
      </c>
      <c r="HM196" s="234">
        <f t="shared" si="649"/>
        <v>0</v>
      </c>
      <c r="HN196" s="234">
        <f t="shared" si="650"/>
        <v>2</v>
      </c>
      <c r="HO196" s="235">
        <f t="shared" si="651"/>
        <v>20</v>
      </c>
      <c r="HP196" s="236">
        <f t="shared" si="652"/>
        <v>20</v>
      </c>
      <c r="HQ196" s="236">
        <f t="shared" si="653"/>
        <v>20</v>
      </c>
      <c r="HR196" s="236">
        <f t="shared" si="654"/>
        <v>20</v>
      </c>
      <c r="HS196" s="236">
        <f t="shared" si="655"/>
        <v>10</v>
      </c>
      <c r="HT196" s="236">
        <f t="shared" si="656"/>
        <v>20</v>
      </c>
      <c r="HU196" s="236">
        <f t="shared" si="657"/>
        <v>10</v>
      </c>
      <c r="HV196" s="237">
        <f t="shared" si="658"/>
        <v>20</v>
      </c>
      <c r="HW196" s="238">
        <f t="shared" si="659"/>
        <v>20</v>
      </c>
      <c r="HX196" s="238">
        <f t="shared" si="660"/>
        <v>20</v>
      </c>
      <c r="HY196" s="238">
        <f t="shared" si="661"/>
        <v>20</v>
      </c>
      <c r="HZ196" s="238">
        <f t="shared" si="662"/>
        <v>10</v>
      </c>
      <c r="IA196" s="238">
        <f t="shared" si="663"/>
        <v>20</v>
      </c>
      <c r="IB196" s="238">
        <f t="shared" si="664"/>
        <v>10</v>
      </c>
      <c r="IC196" s="238">
        <f t="shared" si="665"/>
        <v>6</v>
      </c>
      <c r="ID196" s="239">
        <f t="shared" si="666"/>
        <v>20</v>
      </c>
      <c r="IE196" s="240">
        <f t="shared" si="667"/>
        <v>20</v>
      </c>
      <c r="IF196" s="240">
        <f t="shared" si="668"/>
        <v>0</v>
      </c>
      <c r="IG196" s="240">
        <f t="shared" si="669"/>
        <v>10</v>
      </c>
      <c r="IH196" s="240">
        <f t="shared" si="670"/>
        <v>0</v>
      </c>
      <c r="II196" s="240">
        <f t="shared" si="671"/>
        <v>30</v>
      </c>
      <c r="IJ196" s="240">
        <f t="shared" si="672"/>
        <v>0</v>
      </c>
      <c r="IK196" s="240">
        <f t="shared" si="673"/>
        <v>0</v>
      </c>
      <c r="IL196" s="240">
        <f t="shared" si="674"/>
        <v>20</v>
      </c>
      <c r="IM196" s="240">
        <f t="shared" si="675"/>
        <v>0</v>
      </c>
      <c r="IN196" s="240">
        <f t="shared" si="676"/>
        <v>20</v>
      </c>
      <c r="IO196" s="240">
        <f t="shared" si="677"/>
        <v>0</v>
      </c>
      <c r="IP196" s="416">
        <f t="shared" si="678"/>
        <v>360</v>
      </c>
      <c r="IQ196" s="416">
        <f t="shared" si="679"/>
        <v>14</v>
      </c>
    </row>
    <row r="197" spans="1:251" ht="15" customHeight="1" x14ac:dyDescent="0.25">
      <c r="A197" s="14" t="s">
        <v>1793</v>
      </c>
      <c r="B197" s="392">
        <v>14</v>
      </c>
      <c r="C197" s="13" t="s">
        <v>471</v>
      </c>
      <c r="D197" s="423">
        <v>43191</v>
      </c>
      <c r="E197" s="20" t="s">
        <v>1114</v>
      </c>
      <c r="F197" s="6">
        <v>8881735</v>
      </c>
      <c r="G197" s="20">
        <v>1</v>
      </c>
      <c r="H197" s="20"/>
      <c r="I197" s="23"/>
      <c r="J197" s="6" t="s">
        <v>18</v>
      </c>
      <c r="K197" s="6" t="s">
        <v>18</v>
      </c>
      <c r="L197" s="424"/>
      <c r="M197" s="651" t="s">
        <v>532</v>
      </c>
      <c r="N197" s="24" t="s">
        <v>22</v>
      </c>
      <c r="O197" s="107"/>
      <c r="P197" s="108"/>
      <c r="Q197" s="444"/>
      <c r="R197" s="24" t="s">
        <v>976</v>
      </c>
      <c r="S197" s="107"/>
      <c r="T197" s="108"/>
      <c r="U197" s="649"/>
      <c r="V197" s="24" t="s">
        <v>17</v>
      </c>
      <c r="W197" s="107"/>
      <c r="X197" s="108"/>
      <c r="Y197" s="444"/>
      <c r="Z197" s="24" t="s">
        <v>17</v>
      </c>
      <c r="AA197" s="273"/>
      <c r="AB197" s="24" t="s">
        <v>19</v>
      </c>
      <c r="AC197" s="273"/>
      <c r="AD197" s="24">
        <v>65</v>
      </c>
      <c r="AE197" s="107"/>
      <c r="AF197" s="273"/>
      <c r="AG197" s="24">
        <v>55</v>
      </c>
      <c r="AH197" s="107"/>
      <c r="AI197" s="273"/>
      <c r="AJ197" s="24">
        <v>81</v>
      </c>
      <c r="AK197" s="107"/>
      <c r="AL197" s="273"/>
      <c r="AM197" s="24">
        <v>53</v>
      </c>
      <c r="AN197" s="107"/>
      <c r="AO197" s="273"/>
      <c r="AP197" s="24">
        <v>61</v>
      </c>
      <c r="AQ197" s="107"/>
      <c r="AR197" s="273"/>
      <c r="AS197" s="24">
        <v>67</v>
      </c>
      <c r="AT197" s="107"/>
      <c r="AU197" s="273"/>
      <c r="AV197" s="24">
        <v>73</v>
      </c>
      <c r="AW197" s="107"/>
      <c r="AX197" s="273"/>
      <c r="AY197" s="24">
        <v>40</v>
      </c>
      <c r="AZ197" s="107"/>
      <c r="BA197" s="273"/>
      <c r="BB197" s="24">
        <v>52</v>
      </c>
      <c r="BC197" s="107"/>
      <c r="BD197" s="273"/>
      <c r="BE197" s="24">
        <v>51</v>
      </c>
      <c r="BF197" s="107"/>
      <c r="BG197" s="273"/>
      <c r="BH197" s="24">
        <v>58</v>
      </c>
      <c r="BI197" s="107"/>
      <c r="BJ197" s="273"/>
      <c r="BK197" s="24">
        <v>51</v>
      </c>
      <c r="BL197" s="107"/>
      <c r="BM197" s="273"/>
      <c r="BN197" s="24">
        <v>65</v>
      </c>
      <c r="BO197" s="107"/>
      <c r="BP197" s="273"/>
      <c r="BQ197" s="24">
        <v>41</v>
      </c>
      <c r="BR197" s="107"/>
      <c r="BS197" s="273"/>
      <c r="BT197" s="24">
        <v>80.900000000000006</v>
      </c>
      <c r="BU197" s="291"/>
      <c r="BV197" s="273"/>
      <c r="BW197" s="24">
        <v>41</v>
      </c>
      <c r="BX197" s="107"/>
      <c r="BY197" s="273"/>
      <c r="BZ197" s="24">
        <v>52</v>
      </c>
      <c r="CA197" s="107"/>
      <c r="CB197" s="273"/>
      <c r="CC197" s="24">
        <v>45</v>
      </c>
      <c r="CD197" s="107"/>
      <c r="CE197" s="107"/>
      <c r="CF197" s="107"/>
      <c r="CG197" s="107"/>
      <c r="CH197" s="273"/>
      <c r="CI197" s="24"/>
      <c r="CJ197" s="107"/>
      <c r="CK197" s="273"/>
      <c r="CL197" s="281">
        <v>0</v>
      </c>
      <c r="CM197" s="693">
        <v>24</v>
      </c>
      <c r="CN197" s="273"/>
      <c r="CO197" s="24"/>
      <c r="CP197" s="107"/>
      <c r="CQ197" s="273"/>
      <c r="CR197" s="24"/>
      <c r="CS197" s="107"/>
      <c r="CT197" s="273"/>
      <c r="CU197" s="24"/>
      <c r="CV197" s="107"/>
      <c r="CW197" s="273"/>
      <c r="CX197" s="24"/>
      <c r="CY197" s="107"/>
      <c r="CZ197" s="273"/>
      <c r="DA197" s="24">
        <v>45.900001525878906</v>
      </c>
      <c r="DB197" s="107"/>
      <c r="DC197" s="273"/>
      <c r="DD197" s="24">
        <v>55.299999237060547</v>
      </c>
      <c r="DE197" s="107"/>
      <c r="DF197" s="273"/>
      <c r="DG197" s="218"/>
      <c r="DH197" s="217"/>
      <c r="DI197" s="217"/>
      <c r="DJ197" s="286">
        <f t="shared" si="544"/>
        <v>46.806666717529296</v>
      </c>
      <c r="DK197" s="219"/>
      <c r="DL197" s="220">
        <f t="shared" si="545"/>
        <v>2.3403333358764646</v>
      </c>
      <c r="DM197" s="650">
        <f t="shared" si="546"/>
        <v>0</v>
      </c>
      <c r="DN197" s="233">
        <f t="shared" si="547"/>
        <v>0</v>
      </c>
      <c r="DO197" s="234">
        <f t="shared" si="548"/>
        <v>0</v>
      </c>
      <c r="DP197" s="234">
        <f t="shared" si="549"/>
        <v>0</v>
      </c>
      <c r="DQ197" s="234">
        <f t="shared" si="550"/>
        <v>0</v>
      </c>
      <c r="DR197" s="234">
        <f t="shared" si="551"/>
        <v>0</v>
      </c>
      <c r="DS197" s="235">
        <f t="shared" si="552"/>
        <v>0</v>
      </c>
      <c r="DT197" s="236">
        <f t="shared" si="553"/>
        <v>0</v>
      </c>
      <c r="DU197" s="236">
        <f t="shared" si="554"/>
        <v>0</v>
      </c>
      <c r="DV197" s="236">
        <f t="shared" si="555"/>
        <v>0</v>
      </c>
      <c r="DW197" s="236">
        <f t="shared" si="556"/>
        <v>0</v>
      </c>
      <c r="DX197" s="236">
        <f t="shared" si="557"/>
        <v>0</v>
      </c>
      <c r="DY197" s="236">
        <f t="shared" si="558"/>
        <v>0</v>
      </c>
      <c r="DZ197" s="237">
        <f t="shared" si="559"/>
        <v>0</v>
      </c>
      <c r="EA197" s="238">
        <f t="shared" si="560"/>
        <v>0</v>
      </c>
      <c r="EB197" s="238">
        <f t="shared" si="561"/>
        <v>0</v>
      </c>
      <c r="EC197" s="238">
        <f t="shared" si="562"/>
        <v>0</v>
      </c>
      <c r="ED197" s="238">
        <f t="shared" si="563"/>
        <v>0</v>
      </c>
      <c r="EE197" s="238">
        <f t="shared" si="564"/>
        <v>0</v>
      </c>
      <c r="EF197" s="238">
        <f t="shared" si="565"/>
        <v>0</v>
      </c>
      <c r="EG197" s="238">
        <f t="shared" si="566"/>
        <v>0</v>
      </c>
      <c r="EH197" s="239">
        <f t="shared" si="567"/>
        <v>0</v>
      </c>
      <c r="EI197" s="240">
        <f t="shared" si="568"/>
        <v>0</v>
      </c>
      <c r="EJ197" s="240">
        <f t="shared" si="569"/>
        <v>0</v>
      </c>
      <c r="EK197" s="240">
        <f t="shared" si="570"/>
        <v>0</v>
      </c>
      <c r="EL197" s="240">
        <f t="shared" si="571"/>
        <v>0</v>
      </c>
      <c r="EM197" s="240">
        <f t="shared" si="572"/>
        <v>0</v>
      </c>
      <c r="EN197" s="240">
        <f t="shared" si="573"/>
        <v>0</v>
      </c>
      <c r="EO197" s="240">
        <f t="shared" si="574"/>
        <v>0</v>
      </c>
      <c r="EP197" s="240">
        <f t="shared" si="575"/>
        <v>0</v>
      </c>
      <c r="EQ197" s="240">
        <f t="shared" si="576"/>
        <v>0</v>
      </c>
      <c r="ER197" s="240">
        <f t="shared" si="577"/>
        <v>0</v>
      </c>
      <c r="ES197" s="240">
        <f t="shared" si="578"/>
        <v>0</v>
      </c>
      <c r="ET197" s="241">
        <f t="shared" si="579"/>
        <v>0</v>
      </c>
      <c r="EU197" s="242">
        <f t="shared" si="580"/>
        <v>0</v>
      </c>
      <c r="EV197" s="234">
        <f t="shared" si="581"/>
        <v>0</v>
      </c>
      <c r="EW197" s="234">
        <f t="shared" si="582"/>
        <v>0</v>
      </c>
      <c r="EX197" s="234">
        <f t="shared" si="583"/>
        <v>0</v>
      </c>
      <c r="EY197" s="234">
        <f t="shared" si="584"/>
        <v>0</v>
      </c>
      <c r="EZ197" s="235">
        <f t="shared" si="585"/>
        <v>0</v>
      </c>
      <c r="FA197" s="236">
        <f t="shared" si="586"/>
        <v>0</v>
      </c>
      <c r="FB197" s="236">
        <f t="shared" si="587"/>
        <v>0</v>
      </c>
      <c r="FC197" s="236">
        <f t="shared" si="588"/>
        <v>0</v>
      </c>
      <c r="FD197" s="236">
        <f t="shared" si="589"/>
        <v>0</v>
      </c>
      <c r="FE197" s="236">
        <f t="shared" si="590"/>
        <v>0</v>
      </c>
      <c r="FF197" s="236">
        <f t="shared" si="591"/>
        <v>0</v>
      </c>
      <c r="FG197" s="237">
        <f t="shared" si="592"/>
        <v>0</v>
      </c>
      <c r="FH197" s="238">
        <f t="shared" si="593"/>
        <v>0</v>
      </c>
      <c r="FI197" s="238">
        <f t="shared" si="594"/>
        <v>0</v>
      </c>
      <c r="FJ197" s="238">
        <f t="shared" si="595"/>
        <v>0</v>
      </c>
      <c r="FK197" s="238">
        <f t="shared" si="596"/>
        <v>0</v>
      </c>
      <c r="FL197" s="238">
        <f t="shared" si="597"/>
        <v>0</v>
      </c>
      <c r="FM197" s="238">
        <f t="shared" si="598"/>
        <v>0</v>
      </c>
      <c r="FN197" s="238">
        <f t="shared" si="599"/>
        <v>0</v>
      </c>
      <c r="FO197" s="239">
        <f t="shared" si="600"/>
        <v>0</v>
      </c>
      <c r="FP197" s="240">
        <f t="shared" si="601"/>
        <v>0</v>
      </c>
      <c r="FQ197" s="240">
        <f t="shared" si="602"/>
        <v>0</v>
      </c>
      <c r="FR197" s="240">
        <f t="shared" si="603"/>
        <v>0</v>
      </c>
      <c r="FS197" s="240">
        <f t="shared" si="604"/>
        <v>0</v>
      </c>
      <c r="FT197" s="240">
        <f t="shared" si="605"/>
        <v>0</v>
      </c>
      <c r="FU197" s="240">
        <f t="shared" si="606"/>
        <v>0</v>
      </c>
      <c r="FV197" s="240">
        <f t="shared" si="607"/>
        <v>0</v>
      </c>
      <c r="FW197" s="240">
        <f t="shared" si="608"/>
        <v>0</v>
      </c>
      <c r="FX197" s="240">
        <f t="shared" si="609"/>
        <v>0</v>
      </c>
      <c r="FY197" s="240">
        <f t="shared" si="610"/>
        <v>0</v>
      </c>
      <c r="FZ197" s="240">
        <f t="shared" si="611"/>
        <v>0</v>
      </c>
      <c r="GA197" s="241">
        <f t="shared" si="612"/>
        <v>0</v>
      </c>
      <c r="GB197" s="242">
        <f t="shared" si="613"/>
        <v>0</v>
      </c>
      <c r="GC197" s="234">
        <f t="shared" si="614"/>
        <v>0</v>
      </c>
      <c r="GD197" s="234">
        <f t="shared" si="615"/>
        <v>0</v>
      </c>
      <c r="GE197" s="234">
        <f t="shared" si="616"/>
        <v>0</v>
      </c>
      <c r="GF197" s="234">
        <f t="shared" si="617"/>
        <v>0</v>
      </c>
      <c r="GG197" s="235">
        <f t="shared" si="618"/>
        <v>0</v>
      </c>
      <c r="GH197" s="236">
        <f t="shared" si="619"/>
        <v>0</v>
      </c>
      <c r="GI197" s="236">
        <f t="shared" si="620"/>
        <v>0</v>
      </c>
      <c r="GJ197" s="236">
        <f t="shared" si="621"/>
        <v>0</v>
      </c>
      <c r="GK197" s="236">
        <f t="shared" si="622"/>
        <v>0</v>
      </c>
      <c r="GL197" s="236">
        <f t="shared" si="623"/>
        <v>0</v>
      </c>
      <c r="GM197" s="236">
        <f t="shared" si="624"/>
        <v>0</v>
      </c>
      <c r="GN197" s="237">
        <f t="shared" si="625"/>
        <v>0</v>
      </c>
      <c r="GO197" s="238">
        <f t="shared" si="626"/>
        <v>0</v>
      </c>
      <c r="GP197" s="238">
        <f t="shared" si="627"/>
        <v>0</v>
      </c>
      <c r="GQ197" s="238">
        <f t="shared" si="628"/>
        <v>0</v>
      </c>
      <c r="GR197" s="238">
        <f t="shared" si="629"/>
        <v>0</v>
      </c>
      <c r="GS197" s="238">
        <f t="shared" si="630"/>
        <v>0</v>
      </c>
      <c r="GT197" s="238">
        <f t="shared" si="631"/>
        <v>0</v>
      </c>
      <c r="GU197" s="238">
        <f t="shared" si="632"/>
        <v>0</v>
      </c>
      <c r="GV197" s="239">
        <f t="shared" si="633"/>
        <v>0</v>
      </c>
      <c r="GW197" s="240">
        <f t="shared" si="634"/>
        <v>0</v>
      </c>
      <c r="GX197" s="240">
        <f t="shared" si="635"/>
        <v>0</v>
      </c>
      <c r="GY197" s="240">
        <f t="shared" si="636"/>
        <v>0</v>
      </c>
      <c r="GZ197" s="240">
        <f t="shared" si="637"/>
        <v>0</v>
      </c>
      <c r="HA197" s="240">
        <f t="shared" si="638"/>
        <v>0</v>
      </c>
      <c r="HB197" s="240">
        <f t="shared" si="639"/>
        <v>0</v>
      </c>
      <c r="HC197" s="240">
        <f t="shared" si="640"/>
        <v>0</v>
      </c>
      <c r="HD197" s="240">
        <f t="shared" si="641"/>
        <v>0</v>
      </c>
      <c r="HE197" s="240">
        <f t="shared" si="642"/>
        <v>0</v>
      </c>
      <c r="HF197" s="240">
        <f t="shared" si="643"/>
        <v>0</v>
      </c>
      <c r="HG197" s="240">
        <f t="shared" si="644"/>
        <v>0</v>
      </c>
      <c r="HH197" s="241">
        <f t="shared" si="645"/>
        <v>0</v>
      </c>
      <c r="HI197" s="243"/>
      <c r="HJ197" s="242">
        <f t="shared" si="646"/>
        <v>0</v>
      </c>
      <c r="HK197" s="234">
        <f t="shared" si="647"/>
        <v>0</v>
      </c>
      <c r="HL197" s="234">
        <f t="shared" si="648"/>
        <v>0</v>
      </c>
      <c r="HM197" s="234">
        <f t="shared" si="649"/>
        <v>0</v>
      </c>
      <c r="HN197" s="234">
        <f t="shared" si="650"/>
        <v>0</v>
      </c>
      <c r="HO197" s="235">
        <f t="shared" si="651"/>
        <v>20</v>
      </c>
      <c r="HP197" s="236">
        <f t="shared" si="652"/>
        <v>20</v>
      </c>
      <c r="HQ197" s="236">
        <f t="shared" si="653"/>
        <v>20</v>
      </c>
      <c r="HR197" s="236">
        <f t="shared" si="654"/>
        <v>20</v>
      </c>
      <c r="HS197" s="236">
        <f t="shared" si="655"/>
        <v>10</v>
      </c>
      <c r="HT197" s="236">
        <f t="shared" si="656"/>
        <v>20</v>
      </c>
      <c r="HU197" s="236">
        <f t="shared" si="657"/>
        <v>10</v>
      </c>
      <c r="HV197" s="237">
        <f t="shared" si="658"/>
        <v>20</v>
      </c>
      <c r="HW197" s="238">
        <f t="shared" si="659"/>
        <v>20</v>
      </c>
      <c r="HX197" s="238">
        <f t="shared" si="660"/>
        <v>20</v>
      </c>
      <c r="HY197" s="238">
        <f t="shared" si="661"/>
        <v>20</v>
      </c>
      <c r="HZ197" s="238">
        <f t="shared" si="662"/>
        <v>10</v>
      </c>
      <c r="IA197" s="238">
        <f t="shared" si="663"/>
        <v>20</v>
      </c>
      <c r="IB197" s="238">
        <f t="shared" si="664"/>
        <v>10</v>
      </c>
      <c r="IC197" s="238">
        <f t="shared" si="665"/>
        <v>6</v>
      </c>
      <c r="ID197" s="239">
        <f t="shared" si="666"/>
        <v>20</v>
      </c>
      <c r="IE197" s="240">
        <f t="shared" si="667"/>
        <v>20</v>
      </c>
      <c r="IF197" s="240">
        <f t="shared" si="668"/>
        <v>10</v>
      </c>
      <c r="IG197" s="240">
        <f t="shared" si="669"/>
        <v>0</v>
      </c>
      <c r="IH197" s="240">
        <f t="shared" si="670"/>
        <v>0</v>
      </c>
      <c r="II197" s="240">
        <f t="shared" si="671"/>
        <v>0</v>
      </c>
      <c r="IJ197" s="240">
        <f t="shared" si="672"/>
        <v>0</v>
      </c>
      <c r="IK197" s="240">
        <f t="shared" si="673"/>
        <v>0</v>
      </c>
      <c r="IL197" s="240">
        <f t="shared" si="674"/>
        <v>0</v>
      </c>
      <c r="IM197" s="240">
        <f t="shared" si="675"/>
        <v>0</v>
      </c>
      <c r="IN197" s="240">
        <f t="shared" si="676"/>
        <v>20</v>
      </c>
      <c r="IO197" s="240">
        <f t="shared" si="677"/>
        <v>20</v>
      </c>
      <c r="IP197" s="416">
        <f t="shared" si="678"/>
        <v>330</v>
      </c>
      <c r="IQ197" s="416">
        <f t="shared" si="679"/>
        <v>6</v>
      </c>
    </row>
    <row r="198" spans="1:251" ht="15" customHeight="1" x14ac:dyDescent="0.25">
      <c r="A198" s="14" t="s">
        <v>1809</v>
      </c>
      <c r="B198" s="392">
        <v>15</v>
      </c>
      <c r="C198" s="13" t="s">
        <v>470</v>
      </c>
      <c r="D198" s="423">
        <v>43191</v>
      </c>
      <c r="E198" s="20" t="s">
        <v>1114</v>
      </c>
      <c r="F198" s="6">
        <v>8881724</v>
      </c>
      <c r="G198" s="20">
        <v>1</v>
      </c>
      <c r="H198" s="20"/>
      <c r="I198" s="23"/>
      <c r="J198" s="6" t="s">
        <v>18</v>
      </c>
      <c r="K198" s="6" t="s">
        <v>18</v>
      </c>
      <c r="L198" s="424"/>
      <c r="M198" s="651" t="s">
        <v>531</v>
      </c>
      <c r="N198" s="24" t="s">
        <v>17</v>
      </c>
      <c r="O198" s="107"/>
      <c r="P198" s="108"/>
      <c r="Q198" s="444"/>
      <c r="R198" s="24" t="s">
        <v>976</v>
      </c>
      <c r="S198" s="107"/>
      <c r="T198" s="108"/>
      <c r="U198" s="649"/>
      <c r="V198" s="24" t="s">
        <v>17</v>
      </c>
      <c r="W198" s="107"/>
      <c r="X198" s="108"/>
      <c r="Y198" s="444"/>
      <c r="Z198" s="24" t="s">
        <v>18</v>
      </c>
      <c r="AA198" s="273"/>
      <c r="AB198" s="24" t="s">
        <v>16</v>
      </c>
      <c r="AC198" s="273"/>
      <c r="AD198" s="24">
        <v>82</v>
      </c>
      <c r="AE198" s="107"/>
      <c r="AF198" s="273"/>
      <c r="AG198" s="24">
        <v>92</v>
      </c>
      <c r="AH198" s="107"/>
      <c r="AI198" s="273"/>
      <c r="AJ198" s="24">
        <v>96</v>
      </c>
      <c r="AK198" s="107"/>
      <c r="AL198" s="273"/>
      <c r="AM198" s="24">
        <v>89</v>
      </c>
      <c r="AN198" s="107"/>
      <c r="AO198" s="273"/>
      <c r="AP198" s="24">
        <v>86</v>
      </c>
      <c r="AQ198" s="107"/>
      <c r="AR198" s="273"/>
      <c r="AS198" s="24">
        <v>83</v>
      </c>
      <c r="AT198" s="107"/>
      <c r="AU198" s="273"/>
      <c r="AV198" s="24">
        <v>78</v>
      </c>
      <c r="AW198" s="107"/>
      <c r="AX198" s="273"/>
      <c r="AY198" s="24">
        <v>72</v>
      </c>
      <c r="AZ198" s="107"/>
      <c r="BA198" s="273"/>
      <c r="BB198" s="24">
        <v>75</v>
      </c>
      <c r="BC198" s="107"/>
      <c r="BD198" s="273"/>
      <c r="BE198" s="24">
        <v>89</v>
      </c>
      <c r="BF198" s="107"/>
      <c r="BG198" s="273"/>
      <c r="BH198" s="24">
        <v>75</v>
      </c>
      <c r="BI198" s="107"/>
      <c r="BJ198" s="273"/>
      <c r="BK198" s="24">
        <v>47</v>
      </c>
      <c r="BL198" s="107"/>
      <c r="BM198" s="273"/>
      <c r="BN198" s="24">
        <v>73</v>
      </c>
      <c r="BO198" s="107"/>
      <c r="BP198" s="273"/>
      <c r="BQ198" s="24">
        <v>68</v>
      </c>
      <c r="BR198" s="107"/>
      <c r="BS198" s="273"/>
      <c r="BT198" s="24" t="s">
        <v>983</v>
      </c>
      <c r="BU198" s="291"/>
      <c r="BV198" s="273"/>
      <c r="BW198" s="24">
        <v>77</v>
      </c>
      <c r="BX198" s="107"/>
      <c r="BY198" s="273"/>
      <c r="BZ198" s="24">
        <v>76</v>
      </c>
      <c r="CA198" s="107"/>
      <c r="CB198" s="273"/>
      <c r="CC198" s="24"/>
      <c r="CD198" s="107"/>
      <c r="CE198" s="107"/>
      <c r="CF198" s="107">
        <v>64</v>
      </c>
      <c r="CG198" s="107"/>
      <c r="CH198" s="273"/>
      <c r="CI198" s="24"/>
      <c r="CJ198" s="107"/>
      <c r="CK198" s="273"/>
      <c r="CL198" s="281">
        <v>0</v>
      </c>
      <c r="CM198" s="693" t="s">
        <v>1390</v>
      </c>
      <c r="CN198" s="273"/>
      <c r="CO198" s="24"/>
      <c r="CP198" s="107"/>
      <c r="CQ198" s="273"/>
      <c r="CR198" s="24"/>
      <c r="CS198" s="107"/>
      <c r="CT198" s="273"/>
      <c r="CU198" s="281">
        <v>0</v>
      </c>
      <c r="CV198" s="693" t="s">
        <v>1745</v>
      </c>
      <c r="CW198" s="273"/>
      <c r="CX198" s="24"/>
      <c r="CY198" s="107"/>
      <c r="CZ198" s="273"/>
      <c r="DA198" s="24"/>
      <c r="DB198" s="107"/>
      <c r="DC198" s="273"/>
      <c r="DD198" s="281">
        <v>24.799999237060547</v>
      </c>
      <c r="DE198" s="693" t="s">
        <v>1745</v>
      </c>
      <c r="DF198" s="273"/>
      <c r="DG198" s="218"/>
      <c r="DH198" s="217"/>
      <c r="DI198" s="217"/>
      <c r="DJ198" s="286">
        <f t="shared" si="544"/>
        <v>56.984615325927734</v>
      </c>
      <c r="DK198" s="219"/>
      <c r="DL198" s="220">
        <f t="shared" si="545"/>
        <v>2.8492307662963867</v>
      </c>
      <c r="DM198" s="650">
        <f t="shared" si="546"/>
        <v>1</v>
      </c>
      <c r="DN198" s="233">
        <f t="shared" si="547"/>
        <v>0</v>
      </c>
      <c r="DO198" s="234">
        <f t="shared" si="548"/>
        <v>0</v>
      </c>
      <c r="DP198" s="234">
        <f t="shared" si="549"/>
        <v>0</v>
      </c>
      <c r="DQ198" s="234">
        <f t="shared" si="550"/>
        <v>0</v>
      </c>
      <c r="DR198" s="234">
        <f t="shared" si="551"/>
        <v>0</v>
      </c>
      <c r="DS198" s="235">
        <f t="shared" si="552"/>
        <v>0</v>
      </c>
      <c r="DT198" s="236">
        <f t="shared" si="553"/>
        <v>0</v>
      </c>
      <c r="DU198" s="236">
        <f t="shared" si="554"/>
        <v>0</v>
      </c>
      <c r="DV198" s="236">
        <f t="shared" si="555"/>
        <v>0</v>
      </c>
      <c r="DW198" s="236">
        <f t="shared" si="556"/>
        <v>0</v>
      </c>
      <c r="DX198" s="236">
        <f t="shared" si="557"/>
        <v>0</v>
      </c>
      <c r="DY198" s="236">
        <f t="shared" si="558"/>
        <v>0</v>
      </c>
      <c r="DZ198" s="237">
        <f t="shared" si="559"/>
        <v>0</v>
      </c>
      <c r="EA198" s="238">
        <f t="shared" si="560"/>
        <v>0</v>
      </c>
      <c r="EB198" s="238">
        <f t="shared" si="561"/>
        <v>0</v>
      </c>
      <c r="EC198" s="238">
        <f t="shared" si="562"/>
        <v>0</v>
      </c>
      <c r="ED198" s="238">
        <f t="shared" si="563"/>
        <v>0</v>
      </c>
      <c r="EE198" s="238">
        <f t="shared" si="564"/>
        <v>0</v>
      </c>
      <c r="EF198" s="238">
        <f t="shared" si="565"/>
        <v>0</v>
      </c>
      <c r="EG198" s="238">
        <f t="shared" si="566"/>
        <v>0</v>
      </c>
      <c r="EH198" s="239">
        <f t="shared" si="567"/>
        <v>0</v>
      </c>
      <c r="EI198" s="240">
        <f t="shared" si="568"/>
        <v>0</v>
      </c>
      <c r="EJ198" s="240">
        <f t="shared" si="569"/>
        <v>0</v>
      </c>
      <c r="EK198" s="240">
        <f t="shared" si="570"/>
        <v>0</v>
      </c>
      <c r="EL198" s="240">
        <f t="shared" si="571"/>
        <v>0</v>
      </c>
      <c r="EM198" s="240">
        <f t="shared" si="572"/>
        <v>0</v>
      </c>
      <c r="EN198" s="240">
        <f t="shared" si="573"/>
        <v>0</v>
      </c>
      <c r="EO198" s="240">
        <f t="shared" si="574"/>
        <v>0</v>
      </c>
      <c r="EP198" s="240">
        <f t="shared" si="575"/>
        <v>0</v>
      </c>
      <c r="EQ198" s="240">
        <f t="shared" si="576"/>
        <v>0</v>
      </c>
      <c r="ER198" s="240">
        <f t="shared" si="577"/>
        <v>0</v>
      </c>
      <c r="ES198" s="240">
        <f t="shared" si="578"/>
        <v>0</v>
      </c>
      <c r="ET198" s="241">
        <f t="shared" si="579"/>
        <v>0</v>
      </c>
      <c r="EU198" s="242">
        <f t="shared" si="580"/>
        <v>0</v>
      </c>
      <c r="EV198" s="234">
        <f t="shared" si="581"/>
        <v>0</v>
      </c>
      <c r="EW198" s="234">
        <f t="shared" si="582"/>
        <v>0</v>
      </c>
      <c r="EX198" s="234">
        <f t="shared" si="583"/>
        <v>0</v>
      </c>
      <c r="EY198" s="234">
        <f t="shared" si="584"/>
        <v>0</v>
      </c>
      <c r="EZ198" s="235">
        <f t="shared" si="585"/>
        <v>0</v>
      </c>
      <c r="FA198" s="236">
        <f t="shared" si="586"/>
        <v>0</v>
      </c>
      <c r="FB198" s="236">
        <f t="shared" si="587"/>
        <v>0</v>
      </c>
      <c r="FC198" s="236">
        <f t="shared" si="588"/>
        <v>0</v>
      </c>
      <c r="FD198" s="236">
        <f t="shared" si="589"/>
        <v>0</v>
      </c>
      <c r="FE198" s="236">
        <f t="shared" si="590"/>
        <v>0</v>
      </c>
      <c r="FF198" s="236">
        <f t="shared" si="591"/>
        <v>0</v>
      </c>
      <c r="FG198" s="237">
        <f t="shared" si="592"/>
        <v>0</v>
      </c>
      <c r="FH198" s="238">
        <f t="shared" si="593"/>
        <v>0</v>
      </c>
      <c r="FI198" s="238">
        <f t="shared" si="594"/>
        <v>0</v>
      </c>
      <c r="FJ198" s="238">
        <f t="shared" si="595"/>
        <v>0</v>
      </c>
      <c r="FK198" s="238">
        <f t="shared" si="596"/>
        <v>0</v>
      </c>
      <c r="FL198" s="238">
        <f t="shared" si="597"/>
        <v>0</v>
      </c>
      <c r="FM198" s="238">
        <f t="shared" si="598"/>
        <v>0</v>
      </c>
      <c r="FN198" s="238">
        <f t="shared" si="599"/>
        <v>0</v>
      </c>
      <c r="FO198" s="239">
        <f t="shared" si="600"/>
        <v>0</v>
      </c>
      <c r="FP198" s="240">
        <f t="shared" si="601"/>
        <v>0</v>
      </c>
      <c r="FQ198" s="240">
        <f t="shared" si="602"/>
        <v>0</v>
      </c>
      <c r="FR198" s="240">
        <f t="shared" si="603"/>
        <v>0</v>
      </c>
      <c r="FS198" s="240">
        <f t="shared" si="604"/>
        <v>0</v>
      </c>
      <c r="FT198" s="240">
        <f t="shared" si="605"/>
        <v>6</v>
      </c>
      <c r="FU198" s="240">
        <f t="shared" si="606"/>
        <v>0</v>
      </c>
      <c r="FV198" s="240">
        <f t="shared" si="607"/>
        <v>0</v>
      </c>
      <c r="FW198" s="240">
        <f t="shared" si="608"/>
        <v>0</v>
      </c>
      <c r="FX198" s="240">
        <f t="shared" si="609"/>
        <v>0</v>
      </c>
      <c r="FY198" s="240">
        <f t="shared" si="610"/>
        <v>0</v>
      </c>
      <c r="FZ198" s="240">
        <f t="shared" si="611"/>
        <v>0</v>
      </c>
      <c r="GA198" s="241">
        <f t="shared" si="612"/>
        <v>6</v>
      </c>
      <c r="GB198" s="242">
        <f t="shared" si="613"/>
        <v>0</v>
      </c>
      <c r="GC198" s="234">
        <f t="shared" si="614"/>
        <v>0</v>
      </c>
      <c r="GD198" s="234">
        <f t="shared" si="615"/>
        <v>0</v>
      </c>
      <c r="GE198" s="234">
        <f t="shared" si="616"/>
        <v>0</v>
      </c>
      <c r="GF198" s="234">
        <f t="shared" si="617"/>
        <v>0</v>
      </c>
      <c r="GG198" s="235">
        <f t="shared" si="618"/>
        <v>0</v>
      </c>
      <c r="GH198" s="236">
        <f t="shared" si="619"/>
        <v>0</v>
      </c>
      <c r="GI198" s="236">
        <f t="shared" si="620"/>
        <v>0</v>
      </c>
      <c r="GJ198" s="236">
        <f t="shared" si="621"/>
        <v>0</v>
      </c>
      <c r="GK198" s="236">
        <f t="shared" si="622"/>
        <v>0</v>
      </c>
      <c r="GL198" s="236">
        <f t="shared" si="623"/>
        <v>0</v>
      </c>
      <c r="GM198" s="236">
        <f t="shared" si="624"/>
        <v>0</v>
      </c>
      <c r="GN198" s="237">
        <f t="shared" si="625"/>
        <v>0</v>
      </c>
      <c r="GO198" s="238">
        <f t="shared" si="626"/>
        <v>0</v>
      </c>
      <c r="GP198" s="238">
        <f t="shared" si="627"/>
        <v>0</v>
      </c>
      <c r="GQ198" s="238">
        <f t="shared" si="628"/>
        <v>0</v>
      </c>
      <c r="GR198" s="238">
        <f t="shared" si="629"/>
        <v>0</v>
      </c>
      <c r="GS198" s="238">
        <f t="shared" si="630"/>
        <v>0</v>
      </c>
      <c r="GT198" s="238">
        <f t="shared" si="631"/>
        <v>0</v>
      </c>
      <c r="GU198" s="238">
        <f t="shared" si="632"/>
        <v>0</v>
      </c>
      <c r="GV198" s="239">
        <f t="shared" si="633"/>
        <v>0</v>
      </c>
      <c r="GW198" s="240">
        <f t="shared" si="634"/>
        <v>0</v>
      </c>
      <c r="GX198" s="240">
        <f t="shared" si="635"/>
        <v>0</v>
      </c>
      <c r="GY198" s="240">
        <f t="shared" si="636"/>
        <v>0</v>
      </c>
      <c r="GZ198" s="240">
        <f t="shared" si="637"/>
        <v>0</v>
      </c>
      <c r="HA198" s="240">
        <f t="shared" si="638"/>
        <v>0</v>
      </c>
      <c r="HB198" s="240">
        <f t="shared" si="639"/>
        <v>0</v>
      </c>
      <c r="HC198" s="240">
        <f t="shared" si="640"/>
        <v>0</v>
      </c>
      <c r="HD198" s="240">
        <f t="shared" si="641"/>
        <v>0</v>
      </c>
      <c r="HE198" s="240">
        <f t="shared" si="642"/>
        <v>0</v>
      </c>
      <c r="HF198" s="240">
        <f t="shared" si="643"/>
        <v>0</v>
      </c>
      <c r="HG198" s="240">
        <f t="shared" si="644"/>
        <v>0</v>
      </c>
      <c r="HH198" s="241">
        <f t="shared" si="645"/>
        <v>0</v>
      </c>
      <c r="HI198" s="243"/>
      <c r="HJ198" s="242">
        <f t="shared" si="646"/>
        <v>0</v>
      </c>
      <c r="HK198" s="234">
        <f t="shared" si="647"/>
        <v>0</v>
      </c>
      <c r="HL198" s="234">
        <f t="shared" si="648"/>
        <v>0</v>
      </c>
      <c r="HM198" s="234">
        <f t="shared" si="649"/>
        <v>0</v>
      </c>
      <c r="HN198" s="234">
        <f t="shared" si="650"/>
        <v>0</v>
      </c>
      <c r="HO198" s="235">
        <f t="shared" si="651"/>
        <v>20</v>
      </c>
      <c r="HP198" s="236">
        <f t="shared" si="652"/>
        <v>20</v>
      </c>
      <c r="HQ198" s="236">
        <f t="shared" si="653"/>
        <v>20</v>
      </c>
      <c r="HR198" s="236">
        <f t="shared" si="654"/>
        <v>20</v>
      </c>
      <c r="HS198" s="236">
        <f t="shared" si="655"/>
        <v>10</v>
      </c>
      <c r="HT198" s="236">
        <f t="shared" si="656"/>
        <v>20</v>
      </c>
      <c r="HU198" s="236">
        <f t="shared" si="657"/>
        <v>10</v>
      </c>
      <c r="HV198" s="237">
        <f t="shared" si="658"/>
        <v>20</v>
      </c>
      <c r="HW198" s="238">
        <f t="shared" si="659"/>
        <v>20</v>
      </c>
      <c r="HX198" s="238">
        <f t="shared" si="660"/>
        <v>20</v>
      </c>
      <c r="HY198" s="238">
        <f t="shared" si="661"/>
        <v>20</v>
      </c>
      <c r="HZ198" s="238">
        <f t="shared" si="662"/>
        <v>10</v>
      </c>
      <c r="IA198" s="238">
        <f t="shared" si="663"/>
        <v>20</v>
      </c>
      <c r="IB198" s="238">
        <f t="shared" si="664"/>
        <v>10</v>
      </c>
      <c r="IC198" s="238">
        <f t="shared" si="665"/>
        <v>0</v>
      </c>
      <c r="ID198" s="239">
        <f t="shared" si="666"/>
        <v>20</v>
      </c>
      <c r="IE198" s="240">
        <f t="shared" si="667"/>
        <v>20</v>
      </c>
      <c r="IF198" s="240">
        <f t="shared" si="668"/>
        <v>0</v>
      </c>
      <c r="IG198" s="240">
        <f t="shared" si="669"/>
        <v>10</v>
      </c>
      <c r="IH198" s="240">
        <f t="shared" si="670"/>
        <v>0</v>
      </c>
      <c r="II198" s="240">
        <f t="shared" si="671"/>
        <v>0</v>
      </c>
      <c r="IJ198" s="240">
        <f t="shared" si="672"/>
        <v>0</v>
      </c>
      <c r="IK198" s="240">
        <f t="shared" si="673"/>
        <v>0</v>
      </c>
      <c r="IL198" s="240">
        <f t="shared" si="674"/>
        <v>0</v>
      </c>
      <c r="IM198" s="240">
        <f t="shared" si="675"/>
        <v>0</v>
      </c>
      <c r="IN198" s="240">
        <f t="shared" si="676"/>
        <v>0</v>
      </c>
      <c r="IO198" s="240">
        <f t="shared" si="677"/>
        <v>0</v>
      </c>
      <c r="IP198" s="416">
        <f t="shared" si="678"/>
        <v>290</v>
      </c>
      <c r="IQ198" s="416">
        <f t="shared" si="679"/>
        <v>0</v>
      </c>
    </row>
    <row r="199" spans="1:251" ht="15" customHeight="1" x14ac:dyDescent="0.25">
      <c r="A199" s="14" t="s">
        <v>1794</v>
      </c>
      <c r="B199" s="392">
        <v>16</v>
      </c>
      <c r="C199" s="13" t="s">
        <v>422</v>
      </c>
      <c r="D199" s="423">
        <v>43556</v>
      </c>
      <c r="E199" s="20" t="s">
        <v>1114</v>
      </c>
      <c r="F199" s="6">
        <v>9658819</v>
      </c>
      <c r="G199" s="20">
        <v>1</v>
      </c>
      <c r="H199" s="20"/>
      <c r="I199" s="23"/>
      <c r="J199" s="6" t="s">
        <v>18</v>
      </c>
      <c r="K199" s="6" t="s">
        <v>18</v>
      </c>
      <c r="L199" s="424"/>
      <c r="M199" s="651" t="s">
        <v>529</v>
      </c>
      <c r="N199" s="24">
        <v>60.3</v>
      </c>
      <c r="O199" s="107"/>
      <c r="P199" s="108"/>
      <c r="Q199" s="444"/>
      <c r="R199" s="24" t="s">
        <v>976</v>
      </c>
      <c r="S199" s="107"/>
      <c r="T199" s="108"/>
      <c r="U199" s="649"/>
      <c r="V199" s="24">
        <v>70.599999999999994</v>
      </c>
      <c r="W199" s="107"/>
      <c r="X199" s="108"/>
      <c r="Y199" s="444"/>
      <c r="Z199" s="24" t="s">
        <v>19</v>
      </c>
      <c r="AA199" s="273"/>
      <c r="AB199" s="690">
        <v>53.279998779296875</v>
      </c>
      <c r="AC199" s="273"/>
      <c r="AD199" s="272">
        <v>100</v>
      </c>
      <c r="AE199" s="108"/>
      <c r="AF199" s="444"/>
      <c r="AG199" s="272">
        <v>100</v>
      </c>
      <c r="AH199" s="108"/>
      <c r="AI199" s="444"/>
      <c r="AJ199" s="272">
        <v>100</v>
      </c>
      <c r="AK199" s="108"/>
      <c r="AL199" s="444"/>
      <c r="AM199" s="272">
        <v>100</v>
      </c>
      <c r="AN199" s="108"/>
      <c r="AO199" s="444"/>
      <c r="AP199" s="272">
        <v>100</v>
      </c>
      <c r="AQ199" s="108"/>
      <c r="AR199" s="444"/>
      <c r="AS199" s="272">
        <v>100</v>
      </c>
      <c r="AT199" s="108"/>
      <c r="AU199" s="444"/>
      <c r="AV199" s="272">
        <v>100</v>
      </c>
      <c r="AW199" s="108"/>
      <c r="AX199" s="444"/>
      <c r="AY199" s="24">
        <v>44</v>
      </c>
      <c r="AZ199" s="653">
        <v>44</v>
      </c>
      <c r="BA199" s="273"/>
      <c r="BB199" s="24">
        <v>54</v>
      </c>
      <c r="BC199" s="107"/>
      <c r="BD199" s="273"/>
      <c r="BE199" s="24">
        <v>40</v>
      </c>
      <c r="BF199" s="107"/>
      <c r="BG199" s="273"/>
      <c r="BH199" s="24">
        <v>54</v>
      </c>
      <c r="BI199" s="107"/>
      <c r="BJ199" s="273"/>
      <c r="BK199" s="24">
        <v>66</v>
      </c>
      <c r="BL199" s="107"/>
      <c r="BM199" s="273"/>
      <c r="BN199" s="24">
        <v>58</v>
      </c>
      <c r="BO199" s="107"/>
      <c r="BP199" s="273"/>
      <c r="BQ199" s="24">
        <v>52</v>
      </c>
      <c r="BR199" s="107"/>
      <c r="BS199" s="273"/>
      <c r="BT199" s="24">
        <v>0</v>
      </c>
      <c r="BU199" s="291" t="s">
        <v>1390</v>
      </c>
      <c r="BV199" s="273"/>
      <c r="BW199" s="24"/>
      <c r="BX199" s="680">
        <v>40</v>
      </c>
      <c r="BY199" s="273"/>
      <c r="BZ199" s="24">
        <v>64</v>
      </c>
      <c r="CA199" s="107"/>
      <c r="CB199" s="273"/>
      <c r="CC199" s="24"/>
      <c r="CD199" s="107"/>
      <c r="CE199" s="107"/>
      <c r="CF199" s="107">
        <v>56</v>
      </c>
      <c r="CG199" s="107"/>
      <c r="CH199" s="273"/>
      <c r="CI199" s="24"/>
      <c r="CJ199" s="107"/>
      <c r="CK199" s="273"/>
      <c r="CL199" s="281">
        <v>0</v>
      </c>
      <c r="CM199" s="693">
        <v>42.200000762939453</v>
      </c>
      <c r="CN199" s="273"/>
      <c r="CO199" s="24">
        <v>43</v>
      </c>
      <c r="CP199" s="107"/>
      <c r="CQ199" s="273"/>
      <c r="CR199" s="24"/>
      <c r="CS199" s="107"/>
      <c r="CT199" s="273"/>
      <c r="CU199" s="24"/>
      <c r="CV199" s="107"/>
      <c r="CW199" s="273"/>
      <c r="CX199" s="24"/>
      <c r="CY199" s="107"/>
      <c r="CZ199" s="273"/>
      <c r="DA199" s="24">
        <v>48.599998474121094</v>
      </c>
      <c r="DB199" s="107"/>
      <c r="DC199" s="273"/>
      <c r="DD199" s="24"/>
      <c r="DE199" s="107"/>
      <c r="DF199" s="273"/>
      <c r="DG199" s="218"/>
      <c r="DH199" s="217"/>
      <c r="DI199" s="217"/>
      <c r="DJ199" s="286">
        <f t="shared" si="544"/>
        <v>44.112499952316284</v>
      </c>
      <c r="DK199" s="219"/>
      <c r="DL199" s="220">
        <f t="shared" si="545"/>
        <v>2.2056249976158142</v>
      </c>
      <c r="DM199" s="650">
        <f t="shared" si="546"/>
        <v>0</v>
      </c>
      <c r="DN199" s="233">
        <f t="shared" si="547"/>
        <v>0</v>
      </c>
      <c r="DO199" s="234">
        <f t="shared" si="548"/>
        <v>0</v>
      </c>
      <c r="DP199" s="234">
        <f t="shared" si="549"/>
        <v>0</v>
      </c>
      <c r="DQ199" s="234">
        <f t="shared" si="550"/>
        <v>0</v>
      </c>
      <c r="DR199" s="234">
        <f t="shared" si="551"/>
        <v>0</v>
      </c>
      <c r="DS199" s="235">
        <f t="shared" si="552"/>
        <v>0</v>
      </c>
      <c r="DT199" s="236">
        <f t="shared" si="553"/>
        <v>0</v>
      </c>
      <c r="DU199" s="236">
        <f t="shared" si="554"/>
        <v>0</v>
      </c>
      <c r="DV199" s="236">
        <f t="shared" si="555"/>
        <v>0</v>
      </c>
      <c r="DW199" s="236">
        <f t="shared" si="556"/>
        <v>0</v>
      </c>
      <c r="DX199" s="236">
        <f t="shared" si="557"/>
        <v>0</v>
      </c>
      <c r="DY199" s="236">
        <f t="shared" si="558"/>
        <v>0</v>
      </c>
      <c r="DZ199" s="237">
        <f t="shared" si="559"/>
        <v>0</v>
      </c>
      <c r="EA199" s="238">
        <f t="shared" si="560"/>
        <v>0</v>
      </c>
      <c r="EB199" s="238">
        <f t="shared" si="561"/>
        <v>0</v>
      </c>
      <c r="EC199" s="238">
        <f t="shared" si="562"/>
        <v>0</v>
      </c>
      <c r="ED199" s="238">
        <f t="shared" si="563"/>
        <v>0</v>
      </c>
      <c r="EE199" s="238">
        <f t="shared" si="564"/>
        <v>0</v>
      </c>
      <c r="EF199" s="238">
        <f t="shared" si="565"/>
        <v>0</v>
      </c>
      <c r="EG199" s="238">
        <f t="shared" si="566"/>
        <v>0</v>
      </c>
      <c r="EH199" s="239">
        <f t="shared" si="567"/>
        <v>0</v>
      </c>
      <c r="EI199" s="240">
        <f t="shared" si="568"/>
        <v>0</v>
      </c>
      <c r="EJ199" s="240">
        <f t="shared" si="569"/>
        <v>0</v>
      </c>
      <c r="EK199" s="240">
        <f t="shared" si="570"/>
        <v>0</v>
      </c>
      <c r="EL199" s="240">
        <f t="shared" si="571"/>
        <v>0</v>
      </c>
      <c r="EM199" s="240">
        <f t="shared" si="572"/>
        <v>0</v>
      </c>
      <c r="EN199" s="240">
        <f t="shared" si="573"/>
        <v>0</v>
      </c>
      <c r="EO199" s="240">
        <f t="shared" si="574"/>
        <v>0</v>
      </c>
      <c r="EP199" s="240">
        <f t="shared" si="575"/>
        <v>0</v>
      </c>
      <c r="EQ199" s="240">
        <f t="shared" si="576"/>
        <v>0</v>
      </c>
      <c r="ER199" s="240">
        <f t="shared" si="577"/>
        <v>0</v>
      </c>
      <c r="ES199" s="240">
        <f t="shared" si="578"/>
        <v>0</v>
      </c>
      <c r="ET199" s="241">
        <f t="shared" si="579"/>
        <v>0</v>
      </c>
      <c r="EU199" s="242">
        <f t="shared" si="580"/>
        <v>0</v>
      </c>
      <c r="EV199" s="234">
        <f t="shared" si="581"/>
        <v>0</v>
      </c>
      <c r="EW199" s="234">
        <f t="shared" si="582"/>
        <v>0</v>
      </c>
      <c r="EX199" s="234">
        <f t="shared" si="583"/>
        <v>0</v>
      </c>
      <c r="EY199" s="234">
        <f t="shared" si="584"/>
        <v>0</v>
      </c>
      <c r="EZ199" s="235">
        <f t="shared" si="585"/>
        <v>0</v>
      </c>
      <c r="FA199" s="236">
        <f t="shared" si="586"/>
        <v>0</v>
      </c>
      <c r="FB199" s="236">
        <f t="shared" si="587"/>
        <v>0</v>
      </c>
      <c r="FC199" s="236">
        <f t="shared" si="588"/>
        <v>0</v>
      </c>
      <c r="FD199" s="236">
        <f t="shared" si="589"/>
        <v>0</v>
      </c>
      <c r="FE199" s="236">
        <f t="shared" si="590"/>
        <v>0</v>
      </c>
      <c r="FF199" s="236">
        <f t="shared" si="591"/>
        <v>0</v>
      </c>
      <c r="FG199" s="237">
        <f t="shared" si="592"/>
        <v>0</v>
      </c>
      <c r="FH199" s="238">
        <f t="shared" si="593"/>
        <v>0</v>
      </c>
      <c r="FI199" s="238">
        <f t="shared" si="594"/>
        <v>0</v>
      </c>
      <c r="FJ199" s="238">
        <f t="shared" si="595"/>
        <v>0</v>
      </c>
      <c r="FK199" s="238">
        <f t="shared" si="596"/>
        <v>0</v>
      </c>
      <c r="FL199" s="238">
        <f t="shared" si="597"/>
        <v>0</v>
      </c>
      <c r="FM199" s="238">
        <f t="shared" si="598"/>
        <v>0</v>
      </c>
      <c r="FN199" s="238">
        <f t="shared" si="599"/>
        <v>6</v>
      </c>
      <c r="FO199" s="239">
        <f t="shared" si="600"/>
        <v>0</v>
      </c>
      <c r="FP199" s="240">
        <f t="shared" si="601"/>
        <v>0</v>
      </c>
      <c r="FQ199" s="240">
        <f t="shared" si="602"/>
        <v>0</v>
      </c>
      <c r="FR199" s="240">
        <f t="shared" si="603"/>
        <v>0</v>
      </c>
      <c r="FS199" s="240">
        <f t="shared" si="604"/>
        <v>0</v>
      </c>
      <c r="FT199" s="240">
        <f t="shared" si="605"/>
        <v>0</v>
      </c>
      <c r="FU199" s="240">
        <f t="shared" si="606"/>
        <v>0</v>
      </c>
      <c r="FV199" s="240">
        <f t="shared" si="607"/>
        <v>0</v>
      </c>
      <c r="FW199" s="240">
        <f t="shared" si="608"/>
        <v>0</v>
      </c>
      <c r="FX199" s="240">
        <f t="shared" si="609"/>
        <v>0</v>
      </c>
      <c r="FY199" s="240">
        <f t="shared" si="610"/>
        <v>0</v>
      </c>
      <c r="FZ199" s="240">
        <f t="shared" si="611"/>
        <v>0</v>
      </c>
      <c r="GA199" s="241">
        <f t="shared" si="612"/>
        <v>6</v>
      </c>
      <c r="GB199" s="242">
        <f t="shared" si="613"/>
        <v>0</v>
      </c>
      <c r="GC199" s="234">
        <f t="shared" si="614"/>
        <v>0</v>
      </c>
      <c r="GD199" s="234">
        <f t="shared" si="615"/>
        <v>0</v>
      </c>
      <c r="GE199" s="234">
        <f t="shared" si="616"/>
        <v>0</v>
      </c>
      <c r="GF199" s="234">
        <f t="shared" si="617"/>
        <v>0</v>
      </c>
      <c r="GG199" s="235">
        <f t="shared" si="618"/>
        <v>0</v>
      </c>
      <c r="GH199" s="236">
        <f t="shared" si="619"/>
        <v>0</v>
      </c>
      <c r="GI199" s="236">
        <f t="shared" si="620"/>
        <v>0</v>
      </c>
      <c r="GJ199" s="236">
        <f t="shared" si="621"/>
        <v>0</v>
      </c>
      <c r="GK199" s="236">
        <f t="shared" si="622"/>
        <v>0</v>
      </c>
      <c r="GL199" s="236">
        <f t="shared" si="623"/>
        <v>0</v>
      </c>
      <c r="GM199" s="236">
        <f t="shared" si="624"/>
        <v>0</v>
      </c>
      <c r="GN199" s="237">
        <f t="shared" si="625"/>
        <v>0</v>
      </c>
      <c r="GO199" s="238">
        <f t="shared" si="626"/>
        <v>0</v>
      </c>
      <c r="GP199" s="238">
        <f t="shared" si="627"/>
        <v>0</v>
      </c>
      <c r="GQ199" s="238">
        <f t="shared" si="628"/>
        <v>0</v>
      </c>
      <c r="GR199" s="238">
        <f t="shared" si="629"/>
        <v>0</v>
      </c>
      <c r="GS199" s="238">
        <f t="shared" si="630"/>
        <v>0</v>
      </c>
      <c r="GT199" s="238">
        <f t="shared" si="631"/>
        <v>0</v>
      </c>
      <c r="GU199" s="238">
        <f t="shared" si="632"/>
        <v>0</v>
      </c>
      <c r="GV199" s="239">
        <f t="shared" si="633"/>
        <v>0</v>
      </c>
      <c r="GW199" s="240">
        <f t="shared" si="634"/>
        <v>0</v>
      </c>
      <c r="GX199" s="240">
        <f t="shared" si="635"/>
        <v>0</v>
      </c>
      <c r="GY199" s="240">
        <f t="shared" si="636"/>
        <v>0</v>
      </c>
      <c r="GZ199" s="240">
        <f t="shared" si="637"/>
        <v>0</v>
      </c>
      <c r="HA199" s="240">
        <f t="shared" si="638"/>
        <v>0</v>
      </c>
      <c r="HB199" s="240">
        <f t="shared" si="639"/>
        <v>0</v>
      </c>
      <c r="HC199" s="240">
        <f t="shared" si="640"/>
        <v>0</v>
      </c>
      <c r="HD199" s="240">
        <f t="shared" si="641"/>
        <v>0</v>
      </c>
      <c r="HE199" s="240">
        <f t="shared" si="642"/>
        <v>0</v>
      </c>
      <c r="HF199" s="240">
        <f t="shared" si="643"/>
        <v>0</v>
      </c>
      <c r="HG199" s="240">
        <f t="shared" si="644"/>
        <v>0</v>
      </c>
      <c r="HH199" s="241">
        <f t="shared" si="645"/>
        <v>0</v>
      </c>
      <c r="HI199" s="243"/>
      <c r="HJ199" s="242">
        <f t="shared" si="646"/>
        <v>3</v>
      </c>
      <c r="HK199" s="234">
        <f t="shared" si="647"/>
        <v>0</v>
      </c>
      <c r="HL199" s="234">
        <f t="shared" si="648"/>
        <v>3</v>
      </c>
      <c r="HM199" s="234">
        <f t="shared" si="649"/>
        <v>0</v>
      </c>
      <c r="HN199" s="234">
        <f t="shared" si="650"/>
        <v>2</v>
      </c>
      <c r="HO199" s="235">
        <f t="shared" si="651"/>
        <v>20</v>
      </c>
      <c r="HP199" s="236">
        <f t="shared" si="652"/>
        <v>20</v>
      </c>
      <c r="HQ199" s="236">
        <f t="shared" si="653"/>
        <v>20</v>
      </c>
      <c r="HR199" s="236">
        <f t="shared" si="654"/>
        <v>20</v>
      </c>
      <c r="HS199" s="236">
        <f t="shared" si="655"/>
        <v>10</v>
      </c>
      <c r="HT199" s="236">
        <f t="shared" si="656"/>
        <v>20</v>
      </c>
      <c r="HU199" s="236">
        <f t="shared" si="657"/>
        <v>10</v>
      </c>
      <c r="HV199" s="237">
        <f t="shared" si="658"/>
        <v>20</v>
      </c>
      <c r="HW199" s="238">
        <f t="shared" si="659"/>
        <v>20</v>
      </c>
      <c r="HX199" s="238">
        <f t="shared" si="660"/>
        <v>20</v>
      </c>
      <c r="HY199" s="238">
        <f t="shared" si="661"/>
        <v>20</v>
      </c>
      <c r="HZ199" s="238">
        <f t="shared" si="662"/>
        <v>10</v>
      </c>
      <c r="IA199" s="238">
        <f t="shared" si="663"/>
        <v>20</v>
      </c>
      <c r="IB199" s="238">
        <f t="shared" si="664"/>
        <v>10</v>
      </c>
      <c r="IC199" s="238">
        <f t="shared" si="665"/>
        <v>0</v>
      </c>
      <c r="ID199" s="239">
        <f t="shared" si="666"/>
        <v>20</v>
      </c>
      <c r="IE199" s="240">
        <f t="shared" si="667"/>
        <v>20</v>
      </c>
      <c r="IF199" s="240">
        <f t="shared" si="668"/>
        <v>0</v>
      </c>
      <c r="IG199" s="240">
        <f t="shared" si="669"/>
        <v>10</v>
      </c>
      <c r="IH199" s="240">
        <f t="shared" si="670"/>
        <v>0</v>
      </c>
      <c r="II199" s="240">
        <f t="shared" si="671"/>
        <v>30</v>
      </c>
      <c r="IJ199" s="240">
        <f t="shared" si="672"/>
        <v>20</v>
      </c>
      <c r="IK199" s="240">
        <f t="shared" si="673"/>
        <v>0</v>
      </c>
      <c r="IL199" s="240">
        <f t="shared" si="674"/>
        <v>0</v>
      </c>
      <c r="IM199" s="240">
        <f t="shared" si="675"/>
        <v>0</v>
      </c>
      <c r="IN199" s="240">
        <f t="shared" si="676"/>
        <v>20</v>
      </c>
      <c r="IO199" s="240">
        <f t="shared" si="677"/>
        <v>0</v>
      </c>
      <c r="IP199" s="416">
        <f t="shared" si="678"/>
        <v>360</v>
      </c>
      <c r="IQ199" s="416">
        <f t="shared" si="679"/>
        <v>8</v>
      </c>
    </row>
    <row r="200" spans="1:251" ht="15" customHeight="1" x14ac:dyDescent="0.25">
      <c r="A200" s="14" t="s">
        <v>1792</v>
      </c>
      <c r="B200" s="392">
        <v>17</v>
      </c>
      <c r="C200" s="13" t="s">
        <v>419</v>
      </c>
      <c r="D200" s="423">
        <v>43556</v>
      </c>
      <c r="E200" s="20" t="s">
        <v>1114</v>
      </c>
      <c r="F200" s="6">
        <v>9658749</v>
      </c>
      <c r="G200" s="20">
        <v>1</v>
      </c>
      <c r="H200" s="20"/>
      <c r="I200" s="23"/>
      <c r="J200" s="6" t="s">
        <v>18</v>
      </c>
      <c r="K200" s="6" t="s">
        <v>18</v>
      </c>
      <c r="L200" s="424"/>
      <c r="M200" s="651" t="s">
        <v>526</v>
      </c>
      <c r="N200" s="24">
        <v>67.2</v>
      </c>
      <c r="O200" s="107"/>
      <c r="P200" s="108"/>
      <c r="Q200" s="444"/>
      <c r="R200" s="24" t="s">
        <v>976</v>
      </c>
      <c r="S200" s="107"/>
      <c r="T200" s="108"/>
      <c r="U200" s="649"/>
      <c r="V200" s="24">
        <v>71.3</v>
      </c>
      <c r="W200" s="107"/>
      <c r="X200" s="108"/>
      <c r="Y200" s="444"/>
      <c r="Z200" s="24" t="s">
        <v>16</v>
      </c>
      <c r="AA200" s="273"/>
      <c r="AB200" s="690">
        <v>62.950000762939453</v>
      </c>
      <c r="AC200" s="273"/>
      <c r="AD200" s="272">
        <v>100</v>
      </c>
      <c r="AE200" s="108"/>
      <c r="AF200" s="444"/>
      <c r="AG200" s="272">
        <v>100</v>
      </c>
      <c r="AH200" s="108"/>
      <c r="AI200" s="444"/>
      <c r="AJ200" s="272">
        <v>100</v>
      </c>
      <c r="AK200" s="108"/>
      <c r="AL200" s="444"/>
      <c r="AM200" s="272">
        <v>100</v>
      </c>
      <c r="AN200" s="108"/>
      <c r="AO200" s="444"/>
      <c r="AP200" s="272">
        <v>100</v>
      </c>
      <c r="AQ200" s="108"/>
      <c r="AR200" s="444"/>
      <c r="AS200" s="272">
        <v>100</v>
      </c>
      <c r="AT200" s="108"/>
      <c r="AU200" s="444"/>
      <c r="AV200" s="272">
        <v>100</v>
      </c>
      <c r="AW200" s="108"/>
      <c r="AX200" s="444"/>
      <c r="AY200" s="24">
        <v>53</v>
      </c>
      <c r="AZ200" s="107"/>
      <c r="BA200" s="273"/>
      <c r="BB200" s="24">
        <v>66</v>
      </c>
      <c r="BC200" s="107"/>
      <c r="BD200" s="273"/>
      <c r="BE200" s="24">
        <v>74</v>
      </c>
      <c r="BF200" s="107"/>
      <c r="BG200" s="273"/>
      <c r="BH200" s="24">
        <v>64</v>
      </c>
      <c r="BI200" s="107"/>
      <c r="BJ200" s="273"/>
      <c r="BK200" s="24">
        <v>74</v>
      </c>
      <c r="BL200" s="107"/>
      <c r="BM200" s="273"/>
      <c r="BN200" s="24">
        <v>63</v>
      </c>
      <c r="BO200" s="107"/>
      <c r="BP200" s="273"/>
      <c r="BQ200" s="24">
        <v>57</v>
      </c>
      <c r="BR200" s="107"/>
      <c r="BS200" s="273"/>
      <c r="BT200" s="24">
        <v>67</v>
      </c>
      <c r="BU200" s="291"/>
      <c r="BV200" s="273"/>
      <c r="BW200" s="24">
        <v>55</v>
      </c>
      <c r="BX200" s="107"/>
      <c r="BY200" s="273"/>
      <c r="BZ200" s="24">
        <v>66</v>
      </c>
      <c r="CA200" s="107"/>
      <c r="CB200" s="273"/>
      <c r="CC200" s="24">
        <v>54</v>
      </c>
      <c r="CD200" s="107"/>
      <c r="CE200" s="107"/>
      <c r="CF200" s="107"/>
      <c r="CG200" s="107"/>
      <c r="CH200" s="273"/>
      <c r="CI200" s="24"/>
      <c r="CJ200" s="107"/>
      <c r="CK200" s="273"/>
      <c r="CL200" s="281">
        <v>0</v>
      </c>
      <c r="CM200" s="693">
        <v>29.100000381469727</v>
      </c>
      <c r="CN200" s="273"/>
      <c r="CO200" s="24"/>
      <c r="CP200" s="107"/>
      <c r="CQ200" s="273"/>
      <c r="CR200" s="24"/>
      <c r="CS200" s="107"/>
      <c r="CT200" s="273"/>
      <c r="CU200" s="24">
        <v>65</v>
      </c>
      <c r="CV200" s="107"/>
      <c r="CW200" s="273"/>
      <c r="CX200" s="24"/>
      <c r="CY200" s="107"/>
      <c r="CZ200" s="273"/>
      <c r="DA200" s="24"/>
      <c r="DB200" s="107"/>
      <c r="DC200" s="273"/>
      <c r="DD200" s="24">
        <v>66.099998474121094</v>
      </c>
      <c r="DE200" s="107"/>
      <c r="DF200" s="273"/>
      <c r="DG200" s="218"/>
      <c r="DH200" s="217"/>
      <c r="DI200" s="217"/>
      <c r="DJ200" s="286">
        <f t="shared" si="544"/>
        <v>56.879999923706052</v>
      </c>
      <c r="DK200" s="219"/>
      <c r="DL200" s="220">
        <f t="shared" si="545"/>
        <v>2.8439999961853024</v>
      </c>
      <c r="DM200" s="650">
        <f t="shared" si="546"/>
        <v>0</v>
      </c>
      <c r="DN200" s="233">
        <f t="shared" si="547"/>
        <v>0</v>
      </c>
      <c r="DO200" s="234">
        <f t="shared" si="548"/>
        <v>0</v>
      </c>
      <c r="DP200" s="234">
        <f t="shared" si="549"/>
        <v>0</v>
      </c>
      <c r="DQ200" s="234">
        <f t="shared" si="550"/>
        <v>0</v>
      </c>
      <c r="DR200" s="234">
        <f t="shared" si="551"/>
        <v>0</v>
      </c>
      <c r="DS200" s="235">
        <f t="shared" si="552"/>
        <v>0</v>
      </c>
      <c r="DT200" s="236">
        <f t="shared" si="553"/>
        <v>0</v>
      </c>
      <c r="DU200" s="236">
        <f t="shared" si="554"/>
        <v>0</v>
      </c>
      <c r="DV200" s="236">
        <f t="shared" si="555"/>
        <v>0</v>
      </c>
      <c r="DW200" s="236">
        <f t="shared" si="556"/>
        <v>0</v>
      </c>
      <c r="DX200" s="236">
        <f t="shared" si="557"/>
        <v>0</v>
      </c>
      <c r="DY200" s="236">
        <f t="shared" si="558"/>
        <v>0</v>
      </c>
      <c r="DZ200" s="237">
        <f t="shared" si="559"/>
        <v>0</v>
      </c>
      <c r="EA200" s="238">
        <f t="shared" si="560"/>
        <v>0</v>
      </c>
      <c r="EB200" s="238">
        <f t="shared" si="561"/>
        <v>0</v>
      </c>
      <c r="EC200" s="238">
        <f t="shared" si="562"/>
        <v>0</v>
      </c>
      <c r="ED200" s="238">
        <f t="shared" si="563"/>
        <v>0</v>
      </c>
      <c r="EE200" s="238">
        <f t="shared" si="564"/>
        <v>0</v>
      </c>
      <c r="EF200" s="238">
        <f t="shared" si="565"/>
        <v>0</v>
      </c>
      <c r="EG200" s="238">
        <f t="shared" si="566"/>
        <v>0</v>
      </c>
      <c r="EH200" s="239">
        <f t="shared" si="567"/>
        <v>0</v>
      </c>
      <c r="EI200" s="240">
        <f t="shared" si="568"/>
        <v>0</v>
      </c>
      <c r="EJ200" s="240">
        <f t="shared" si="569"/>
        <v>0</v>
      </c>
      <c r="EK200" s="240">
        <f t="shared" si="570"/>
        <v>0</v>
      </c>
      <c r="EL200" s="240">
        <f t="shared" si="571"/>
        <v>0</v>
      </c>
      <c r="EM200" s="240">
        <f t="shared" si="572"/>
        <v>0</v>
      </c>
      <c r="EN200" s="240">
        <f t="shared" si="573"/>
        <v>0</v>
      </c>
      <c r="EO200" s="240">
        <f t="shared" si="574"/>
        <v>0</v>
      </c>
      <c r="EP200" s="240">
        <f t="shared" si="575"/>
        <v>0</v>
      </c>
      <c r="EQ200" s="240">
        <f t="shared" si="576"/>
        <v>0</v>
      </c>
      <c r="ER200" s="240">
        <f t="shared" si="577"/>
        <v>0</v>
      </c>
      <c r="ES200" s="240">
        <f t="shared" si="578"/>
        <v>0</v>
      </c>
      <c r="ET200" s="241">
        <f t="shared" si="579"/>
        <v>0</v>
      </c>
      <c r="EU200" s="242">
        <f t="shared" si="580"/>
        <v>0</v>
      </c>
      <c r="EV200" s="234">
        <f t="shared" si="581"/>
        <v>0</v>
      </c>
      <c r="EW200" s="234">
        <f t="shared" si="582"/>
        <v>0</v>
      </c>
      <c r="EX200" s="234">
        <f t="shared" si="583"/>
        <v>0</v>
      </c>
      <c r="EY200" s="234">
        <f t="shared" si="584"/>
        <v>0</v>
      </c>
      <c r="EZ200" s="235">
        <f t="shared" si="585"/>
        <v>0</v>
      </c>
      <c r="FA200" s="236">
        <f t="shared" si="586"/>
        <v>0</v>
      </c>
      <c r="FB200" s="236">
        <f t="shared" si="587"/>
        <v>0</v>
      </c>
      <c r="FC200" s="236">
        <f t="shared" si="588"/>
        <v>0</v>
      </c>
      <c r="FD200" s="236">
        <f t="shared" si="589"/>
        <v>0</v>
      </c>
      <c r="FE200" s="236">
        <f t="shared" si="590"/>
        <v>0</v>
      </c>
      <c r="FF200" s="236">
        <f t="shared" si="591"/>
        <v>0</v>
      </c>
      <c r="FG200" s="237">
        <f t="shared" si="592"/>
        <v>0</v>
      </c>
      <c r="FH200" s="238">
        <f t="shared" si="593"/>
        <v>0</v>
      </c>
      <c r="FI200" s="238">
        <f t="shared" si="594"/>
        <v>0</v>
      </c>
      <c r="FJ200" s="238">
        <f t="shared" si="595"/>
        <v>0</v>
      </c>
      <c r="FK200" s="238">
        <f t="shared" si="596"/>
        <v>0</v>
      </c>
      <c r="FL200" s="238">
        <f t="shared" si="597"/>
        <v>0</v>
      </c>
      <c r="FM200" s="238">
        <f t="shared" si="598"/>
        <v>0</v>
      </c>
      <c r="FN200" s="238">
        <f t="shared" si="599"/>
        <v>0</v>
      </c>
      <c r="FO200" s="239">
        <f t="shared" si="600"/>
        <v>0</v>
      </c>
      <c r="FP200" s="240">
        <f t="shared" si="601"/>
        <v>0</v>
      </c>
      <c r="FQ200" s="240">
        <f t="shared" si="602"/>
        <v>0</v>
      </c>
      <c r="FR200" s="240">
        <f t="shared" si="603"/>
        <v>0</v>
      </c>
      <c r="FS200" s="240">
        <f t="shared" si="604"/>
        <v>0</v>
      </c>
      <c r="FT200" s="240">
        <f t="shared" si="605"/>
        <v>0</v>
      </c>
      <c r="FU200" s="240">
        <f t="shared" si="606"/>
        <v>0</v>
      </c>
      <c r="FV200" s="240">
        <f t="shared" si="607"/>
        <v>0</v>
      </c>
      <c r="FW200" s="240">
        <f t="shared" si="608"/>
        <v>0</v>
      </c>
      <c r="FX200" s="240">
        <f t="shared" si="609"/>
        <v>0</v>
      </c>
      <c r="FY200" s="240">
        <f t="shared" si="610"/>
        <v>0</v>
      </c>
      <c r="FZ200" s="240">
        <f t="shared" si="611"/>
        <v>0</v>
      </c>
      <c r="GA200" s="241">
        <f t="shared" si="612"/>
        <v>0</v>
      </c>
      <c r="GB200" s="242">
        <f t="shared" si="613"/>
        <v>0</v>
      </c>
      <c r="GC200" s="234">
        <f t="shared" si="614"/>
        <v>0</v>
      </c>
      <c r="GD200" s="234">
        <f t="shared" si="615"/>
        <v>0</v>
      </c>
      <c r="GE200" s="234">
        <f t="shared" si="616"/>
        <v>0</v>
      </c>
      <c r="GF200" s="234">
        <f t="shared" si="617"/>
        <v>0</v>
      </c>
      <c r="GG200" s="235">
        <f t="shared" si="618"/>
        <v>0</v>
      </c>
      <c r="GH200" s="236">
        <f t="shared" si="619"/>
        <v>0</v>
      </c>
      <c r="GI200" s="236">
        <f t="shared" si="620"/>
        <v>0</v>
      </c>
      <c r="GJ200" s="236">
        <f t="shared" si="621"/>
        <v>0</v>
      </c>
      <c r="GK200" s="236">
        <f t="shared" si="622"/>
        <v>0</v>
      </c>
      <c r="GL200" s="236">
        <f t="shared" si="623"/>
        <v>0</v>
      </c>
      <c r="GM200" s="236">
        <f t="shared" si="624"/>
        <v>0</v>
      </c>
      <c r="GN200" s="237">
        <f t="shared" si="625"/>
        <v>0</v>
      </c>
      <c r="GO200" s="238">
        <f t="shared" si="626"/>
        <v>0</v>
      </c>
      <c r="GP200" s="238">
        <f t="shared" si="627"/>
        <v>0</v>
      </c>
      <c r="GQ200" s="238">
        <f t="shared" si="628"/>
        <v>0</v>
      </c>
      <c r="GR200" s="238">
        <f t="shared" si="629"/>
        <v>0</v>
      </c>
      <c r="GS200" s="238">
        <f t="shared" si="630"/>
        <v>0</v>
      </c>
      <c r="GT200" s="238">
        <f t="shared" si="631"/>
        <v>0</v>
      </c>
      <c r="GU200" s="238">
        <f t="shared" si="632"/>
        <v>0</v>
      </c>
      <c r="GV200" s="239">
        <f t="shared" si="633"/>
        <v>0</v>
      </c>
      <c r="GW200" s="240">
        <f t="shared" si="634"/>
        <v>0</v>
      </c>
      <c r="GX200" s="240">
        <f t="shared" si="635"/>
        <v>0</v>
      </c>
      <c r="GY200" s="240">
        <f t="shared" si="636"/>
        <v>0</v>
      </c>
      <c r="GZ200" s="240">
        <f t="shared" si="637"/>
        <v>0</v>
      </c>
      <c r="HA200" s="240">
        <f t="shared" si="638"/>
        <v>0</v>
      </c>
      <c r="HB200" s="240">
        <f t="shared" si="639"/>
        <v>0</v>
      </c>
      <c r="HC200" s="240">
        <f t="shared" si="640"/>
        <v>0</v>
      </c>
      <c r="HD200" s="240">
        <f t="shared" si="641"/>
        <v>0</v>
      </c>
      <c r="HE200" s="240">
        <f t="shared" si="642"/>
        <v>0</v>
      </c>
      <c r="HF200" s="240">
        <f t="shared" si="643"/>
        <v>0</v>
      </c>
      <c r="HG200" s="240">
        <f t="shared" si="644"/>
        <v>0</v>
      </c>
      <c r="HH200" s="241">
        <f t="shared" si="645"/>
        <v>0</v>
      </c>
      <c r="HI200" s="243"/>
      <c r="HJ200" s="242">
        <f t="shared" si="646"/>
        <v>3</v>
      </c>
      <c r="HK200" s="234">
        <f t="shared" si="647"/>
        <v>0</v>
      </c>
      <c r="HL200" s="234">
        <f t="shared" si="648"/>
        <v>3</v>
      </c>
      <c r="HM200" s="234">
        <f t="shared" si="649"/>
        <v>0</v>
      </c>
      <c r="HN200" s="234">
        <f t="shared" si="650"/>
        <v>2</v>
      </c>
      <c r="HO200" s="235">
        <f t="shared" si="651"/>
        <v>20</v>
      </c>
      <c r="HP200" s="236">
        <f t="shared" si="652"/>
        <v>20</v>
      </c>
      <c r="HQ200" s="236">
        <f t="shared" si="653"/>
        <v>20</v>
      </c>
      <c r="HR200" s="236">
        <f t="shared" si="654"/>
        <v>20</v>
      </c>
      <c r="HS200" s="236">
        <f t="shared" si="655"/>
        <v>10</v>
      </c>
      <c r="HT200" s="236">
        <f t="shared" si="656"/>
        <v>20</v>
      </c>
      <c r="HU200" s="236">
        <f t="shared" si="657"/>
        <v>10</v>
      </c>
      <c r="HV200" s="237">
        <f t="shared" si="658"/>
        <v>20</v>
      </c>
      <c r="HW200" s="238">
        <f t="shared" si="659"/>
        <v>20</v>
      </c>
      <c r="HX200" s="238">
        <f t="shared" si="660"/>
        <v>20</v>
      </c>
      <c r="HY200" s="238">
        <f t="shared" si="661"/>
        <v>20</v>
      </c>
      <c r="HZ200" s="238">
        <f t="shared" si="662"/>
        <v>10</v>
      </c>
      <c r="IA200" s="238">
        <f t="shared" si="663"/>
        <v>20</v>
      </c>
      <c r="IB200" s="238">
        <f t="shared" si="664"/>
        <v>10</v>
      </c>
      <c r="IC200" s="238">
        <f t="shared" si="665"/>
        <v>6</v>
      </c>
      <c r="ID200" s="239">
        <f t="shared" si="666"/>
        <v>20</v>
      </c>
      <c r="IE200" s="240">
        <f t="shared" si="667"/>
        <v>20</v>
      </c>
      <c r="IF200" s="240">
        <f t="shared" si="668"/>
        <v>10</v>
      </c>
      <c r="IG200" s="240">
        <f t="shared" si="669"/>
        <v>0</v>
      </c>
      <c r="IH200" s="240">
        <f t="shared" si="670"/>
        <v>0</v>
      </c>
      <c r="II200" s="240">
        <f t="shared" si="671"/>
        <v>0</v>
      </c>
      <c r="IJ200" s="240">
        <f t="shared" si="672"/>
        <v>0</v>
      </c>
      <c r="IK200" s="240">
        <f t="shared" si="673"/>
        <v>0</v>
      </c>
      <c r="IL200" s="240">
        <f t="shared" si="674"/>
        <v>20</v>
      </c>
      <c r="IM200" s="240">
        <f t="shared" si="675"/>
        <v>0</v>
      </c>
      <c r="IN200" s="240">
        <f t="shared" si="676"/>
        <v>0</v>
      </c>
      <c r="IO200" s="240">
        <f t="shared" si="677"/>
        <v>20</v>
      </c>
      <c r="IP200" s="416">
        <f t="shared" si="678"/>
        <v>330</v>
      </c>
      <c r="IQ200" s="416">
        <f t="shared" si="679"/>
        <v>14</v>
      </c>
    </row>
    <row r="202" spans="1:251" ht="15" customHeight="1" x14ac:dyDescent="0.25">
      <c r="A202" s="14" t="s">
        <v>984</v>
      </c>
      <c r="B202" s="392">
        <v>18</v>
      </c>
      <c r="C202" s="677" t="s">
        <v>482</v>
      </c>
      <c r="D202" s="423">
        <v>42826</v>
      </c>
      <c r="E202" s="20" t="s">
        <v>1114</v>
      </c>
      <c r="F202" s="6">
        <v>8117726</v>
      </c>
      <c r="G202" s="20">
        <v>1</v>
      </c>
      <c r="H202" s="20"/>
      <c r="I202" s="23"/>
      <c r="J202" s="6" t="s">
        <v>18</v>
      </c>
      <c r="K202" s="6" t="s">
        <v>18</v>
      </c>
      <c r="L202" s="424"/>
      <c r="M202" s="651" t="s">
        <v>579</v>
      </c>
      <c r="N202" s="24" t="s">
        <v>17</v>
      </c>
      <c r="O202" s="107"/>
      <c r="P202" s="108"/>
      <c r="Q202" s="444"/>
      <c r="R202" s="24" t="s">
        <v>16</v>
      </c>
      <c r="S202" s="107"/>
      <c r="T202" s="108"/>
      <c r="U202" s="649"/>
      <c r="V202" s="24" t="s">
        <v>17</v>
      </c>
      <c r="W202" s="107"/>
      <c r="X202" s="108"/>
      <c r="Y202" s="444"/>
      <c r="Z202" s="24">
        <v>63.5</v>
      </c>
      <c r="AA202" s="273"/>
      <c r="AB202" s="24">
        <v>50.049999237060547</v>
      </c>
      <c r="AC202" s="273"/>
      <c r="AD202" s="24">
        <v>61.099998474121094</v>
      </c>
      <c r="AE202" s="107"/>
      <c r="AF202" s="273"/>
      <c r="AG202" s="24">
        <v>64</v>
      </c>
      <c r="AH202" s="107"/>
      <c r="AI202" s="273"/>
      <c r="AJ202" s="24">
        <v>78.599998474121094</v>
      </c>
      <c r="AK202" s="107"/>
      <c r="AL202" s="273"/>
      <c r="AM202" s="281">
        <v>-51.580001831054688</v>
      </c>
      <c r="AN202" s="107">
        <v>51.580001831054688</v>
      </c>
      <c r="AO202" s="273"/>
      <c r="AP202" s="24">
        <v>69.199996948242188</v>
      </c>
      <c r="AQ202" s="107"/>
      <c r="AR202" s="273"/>
      <c r="AS202" s="24">
        <v>69.25</v>
      </c>
      <c r="AT202" s="107"/>
      <c r="AU202" s="273"/>
      <c r="AV202" s="24">
        <v>63</v>
      </c>
      <c r="AW202" s="107"/>
      <c r="AX202" s="273"/>
      <c r="AY202" s="24">
        <v>60</v>
      </c>
      <c r="AZ202" s="107"/>
      <c r="BA202" s="273"/>
      <c r="BB202" s="24">
        <v>68</v>
      </c>
      <c r="BC202" s="107"/>
      <c r="BD202" s="273"/>
      <c r="BE202" s="24">
        <v>40</v>
      </c>
      <c r="BF202" s="107"/>
      <c r="BG202" s="273"/>
      <c r="BH202" s="24">
        <v>66</v>
      </c>
      <c r="BI202" s="107"/>
      <c r="BJ202" s="273"/>
      <c r="BK202" s="24">
        <v>42</v>
      </c>
      <c r="BL202" s="107"/>
      <c r="BM202" s="273"/>
      <c r="BN202" s="24">
        <v>61</v>
      </c>
      <c r="BO202" s="107"/>
      <c r="BP202" s="273"/>
      <c r="BQ202" s="24">
        <v>46</v>
      </c>
      <c r="BR202" s="107"/>
      <c r="BS202" s="273"/>
      <c r="BT202" s="24">
        <v>71</v>
      </c>
      <c r="BU202" s="291"/>
      <c r="BV202" s="273"/>
      <c r="BW202" s="281">
        <v>31.350000381469727</v>
      </c>
      <c r="BX202" s="693">
        <v>40</v>
      </c>
      <c r="BY202" s="273"/>
      <c r="BZ202" s="24">
        <v>45</v>
      </c>
      <c r="CA202" s="107"/>
      <c r="CB202" s="273"/>
      <c r="CC202" s="24">
        <v>55</v>
      </c>
      <c r="CD202" s="107"/>
      <c r="CE202" s="107"/>
      <c r="CF202" s="107"/>
      <c r="CG202" s="107"/>
      <c r="CH202" s="273"/>
      <c r="CI202" s="24"/>
      <c r="CJ202" s="107"/>
      <c r="CK202" s="273"/>
      <c r="CL202" s="24">
        <v>50</v>
      </c>
      <c r="CM202" s="107"/>
      <c r="CN202" s="273"/>
      <c r="CO202" s="24"/>
      <c r="CP202" s="107"/>
      <c r="CQ202" s="273"/>
      <c r="CR202" s="24">
        <v>40</v>
      </c>
      <c r="CS202" s="107"/>
      <c r="CT202" s="273"/>
      <c r="CU202" s="24"/>
      <c r="CV202" s="107"/>
      <c r="CW202" s="273"/>
      <c r="CX202" s="24"/>
      <c r="CY202" s="107"/>
      <c r="CZ202" s="273"/>
      <c r="DA202" s="24">
        <v>61</v>
      </c>
      <c r="DB202" s="107"/>
      <c r="DC202" s="273"/>
      <c r="DD202" s="24"/>
      <c r="DE202" s="107"/>
      <c r="DF202" s="273"/>
      <c r="DG202" s="218"/>
      <c r="DH202" s="217"/>
      <c r="DI202" s="217"/>
      <c r="DJ202" s="286">
        <f>AVERAGE(AY202:DF202)</f>
        <v>51.75666669209798</v>
      </c>
      <c r="DK202" s="219"/>
      <c r="DL202" s="220">
        <f>IF(DJ202&gt;80, 4, (DJ202-50)/20+2.5)</f>
        <v>2.5878333346048992</v>
      </c>
      <c r="DM202" s="650">
        <f>COUNTIF(N202:DF202, DM$1)+COUNTIF(N202:DF202, DM$2)</f>
        <v>0</v>
      </c>
      <c r="DN202" s="233">
        <f>IF(COUNTIF($N202:$Q202, ET$1)&gt;0, DN$2, 0)</f>
        <v>0</v>
      </c>
      <c r="DO202" s="234">
        <f>IF(COUNTIF($R202:$U202, ET$1)&gt;0, DO$2, 0)</f>
        <v>0</v>
      </c>
      <c r="DP202" s="234">
        <f>IF(COUNTIF($V202:$Y202, ET$1)&gt;0, DP$2, 0)</f>
        <v>0</v>
      </c>
      <c r="DQ202" s="234">
        <f>IF(COUNTIF($Z202:$AA202, ET$1)&gt;0, DQ$2, 0)</f>
        <v>0</v>
      </c>
      <c r="DR202" s="234">
        <f>IF(COUNTIF($AB202:$AC202, ET$1)&gt;0, DR$2, 0)</f>
        <v>0</v>
      </c>
      <c r="DS202" s="235">
        <f>IF(COUNTIF($AD202:$AF202, $ET$1)&gt;0, DS$2, 0)</f>
        <v>0</v>
      </c>
      <c r="DT202" s="236">
        <f>IF(COUNTIF($AG202:$AI202, $ET$1)&gt;0, DT$2, 0)</f>
        <v>0</v>
      </c>
      <c r="DU202" s="236">
        <f>IF(COUNTIF($AJ202:$AL202, $ET$1)&gt;0, DU$2, 0)</f>
        <v>0</v>
      </c>
      <c r="DV202" s="236">
        <f>IF(COUNTIF($AM202:$AO202, $ET$1)&gt;0, DV$2, 0)</f>
        <v>0</v>
      </c>
      <c r="DW202" s="236">
        <f>IF(COUNTIF($AP202:$AR202, $ET$1)&gt;0, DW$2, 0)</f>
        <v>0</v>
      </c>
      <c r="DX202" s="236">
        <f>IF(COUNTIF($AS202:$AU202, $ET$1)&gt;0, DX$2, 0)</f>
        <v>0</v>
      </c>
      <c r="DY202" s="236">
        <f>IF(COUNTIF($AV202:$AX202, $ET$1)&gt;0, DY$2, 0)</f>
        <v>0</v>
      </c>
      <c r="DZ202" s="237">
        <f>IF(COUNTIF($AY202:$BA202, $ET$1)&gt;0, DZ$2, 0)</f>
        <v>0</v>
      </c>
      <c r="EA202" s="238">
        <f>IF(COUNTIF($BB202:$BD202, $ET$1)&gt;0, EA$2, 0)</f>
        <v>0</v>
      </c>
      <c r="EB202" s="238">
        <f>IF(COUNTIF($BE202:$BG202, $ET$1)&gt;0, EB$2, 0)</f>
        <v>0</v>
      </c>
      <c r="EC202" s="238">
        <f>IF(COUNTIF($BH202:$BJ202, $ET$1)&gt;0, EC$2, 0)</f>
        <v>0</v>
      </c>
      <c r="ED202" s="238">
        <f>IF(COUNTIF($BK202:$BM202, $ET$1)&gt;0, ED$2, 0)</f>
        <v>0</v>
      </c>
      <c r="EE202" s="238">
        <f>IF(COUNTIF($BN202:$BP202, $ET$1)&gt;0, EE$2, 0)</f>
        <v>0</v>
      </c>
      <c r="EF202" s="238">
        <f>IF(COUNTIF($BQ202:$BS202, $ET$1)&gt;0, EF$2, 0)</f>
        <v>0</v>
      </c>
      <c r="EG202" s="238">
        <f>IF(COUNTIF($BT202:$BV202, $ET$1)&gt;0, EG$2, 0)</f>
        <v>0</v>
      </c>
      <c r="EH202" s="239">
        <f>IF(COUNTIF($BW202:$BY202, $ET$1)&gt;0, EH$2, 0)</f>
        <v>0</v>
      </c>
      <c r="EI202" s="240">
        <f>IF(COUNTIF($BZ202:$CB202, $ET$1)&gt;0, EI$2, 0)</f>
        <v>0</v>
      </c>
      <c r="EJ202" s="240">
        <f>IF(COUNTIF($CC202:$CE202, $ET$1)&gt;0, EJ$2, 0)</f>
        <v>0</v>
      </c>
      <c r="EK202" s="240">
        <f>IF(COUNTIF($CF202:$CH202, $ET$1)&gt;0, EK$2, 0)</f>
        <v>0</v>
      </c>
      <c r="EL202" s="240">
        <f>IF(COUNTIF($CI202:$CK202, $ET$1)&gt;0, EL$2, 0)</f>
        <v>0</v>
      </c>
      <c r="EM202" s="240">
        <f>IF(COUNTIF($CL202:$CN202, $ET$1)&gt;0, EM$2, 0)</f>
        <v>0</v>
      </c>
      <c r="EN202" s="240">
        <f>IF(COUNTIF($CO202:$CQ202, $ET$1)&gt;0, EN$2, 0)</f>
        <v>0</v>
      </c>
      <c r="EO202" s="240">
        <f>IF(COUNTIF($CR202:$CT202, $ET$1)&gt;0, EO$2, 0)</f>
        <v>0</v>
      </c>
      <c r="EP202" s="240">
        <f>IF(COUNTIF($CU202:$CW202, $ET$1)&gt;0, EP$2, 0)</f>
        <v>0</v>
      </c>
      <c r="EQ202" s="240">
        <f>IF(COUNTIF($CX202:$CZ202, $ET$1)&gt;0, EQ$2, 0)</f>
        <v>0</v>
      </c>
      <c r="ER202" s="240">
        <f>IF(COUNTIF($DA202:$DC202, $ET$1)&gt;0, ER$2, 0)</f>
        <v>0</v>
      </c>
      <c r="ES202" s="240">
        <f>IF(COUNTIF($DD202:$DF202, $ET$1)&gt;0, ES$2, 0)</f>
        <v>0</v>
      </c>
      <c r="ET202" s="241">
        <f>SUM(DN202:ES202)</f>
        <v>0</v>
      </c>
      <c r="EU202" s="242">
        <f>IF(COUNTIF($N202:$Q202, GA$1)&gt;0, EU$2, 0)</f>
        <v>0</v>
      </c>
      <c r="EV202" s="234">
        <f>IF(COUNTIF($R202:$U202, GA$1)&gt;0, EV$2, 0)</f>
        <v>0</v>
      </c>
      <c r="EW202" s="234">
        <f>IF(COUNTIF($V202:$Y202, GA$1)&gt;0, EW$2, 0)</f>
        <v>0</v>
      </c>
      <c r="EX202" s="234">
        <f>IF(COUNTIF($Z202:$AA202, GA$1)&gt;0, EX$2, 0)</f>
        <v>0</v>
      </c>
      <c r="EY202" s="234">
        <f>IF(COUNTIF($AB202:$AC202, GA$1)&gt;0, EY$2, 0)</f>
        <v>0</v>
      </c>
      <c r="EZ202" s="235">
        <f>IF(COUNTIF($AD202:$AF202, $GA$1)&gt;0, EZ$2, 0)</f>
        <v>0</v>
      </c>
      <c r="FA202" s="236">
        <f>IF(COUNTIF($AG202:$AI202, $GA$1)&gt;0, FA$2, 0)</f>
        <v>0</v>
      </c>
      <c r="FB202" s="236">
        <f>IF(COUNTIF($AJ202:$AL202, $GA$1)&gt;0, FB$2, 0)</f>
        <v>0</v>
      </c>
      <c r="FC202" s="236">
        <f>IF(COUNTIF($AM202:$AO202, $GA$1)&gt;0, FC$2, 0)</f>
        <v>0</v>
      </c>
      <c r="FD202" s="236">
        <f>IF(COUNTIF($AP202:$AR202, $GA$1)&gt;0, FD$2, 0)</f>
        <v>0</v>
      </c>
      <c r="FE202" s="236">
        <f>IF(COUNTIF($AS202:$AU202, $GA$1)&gt;0, FE$2, 0)</f>
        <v>0</v>
      </c>
      <c r="FF202" s="236">
        <f>IF(COUNTIF($AV202:$AX202, $GA$1)&gt;0, FF$2, 0)</f>
        <v>0</v>
      </c>
      <c r="FG202" s="237">
        <f>IF(COUNTIF($AY202:$BA202, $GA$1)&gt;0, FG$2, 0)</f>
        <v>0</v>
      </c>
      <c r="FH202" s="238">
        <f>IF(COUNTIF($BB202:$BD202, $GA$1)&gt;0, FH$2, 0)</f>
        <v>0</v>
      </c>
      <c r="FI202" s="238">
        <f>IF(COUNTIF($BE202:$BG202, $GA$1)&gt;0, FI$2, 0)</f>
        <v>0</v>
      </c>
      <c r="FJ202" s="238">
        <f>IF(COUNTIF($BH202:$BJ202, $GA$1)&gt;0, FJ$2, 0)</f>
        <v>0</v>
      </c>
      <c r="FK202" s="238">
        <f>IF(COUNTIF($BK202:$BM202, $GA$1)&gt;0, FK$2, 0)</f>
        <v>0</v>
      </c>
      <c r="FL202" s="238">
        <f>IF(COUNTIF($BN202:$BP202, $GA$1)&gt;0, FL$2, 0)</f>
        <v>0</v>
      </c>
      <c r="FM202" s="238">
        <f>IF(COUNTIF($BQ202:$BS202, $GA$1)&gt;0, FM$2, 0)</f>
        <v>0</v>
      </c>
      <c r="FN202" s="238">
        <f>IF(COUNTIF($BT202:$BV202, $GA$1)&gt;0, FN$2, 0)</f>
        <v>0</v>
      </c>
      <c r="FO202" s="239">
        <f>IF(COUNTIF($BW202:$BY202, $GA$1)&gt;0, FO$2, 0)</f>
        <v>0</v>
      </c>
      <c r="FP202" s="240">
        <f>IF(COUNTIF($BZ202:$CB202, $GA$1)&gt;0, FP$2, 0)</f>
        <v>0</v>
      </c>
      <c r="FQ202" s="240">
        <f>IF(COUNTIF($CC202:$CE202, $GA$1)&gt;0, FQ$2, 0)</f>
        <v>0</v>
      </c>
      <c r="FR202" s="240">
        <f>IF(COUNTIF($CF202:$CH202, $GA$1)&gt;0, FR$2, 0)</f>
        <v>0</v>
      </c>
      <c r="FS202" s="240">
        <f>IF(COUNTIF($CI202:$CK202, $GA$1)&gt;0, FS$2, 0)</f>
        <v>0</v>
      </c>
      <c r="FT202" s="240">
        <f>IF(COUNTIF($CL202:$CN202, $GA$1)&gt;0, FT$2, 0)</f>
        <v>0</v>
      </c>
      <c r="FU202" s="240">
        <f>IF(COUNTIF($CO202:$CQ202, $GA$1)&gt;0, FU$2, 0)</f>
        <v>0</v>
      </c>
      <c r="FV202" s="240">
        <f>IF(COUNTIF($CR202:$CT202, $GA$1)&gt;0, FV$2, 0)</f>
        <v>0</v>
      </c>
      <c r="FW202" s="240">
        <f>IF(COUNTIF($CU202:$CW202, $GA$1)&gt;0, FW$2, 0)</f>
        <v>0</v>
      </c>
      <c r="FX202" s="240">
        <f>IF(COUNTIF($CX202:$CZ202, $GA$1)&gt;0, FX$2, 0)</f>
        <v>0</v>
      </c>
      <c r="FY202" s="240">
        <f>IF(COUNTIF($DA202:$DC202, $GA$1)&gt;0, FY$2, 0)</f>
        <v>0</v>
      </c>
      <c r="FZ202" s="240">
        <f>IF(COUNTIF($DD202:$DF202, $GA$1)&gt;0, FZ$2, 0)</f>
        <v>0</v>
      </c>
      <c r="GA202" s="241">
        <f>SUM(EU202:FZ202)</f>
        <v>0</v>
      </c>
      <c r="GB202" s="242">
        <f>IF(COUNTIF($N202:$Q202, HH$1)&gt;0, GB$2, 0)</f>
        <v>0</v>
      </c>
      <c r="GC202" s="234">
        <f>IF(COUNTIF($R202:$U202, HH$1)&gt;0, GC$2, 0)</f>
        <v>0</v>
      </c>
      <c r="GD202" s="234">
        <f>IF(COUNTIF($V202:$Y202, HH$1)&gt;0, GD$2, 0)</f>
        <v>0</v>
      </c>
      <c r="GE202" s="234">
        <f>IF(COUNTIF($Z202:$AA202, HH$1)&gt;0, GE$2, 0)</f>
        <v>0</v>
      </c>
      <c r="GF202" s="234">
        <f>IF(COUNTIF($AB202:$AC202, HH$1)&gt;0, GF$2, 0)</f>
        <v>0</v>
      </c>
      <c r="GG202" s="235">
        <f>IF(COUNTIF($AD202:$AF202, $HH$1)&gt;0, GG$2, 0)</f>
        <v>0</v>
      </c>
      <c r="GH202" s="236">
        <f>IF(COUNTIF($AG202:$AI202, $HH$1)&gt;0, GH$2, 0)</f>
        <v>0</v>
      </c>
      <c r="GI202" s="236">
        <f>IF(COUNTIF($AJ202:$AL202, $HH$1)&gt;0, GI$2, 0)</f>
        <v>0</v>
      </c>
      <c r="GJ202" s="236">
        <f>IF(COUNTIF($AM202:$AO202, $HH$1)&gt;0, GJ$2, 0)</f>
        <v>0</v>
      </c>
      <c r="GK202" s="236">
        <f>IF(COUNTIF($AP202:$AR202, $HH$1)&gt;0, GK$2, 0)</f>
        <v>0</v>
      </c>
      <c r="GL202" s="236">
        <f>IF(COUNTIF($AS202:$AU202, $HH$1)&gt;0, GL$2, 0)</f>
        <v>0</v>
      </c>
      <c r="GM202" s="236">
        <f>IF(COUNTIF($AV202:$AX202, $HH$1)&gt;0, GM$2, 0)</f>
        <v>0</v>
      </c>
      <c r="GN202" s="237">
        <f>IF(COUNTIF($AY202:$BA202, $HH$1)&gt;0, GN$2, 0)</f>
        <v>0</v>
      </c>
      <c r="GO202" s="238">
        <f>IF(COUNTIF($BB202:$BD202, $HH$1)&gt;0, GO$2, 0)</f>
        <v>0</v>
      </c>
      <c r="GP202" s="238">
        <f>IF(COUNTIF($BE202:$BG202, $HH$1)&gt;0, GP$2, 0)</f>
        <v>0</v>
      </c>
      <c r="GQ202" s="238">
        <f>IF(COUNTIF($BH202:$BJ202, $HH$1)&gt;0, GQ$2, 0)</f>
        <v>0</v>
      </c>
      <c r="GR202" s="238">
        <f>IF(COUNTIF($BK202:$BM202, $HH$1)&gt;0, GR$2, 0)</f>
        <v>0</v>
      </c>
      <c r="GS202" s="238">
        <f>IF(COUNTIF($BN202:$BP202, $HH$1)&gt;0, GS$2, 0)</f>
        <v>0</v>
      </c>
      <c r="GT202" s="238">
        <f>IF(COUNTIF($BQ202:$BS202, $HH$1)&gt;0, GT$2, 0)</f>
        <v>0</v>
      </c>
      <c r="GU202" s="238">
        <f>IF(COUNTIF($BT202:$BV202, $HH$1)&gt;0, GU$2, 0)</f>
        <v>0</v>
      </c>
      <c r="GV202" s="239">
        <f>IF(COUNTIF($BW202:$BY202, $HH$1)&gt;0, GV$2, 0)</f>
        <v>0</v>
      </c>
      <c r="GW202" s="240">
        <f>IF(COUNTIF($BZ202:$CB202, $HH$1)&gt;0, GW$2, 0)</f>
        <v>0</v>
      </c>
      <c r="GX202" s="240">
        <f>IF(COUNTIF($CC202:$CE202, $HH$1)&gt;0, GX$2, 0)</f>
        <v>0</v>
      </c>
      <c r="GY202" s="240">
        <f>IF(COUNTIF($CF202:$CH202, $HH$1)&gt;0, GY$2, 0)</f>
        <v>0</v>
      </c>
      <c r="GZ202" s="240">
        <f>IF(COUNTIF($CI202:$CK202, $HH$1)&gt;0, GZ$2, 0)</f>
        <v>0</v>
      </c>
      <c r="HA202" s="240">
        <f>IF(COUNTIF($CL202:$CN202, $HH$1)&gt;0, HA$2, 0)</f>
        <v>0</v>
      </c>
      <c r="HB202" s="240">
        <f>IF(COUNTIF($CO202:$CQ202, $HH$1)&gt;0, HB$2, 0)</f>
        <v>0</v>
      </c>
      <c r="HC202" s="240">
        <f>IF(COUNTIF($CR202:$CT202, $HH$1)&gt;0, HC$2, 0)</f>
        <v>0</v>
      </c>
      <c r="HD202" s="240">
        <f>IF(COUNTIF($CU202:$CW202, $HH$1)&gt;0, HD$2, 0)</f>
        <v>0</v>
      </c>
      <c r="HE202" s="240">
        <f>IF(COUNTIF($CX202:$CZ202, $HH$1)&gt;0, HE$2, 0)</f>
        <v>0</v>
      </c>
      <c r="HF202" s="240">
        <f>IF(COUNTIF($DA202:$DC202, $HH$1)&gt;0, HF$2, 0)</f>
        <v>0</v>
      </c>
      <c r="HG202" s="240">
        <f>IF(COUNTIF($DD202:$DF202, $HH$1)&gt;0, HG$2, 0)</f>
        <v>0</v>
      </c>
      <c r="HH202" s="241">
        <f>SUM(GB202:HG202)</f>
        <v>0</v>
      </c>
      <c r="HI202" s="243"/>
      <c r="HJ202" s="242">
        <f>IF(MAX($N202:$Q202)&gt;=40, HJ$2, 0)</f>
        <v>0</v>
      </c>
      <c r="HK202" s="234">
        <f>IF(MAX($R202:$U202)&gt;=40, HK$2, 0)</f>
        <v>0</v>
      </c>
      <c r="HL202" s="234">
        <f>IF(MAX($V202:$Y202)&gt;=40, HL$2, 0)</f>
        <v>0</v>
      </c>
      <c r="HM202" s="234">
        <f>IF(MAX($Z202:$AA202)&gt;=40, HM$2, 0)</f>
        <v>3</v>
      </c>
      <c r="HN202" s="234">
        <f>IF(MAX($AB202:$AC202)&gt;=40, HN$2, 0)</f>
        <v>2</v>
      </c>
      <c r="HO202" s="235">
        <f>IF(MAX($AD202:$AF202)&gt;=40, HO$2, 0)</f>
        <v>20</v>
      </c>
      <c r="HP202" s="236">
        <f>IF(MAX($AG202:$AI202)&gt;=40, HP$2, 0)</f>
        <v>20</v>
      </c>
      <c r="HQ202" s="236">
        <f>IF(MAX($AJ202:$AL202)&gt;=40, HQ$2, 0)</f>
        <v>20</v>
      </c>
      <c r="HR202" s="236">
        <f>IF(MAX($AM202:$AO202)&gt;=40, HR$2, 0)</f>
        <v>20</v>
      </c>
      <c r="HS202" s="236">
        <f>IF(MAX($AP202:$AR202)&gt;=40, HS$2, 0)</f>
        <v>10</v>
      </c>
      <c r="HT202" s="236">
        <f>IF(MAX($AS202:$AU202)&gt;=40, HT$2, 0)</f>
        <v>20</v>
      </c>
      <c r="HU202" s="236">
        <f>IF(MAX($AV202:$AX202)&gt;=40, HU$2, 0)</f>
        <v>10</v>
      </c>
      <c r="HV202" s="237">
        <f>IF(MAX($AY202:$BA202)&gt;=40, HV$2, 0)</f>
        <v>20</v>
      </c>
      <c r="HW202" s="238">
        <f>IF(MAX($BB202:$BD202)&gt;=40, HW$2, 0)</f>
        <v>20</v>
      </c>
      <c r="HX202" s="238">
        <f>IF(MAX($BE202:$BG202)&gt;=40, HX$2, 0)</f>
        <v>20</v>
      </c>
      <c r="HY202" s="238">
        <f>IF(MAX($BH202:$BJ202)&gt;=40, HY$2, 0)</f>
        <v>20</v>
      </c>
      <c r="HZ202" s="238">
        <f>IF(MAX($BK202:$BM202)&gt;=40, HZ$2, 0)</f>
        <v>10</v>
      </c>
      <c r="IA202" s="238">
        <f>IF(MAX($BN202:$BP202)&gt;=40, IA$2, 0)</f>
        <v>20</v>
      </c>
      <c r="IB202" s="238">
        <f>IF(MAX($BQ202:$BS202)&gt;=40, IB$2, 0)</f>
        <v>10</v>
      </c>
      <c r="IC202" s="238">
        <f>IF(MAX($BT202:$BV202)&gt;=40, IC$2, 0)</f>
        <v>6</v>
      </c>
      <c r="ID202" s="239">
        <f>IF(MAX($BW202:$BY202)&gt;=40, ID$2, 0)</f>
        <v>20</v>
      </c>
      <c r="IE202" s="240">
        <f>IF(MAX($BZ202:$CB202)&gt;=40, IE$2, 0)</f>
        <v>20</v>
      </c>
      <c r="IF202" s="240">
        <f>IF(MAX($CC202:$CE202)&gt;=40, IF$2, 0)</f>
        <v>10</v>
      </c>
      <c r="IG202" s="240">
        <f>IF(MAX($CF202:$CH202)&gt;=40, IG$2, 0)</f>
        <v>0</v>
      </c>
      <c r="IH202" s="240">
        <f>IF(MAX($CI202:$CK202)&gt;=40, IH$2, 0)</f>
        <v>0</v>
      </c>
      <c r="II202" s="240">
        <f>IF(MAX($CL202:$CN202)&gt;=40, II$2, 0)</f>
        <v>30</v>
      </c>
      <c r="IJ202" s="240">
        <f>IF(MAX($CO202:$CQ202)&gt;=40, IJ$2, 0)</f>
        <v>0</v>
      </c>
      <c r="IK202" s="240">
        <f>IF(MAX($CR202:$CT202)&gt;=40, IK$2, 0)</f>
        <v>20</v>
      </c>
      <c r="IL202" s="240">
        <f>IF(MAX($CU202:$CW202)&gt;=40, IL$2, 0)</f>
        <v>0</v>
      </c>
      <c r="IM202" s="240">
        <f>IF(MAX($CX202:$CZ202)&gt;=40, IM$2, 0)</f>
        <v>0</v>
      </c>
      <c r="IN202" s="240">
        <f>IF(MAX($DA202:$DC202)&gt;=40, IN$2, 0)</f>
        <v>20</v>
      </c>
      <c r="IO202" s="240">
        <f>IF(MAX($DD202:$DF202)&gt;=40, IO$2, 0)</f>
        <v>0</v>
      </c>
      <c r="IP202" s="416">
        <f>SUM(HO202:IB202, ID202:IO202)</f>
        <v>360</v>
      </c>
      <c r="IQ202" s="416">
        <f>SUM(HJ202:HN202, IC202)</f>
        <v>11</v>
      </c>
    </row>
    <row r="203" spans="1:251" ht="15" customHeight="1" x14ac:dyDescent="0.25">
      <c r="B203" s="223"/>
      <c r="C203" s="222"/>
      <c r="D203" s="404"/>
      <c r="E203" s="405"/>
      <c r="F203" s="221"/>
      <c r="G203" s="406"/>
      <c r="H203" s="406"/>
      <c r="I203" s="407"/>
      <c r="J203" s="408"/>
      <c r="K203" s="408"/>
      <c r="L203" s="409"/>
      <c r="M203" s="420"/>
      <c r="N203" s="411"/>
      <c r="O203" s="413"/>
      <c r="P203" s="413"/>
      <c r="Q203" s="410"/>
      <c r="R203" s="411"/>
      <c r="S203" s="413"/>
      <c r="T203" s="413"/>
      <c r="U203" s="412"/>
      <c r="V203" s="411"/>
      <c r="W203" s="413"/>
      <c r="X203" s="413"/>
      <c r="Y203" s="410"/>
      <c r="Z203" s="411"/>
      <c r="AA203" s="410"/>
      <c r="AB203" s="411"/>
      <c r="AC203" s="410"/>
      <c r="AD203" s="411"/>
      <c r="AE203" s="413"/>
      <c r="AF203" s="410"/>
      <c r="AG203" s="411"/>
      <c r="AH203" s="413"/>
      <c r="AI203" s="410"/>
      <c r="AJ203" s="411"/>
      <c r="AK203" s="413"/>
      <c r="AL203" s="410"/>
      <c r="AM203" s="411"/>
      <c r="AN203" s="413"/>
      <c r="AO203" s="410"/>
      <c r="AP203" s="411"/>
      <c r="AQ203" s="413"/>
      <c r="AR203" s="410"/>
      <c r="AS203" s="411"/>
      <c r="AT203" s="413"/>
      <c r="AU203" s="410"/>
      <c r="AV203" s="411"/>
      <c r="AW203" s="413"/>
      <c r="AX203" s="410"/>
      <c r="AY203" s="411"/>
      <c r="AZ203" s="413"/>
      <c r="BA203" s="410"/>
      <c r="BB203" s="411"/>
      <c r="BC203" s="413"/>
      <c r="BD203" s="410"/>
      <c r="BE203" s="411"/>
      <c r="BF203" s="413"/>
      <c r="BG203" s="410"/>
      <c r="BH203" s="411"/>
      <c r="BI203" s="413"/>
      <c r="BJ203" s="410"/>
      <c r="BK203" s="411"/>
      <c r="BL203" s="413"/>
      <c r="BM203" s="410"/>
      <c r="BN203" s="411"/>
      <c r="BO203" s="413"/>
      <c r="BP203" s="410"/>
      <c r="BQ203" s="411"/>
      <c r="BR203" s="413"/>
      <c r="BS203" s="410"/>
      <c r="BT203" s="411"/>
      <c r="BU203" s="414"/>
      <c r="BV203" s="410"/>
      <c r="BW203" s="411"/>
      <c r="BX203" s="413"/>
      <c r="BY203" s="410"/>
      <c r="BZ203" s="411"/>
      <c r="CA203" s="413"/>
      <c r="CB203" s="410"/>
      <c r="CC203" s="411"/>
      <c r="CD203" s="413"/>
      <c r="CE203" s="413"/>
      <c r="CF203" s="413"/>
      <c r="CG203" s="413"/>
      <c r="CH203" s="410"/>
      <c r="CI203" s="411"/>
      <c r="CJ203" s="413"/>
      <c r="CK203" s="410"/>
      <c r="CL203" s="411"/>
      <c r="CM203" s="413"/>
      <c r="CN203" s="410"/>
      <c r="CO203" s="411"/>
      <c r="CP203" s="413"/>
      <c r="CQ203" s="410"/>
      <c r="CR203" s="411"/>
      <c r="CS203" s="413"/>
      <c r="CT203" s="410"/>
      <c r="CU203" s="411"/>
      <c r="CV203" s="413"/>
      <c r="CW203" s="410"/>
      <c r="CX203" s="411"/>
      <c r="CY203" s="413"/>
      <c r="CZ203" s="410"/>
      <c r="DA203" s="411"/>
      <c r="DB203" s="413"/>
      <c r="DC203" s="410"/>
      <c r="DD203" s="411"/>
      <c r="DE203" s="413"/>
      <c r="DF203" s="410"/>
      <c r="DG203" s="222"/>
      <c r="DH203" s="396"/>
      <c r="DI203" s="396"/>
      <c r="DJ203" s="285"/>
      <c r="DK203" s="223"/>
      <c r="DL203" s="421"/>
      <c r="DM203" s="422"/>
      <c r="DN203" s="430"/>
      <c r="DO203" s="225"/>
      <c r="DP203" s="225"/>
      <c r="DQ203" s="225"/>
      <c r="DR203" s="225"/>
      <c r="DS203" s="226"/>
      <c r="DT203" s="227"/>
      <c r="DU203" s="227"/>
      <c r="DV203" s="227"/>
      <c r="DW203" s="227"/>
      <c r="DX203" s="227"/>
      <c r="DY203" s="227"/>
      <c r="DZ203" s="228"/>
      <c r="EA203" s="229"/>
      <c r="EB203" s="229"/>
      <c r="EC203" s="229"/>
      <c r="ED203" s="229"/>
      <c r="EE203" s="229"/>
      <c r="EF203" s="229"/>
      <c r="EG203" s="229"/>
      <c r="EH203" s="230"/>
      <c r="EI203" s="231"/>
      <c r="EJ203" s="231"/>
      <c r="EK203" s="231"/>
      <c r="EL203" s="231"/>
      <c r="EM203" s="231"/>
      <c r="EN203" s="231"/>
      <c r="EO203" s="231"/>
      <c r="EP203" s="231"/>
      <c r="EQ203" s="231"/>
      <c r="ER203" s="231"/>
      <c r="ES203" s="231"/>
      <c r="ET203" s="232"/>
      <c r="EU203" s="224"/>
      <c r="EV203" s="225"/>
      <c r="EW203" s="225"/>
      <c r="EX203" s="225"/>
      <c r="EY203" s="225"/>
      <c r="EZ203" s="226"/>
      <c r="FA203" s="227"/>
      <c r="FB203" s="227"/>
      <c r="FC203" s="227"/>
      <c r="FD203" s="227"/>
      <c r="FE203" s="227"/>
      <c r="FF203" s="227"/>
      <c r="FG203" s="228"/>
      <c r="FH203" s="229"/>
      <c r="FI203" s="229"/>
      <c r="FJ203" s="229"/>
      <c r="FK203" s="229"/>
      <c r="FL203" s="229"/>
      <c r="FM203" s="229"/>
      <c r="FN203" s="229"/>
      <c r="FO203" s="230"/>
      <c r="FP203" s="231"/>
      <c r="FQ203" s="231"/>
      <c r="FR203" s="231"/>
      <c r="FS203" s="231"/>
      <c r="FT203" s="231"/>
      <c r="FU203" s="231"/>
      <c r="FV203" s="231"/>
      <c r="FW203" s="231"/>
      <c r="FX203" s="231"/>
      <c r="FY203" s="231"/>
      <c r="FZ203" s="231"/>
      <c r="GA203" s="232"/>
      <c r="GB203" s="224"/>
      <c r="GC203" s="225"/>
      <c r="GD203" s="225"/>
      <c r="GE203" s="225"/>
      <c r="GF203" s="225"/>
      <c r="GG203" s="226"/>
      <c r="GH203" s="227"/>
      <c r="GI203" s="227"/>
      <c r="GJ203" s="227"/>
      <c r="GK203" s="227"/>
      <c r="GL203" s="227"/>
      <c r="GM203" s="227"/>
      <c r="GN203" s="228"/>
      <c r="GO203" s="229"/>
      <c r="GP203" s="229"/>
      <c r="GQ203" s="229"/>
      <c r="GR203" s="229"/>
      <c r="GS203" s="229"/>
      <c r="GT203" s="229"/>
      <c r="GU203" s="229"/>
      <c r="GV203" s="230"/>
      <c r="GW203" s="231"/>
      <c r="GX203" s="231"/>
      <c r="GY203" s="231"/>
      <c r="GZ203" s="231"/>
      <c r="HA203" s="231"/>
      <c r="HB203" s="231"/>
      <c r="HC203" s="231"/>
      <c r="HD203" s="231"/>
      <c r="HE203" s="231"/>
      <c r="HF203" s="231"/>
      <c r="HG203" s="231"/>
      <c r="HH203" s="232"/>
      <c r="HI203" s="232"/>
      <c r="HJ203" s="224"/>
      <c r="HK203" s="225"/>
      <c r="HL203" s="225"/>
      <c r="HM203" s="225"/>
      <c r="HN203" s="225"/>
      <c r="HO203" s="226"/>
      <c r="HP203" s="227"/>
      <c r="HQ203" s="227"/>
      <c r="HR203" s="227"/>
      <c r="HS203" s="227"/>
      <c r="HT203" s="227"/>
      <c r="HU203" s="227"/>
      <c r="HV203" s="228"/>
      <c r="HW203" s="229"/>
      <c r="HX203" s="229"/>
      <c r="HY203" s="229"/>
      <c r="HZ203" s="229"/>
      <c r="IA203" s="229"/>
      <c r="IB203" s="229"/>
      <c r="IC203" s="229"/>
      <c r="ID203" s="230"/>
      <c r="IE203" s="231"/>
      <c r="IF203" s="231"/>
      <c r="IG203" s="231"/>
      <c r="IH203" s="231"/>
      <c r="II203" s="231"/>
      <c r="IJ203" s="231"/>
      <c r="IK203" s="231"/>
      <c r="IL203" s="231"/>
      <c r="IM203" s="231"/>
      <c r="IN203" s="231"/>
      <c r="IO203" s="231"/>
      <c r="IP203" s="418"/>
      <c r="IQ203" s="418"/>
    </row>
    <row r="204" spans="1:251" ht="15" customHeight="1" x14ac:dyDescent="0.25">
      <c r="B204" s="337"/>
      <c r="C204" s="393"/>
      <c r="D204" s="339"/>
      <c r="E204" s="337"/>
      <c r="F204" s="337"/>
      <c r="G204" s="337"/>
      <c r="H204" s="337"/>
      <c r="I204" s="340"/>
      <c r="J204" s="341"/>
      <c r="K204" s="341"/>
      <c r="L204" s="342"/>
      <c r="M204" s="343"/>
      <c r="N204" s="344"/>
      <c r="O204" s="345"/>
      <c r="P204" s="345"/>
      <c r="Q204" s="346"/>
      <c r="R204" s="344"/>
      <c r="S204" s="345"/>
      <c r="T204" s="345"/>
      <c r="U204" s="395"/>
      <c r="V204" s="344"/>
      <c r="W204" s="345"/>
      <c r="X204" s="345"/>
      <c r="Y204" s="346"/>
      <c r="Z204" s="344"/>
      <c r="AA204" s="346"/>
      <c r="AB204" s="344"/>
      <c r="AC204" s="346"/>
      <c r="AD204" s="344"/>
      <c r="AE204" s="345"/>
      <c r="AF204" s="346"/>
      <c r="AG204" s="344"/>
      <c r="AH204" s="345"/>
      <c r="AI204" s="346"/>
      <c r="AJ204" s="344"/>
      <c r="AK204" s="345"/>
      <c r="AL204" s="346"/>
      <c r="AM204" s="344"/>
      <c r="AN204" s="345"/>
      <c r="AO204" s="346"/>
      <c r="AP204" s="344"/>
      <c r="AQ204" s="345"/>
      <c r="AR204" s="346"/>
      <c r="AS204" s="344"/>
      <c r="AT204" s="345"/>
      <c r="AU204" s="346"/>
      <c r="AV204" s="344"/>
      <c r="AW204" s="345"/>
      <c r="AX204" s="346"/>
      <c r="AY204" s="344"/>
      <c r="AZ204" s="345"/>
      <c r="BA204" s="346"/>
      <c r="BB204" s="344"/>
      <c r="BC204" s="345"/>
      <c r="BD204" s="346"/>
      <c r="BE204" s="344"/>
      <c r="BF204" s="345"/>
      <c r="BG204" s="346"/>
      <c r="BH204" s="344"/>
      <c r="BI204" s="345"/>
      <c r="BJ204" s="346"/>
      <c r="BK204" s="344"/>
      <c r="BL204" s="345"/>
      <c r="BM204" s="346"/>
      <c r="BN204" s="344"/>
      <c r="BO204" s="345"/>
      <c r="BP204" s="346"/>
      <c r="BQ204" s="344"/>
      <c r="BR204" s="345"/>
      <c r="BS204" s="346"/>
      <c r="BT204" s="344"/>
      <c r="BU204" s="347"/>
      <c r="BV204" s="346"/>
      <c r="BW204" s="344"/>
      <c r="BX204" s="345"/>
      <c r="BY204" s="346"/>
      <c r="BZ204" s="344"/>
      <c r="CA204" s="345"/>
      <c r="CB204" s="346"/>
      <c r="CC204" s="344"/>
      <c r="CD204" s="345"/>
      <c r="CE204" s="345"/>
      <c r="CF204" s="345"/>
      <c r="CG204" s="345"/>
      <c r="CH204" s="346"/>
      <c r="CI204" s="344"/>
      <c r="CJ204" s="345"/>
      <c r="CK204" s="346"/>
      <c r="CL204" s="344"/>
      <c r="CM204" s="345"/>
      <c r="CN204" s="346"/>
      <c r="CO204" s="344"/>
      <c r="CP204" s="345"/>
      <c r="CQ204" s="346"/>
      <c r="CR204" s="344"/>
      <c r="CS204" s="345"/>
      <c r="CT204" s="346"/>
      <c r="CU204" s="344"/>
      <c r="CV204" s="345"/>
      <c r="CW204" s="346"/>
      <c r="CX204" s="344"/>
      <c r="CY204" s="345"/>
      <c r="CZ204" s="346"/>
      <c r="DA204" s="344"/>
      <c r="DB204" s="345"/>
      <c r="DC204" s="346"/>
      <c r="DD204" s="344"/>
      <c r="DE204" s="345"/>
      <c r="DF204" s="346"/>
      <c r="DG204" s="338"/>
      <c r="DH204" s="348"/>
      <c r="DI204" s="348"/>
      <c r="DJ204" s="349"/>
      <c r="DK204" s="343"/>
      <c r="DL204" s="350"/>
      <c r="DM204" s="351"/>
      <c r="DN204" s="352"/>
      <c r="DO204" s="353"/>
      <c r="DP204" s="353"/>
      <c r="DQ204" s="353"/>
      <c r="DR204" s="353"/>
      <c r="DS204" s="354"/>
      <c r="DT204" s="355"/>
      <c r="DU204" s="355"/>
      <c r="DV204" s="355"/>
      <c r="DW204" s="355"/>
      <c r="DX204" s="355"/>
      <c r="DY204" s="355"/>
      <c r="DZ204" s="356"/>
      <c r="EA204" s="357"/>
      <c r="EB204" s="357"/>
      <c r="EC204" s="357"/>
      <c r="ED204" s="357"/>
      <c r="EE204" s="357"/>
      <c r="EF204" s="357"/>
      <c r="EG204" s="357"/>
      <c r="EH204" s="358"/>
      <c r="EI204" s="359"/>
      <c r="EJ204" s="359"/>
      <c r="EK204" s="359"/>
      <c r="EL204" s="359"/>
      <c r="EM204" s="359"/>
      <c r="EN204" s="359"/>
      <c r="EO204" s="359"/>
      <c r="EP204" s="359"/>
      <c r="EQ204" s="359"/>
      <c r="ER204" s="359"/>
      <c r="ES204" s="359"/>
      <c r="ET204" s="360"/>
      <c r="EU204" s="352"/>
      <c r="EV204" s="353"/>
      <c r="EW204" s="353"/>
      <c r="EX204" s="353"/>
      <c r="EY204" s="353"/>
      <c r="EZ204" s="354"/>
      <c r="FA204" s="355"/>
      <c r="FB204" s="355"/>
      <c r="FC204" s="355"/>
      <c r="FD204" s="355"/>
      <c r="FE204" s="355"/>
      <c r="FF204" s="355"/>
      <c r="FG204" s="356"/>
      <c r="FH204" s="357"/>
      <c r="FI204" s="357"/>
      <c r="FJ204" s="357"/>
      <c r="FK204" s="357"/>
      <c r="FL204" s="357"/>
      <c r="FM204" s="357"/>
      <c r="FN204" s="357"/>
      <c r="FO204" s="358"/>
      <c r="FP204" s="359"/>
      <c r="FQ204" s="359"/>
      <c r="FR204" s="359"/>
      <c r="FS204" s="359"/>
      <c r="FT204" s="359"/>
      <c r="FU204" s="359"/>
      <c r="FV204" s="359"/>
      <c r="FW204" s="359"/>
      <c r="FX204" s="359"/>
      <c r="FY204" s="359"/>
      <c r="FZ204" s="359"/>
      <c r="GA204" s="360"/>
      <c r="GB204" s="352"/>
      <c r="GC204" s="353"/>
      <c r="GD204" s="353"/>
      <c r="GE204" s="353"/>
      <c r="GF204" s="353"/>
      <c r="GG204" s="354"/>
      <c r="GH204" s="355"/>
      <c r="GI204" s="355"/>
      <c r="GJ204" s="355"/>
      <c r="GK204" s="355"/>
      <c r="GL204" s="355"/>
      <c r="GM204" s="355"/>
      <c r="GN204" s="356"/>
      <c r="GO204" s="357"/>
      <c r="GP204" s="357"/>
      <c r="GQ204" s="357"/>
      <c r="GR204" s="357"/>
      <c r="GS204" s="357"/>
      <c r="GT204" s="357"/>
      <c r="GU204" s="357"/>
      <c r="GV204" s="358"/>
      <c r="GW204" s="359"/>
      <c r="GX204" s="359"/>
      <c r="GY204" s="359"/>
      <c r="GZ204" s="359"/>
      <c r="HA204" s="359"/>
      <c r="HB204" s="359"/>
      <c r="HC204" s="359"/>
      <c r="HD204" s="359"/>
      <c r="HE204" s="359"/>
      <c r="HF204" s="359"/>
      <c r="HG204" s="359"/>
      <c r="HH204" s="360"/>
      <c r="HI204" s="361"/>
      <c r="HJ204" s="352"/>
      <c r="HK204" s="353"/>
      <c r="HL204" s="353"/>
      <c r="HM204" s="353"/>
      <c r="HN204" s="353"/>
      <c r="HO204" s="354"/>
      <c r="HP204" s="355"/>
      <c r="HQ204" s="355"/>
      <c r="HR204" s="355"/>
      <c r="HS204" s="355"/>
      <c r="HT204" s="355"/>
      <c r="HU204" s="355"/>
      <c r="HV204" s="356"/>
      <c r="HW204" s="357"/>
      <c r="HX204" s="357"/>
      <c r="HY204" s="357"/>
      <c r="HZ204" s="357"/>
      <c r="IA204" s="357"/>
      <c r="IB204" s="357"/>
      <c r="IC204" s="357"/>
      <c r="ID204" s="358"/>
      <c r="IE204" s="359"/>
      <c r="IF204" s="359"/>
      <c r="IG204" s="359"/>
      <c r="IH204" s="359"/>
      <c r="II204" s="359"/>
      <c r="IJ204" s="359"/>
      <c r="IK204" s="359"/>
      <c r="IL204" s="359"/>
      <c r="IM204" s="359"/>
      <c r="IN204" s="359"/>
      <c r="IO204" s="359"/>
      <c r="IP204" s="415"/>
      <c r="IQ204" s="415"/>
    </row>
    <row r="205" spans="1:251" ht="15" x14ac:dyDescent="0.25">
      <c r="C205" s="363" t="s">
        <v>33</v>
      </c>
      <c r="D205" s="317"/>
      <c r="E205" s="362">
        <f>COUNTIF(E183:E204, 9)+COUNTIF(E183:E204, "9+")</f>
        <v>18</v>
      </c>
      <c r="F205" s="318"/>
      <c r="G205" s="330"/>
      <c r="H205" s="318"/>
      <c r="I205" s="330"/>
      <c r="J205" s="330"/>
      <c r="K205" s="330"/>
      <c r="L205" s="330"/>
      <c r="M205" s="419"/>
      <c r="N205" s="331"/>
      <c r="O205" s="332"/>
      <c r="P205" s="332"/>
      <c r="Q205" s="333"/>
      <c r="R205" s="331"/>
      <c r="S205" s="332"/>
      <c r="T205" s="332"/>
      <c r="U205" s="332"/>
      <c r="V205" s="331"/>
      <c r="W205" s="332"/>
      <c r="X205" s="332"/>
      <c r="Y205" s="333"/>
      <c r="Z205" s="331"/>
      <c r="AA205" s="333"/>
      <c r="AB205" s="331"/>
      <c r="AC205" s="333"/>
      <c r="AD205" s="331"/>
      <c r="AE205" s="332"/>
      <c r="AF205" s="333"/>
      <c r="AG205" s="331"/>
      <c r="AH205" s="332"/>
      <c r="AI205" s="333"/>
      <c r="AJ205" s="331"/>
      <c r="AK205" s="332"/>
      <c r="AL205" s="333"/>
      <c r="AM205" s="331"/>
      <c r="AN205" s="332"/>
      <c r="AO205" s="333"/>
      <c r="AP205" s="331"/>
      <c r="AQ205" s="332"/>
      <c r="AR205" s="333"/>
      <c r="AS205" s="331"/>
      <c r="AT205" s="332"/>
      <c r="AU205" s="333"/>
      <c r="AV205" s="331"/>
      <c r="AW205" s="332"/>
      <c r="AX205" s="333"/>
      <c r="AY205" s="331"/>
      <c r="AZ205" s="332"/>
      <c r="BA205" s="333"/>
      <c r="BB205" s="331"/>
      <c r="BC205" s="332"/>
      <c r="BD205" s="333"/>
      <c r="BE205" s="331"/>
      <c r="BF205" s="332"/>
      <c r="BG205" s="332"/>
      <c r="BH205" s="332"/>
      <c r="BI205" s="332"/>
      <c r="BJ205" s="333"/>
      <c r="BK205" s="331"/>
      <c r="BL205" s="332"/>
      <c r="BM205" s="333"/>
      <c r="BN205" s="331"/>
      <c r="BO205" s="332"/>
      <c r="BP205" s="333"/>
      <c r="BQ205" s="331"/>
      <c r="BR205" s="332"/>
      <c r="BS205" s="333"/>
      <c r="BT205" s="331"/>
      <c r="BU205" s="332"/>
      <c r="BV205" s="332"/>
      <c r="BW205" s="331"/>
      <c r="BX205" s="332"/>
      <c r="BY205" s="333"/>
      <c r="BZ205" s="331"/>
      <c r="CA205" s="332"/>
      <c r="CB205" s="333"/>
      <c r="CC205" s="331" t="s">
        <v>900</v>
      </c>
      <c r="CD205" s="332"/>
      <c r="CE205" s="332"/>
      <c r="CF205" s="332"/>
      <c r="CG205" s="332"/>
      <c r="CH205" s="333"/>
      <c r="CI205" s="331"/>
      <c r="CJ205" s="332"/>
      <c r="CK205" s="333"/>
      <c r="CL205" s="331"/>
      <c r="CM205" s="332"/>
      <c r="CN205" s="333"/>
      <c r="CO205" s="331" t="s">
        <v>899</v>
      </c>
      <c r="CP205" s="332"/>
      <c r="CQ205" s="332"/>
      <c r="CR205" s="332"/>
      <c r="CS205" s="332"/>
      <c r="CT205" s="332"/>
      <c r="CU205" s="332"/>
      <c r="CV205" s="332"/>
      <c r="CW205" s="332"/>
      <c r="CX205" s="332"/>
      <c r="CY205" s="332"/>
      <c r="CZ205" s="332"/>
      <c r="DA205" s="332"/>
      <c r="DB205" s="332"/>
      <c r="DC205" s="332"/>
      <c r="DD205" s="332"/>
      <c r="DE205" s="332"/>
      <c r="DF205" s="333"/>
      <c r="DG205" s="330"/>
      <c r="DH205" s="330"/>
      <c r="DI205" s="330">
        <f>COUNTIF(DI4:DI204, DI2)</f>
        <v>0</v>
      </c>
      <c r="DJ205" s="334"/>
      <c r="DK205" s="318">
        <f>COUNTIF(DK4:DK204, DK2)</f>
        <v>0</v>
      </c>
      <c r="DL205" s="335"/>
      <c r="DM205" s="319"/>
      <c r="DN205" s="320"/>
      <c r="DO205" s="321"/>
      <c r="DP205" s="321"/>
      <c r="DQ205" s="321"/>
      <c r="DR205" s="321"/>
      <c r="DS205" s="322"/>
      <c r="DT205" s="323"/>
      <c r="DU205" s="323"/>
      <c r="DV205" s="323"/>
      <c r="DW205" s="323"/>
      <c r="DX205" s="323"/>
      <c r="DY205" s="323"/>
      <c r="DZ205" s="324"/>
      <c r="EA205" s="325"/>
      <c r="EB205" s="325"/>
      <c r="EC205" s="325"/>
      <c r="ED205" s="325"/>
      <c r="EE205" s="325"/>
      <c r="EF205" s="325"/>
      <c r="EG205" s="325"/>
      <c r="EH205" s="326"/>
      <c r="EI205" s="327"/>
      <c r="EJ205" s="327"/>
      <c r="EK205" s="327"/>
      <c r="EL205" s="327"/>
      <c r="EM205" s="327"/>
      <c r="EN205" s="327"/>
      <c r="EO205" s="327"/>
      <c r="EP205" s="327"/>
      <c r="EQ205" s="327"/>
      <c r="ER205" s="327"/>
      <c r="ES205" s="327"/>
      <c r="ET205" s="328"/>
      <c r="EU205" s="320"/>
      <c r="EV205" s="321"/>
      <c r="EW205" s="321"/>
      <c r="EX205" s="321"/>
      <c r="EY205" s="321"/>
      <c r="EZ205" s="322"/>
      <c r="FA205" s="323"/>
      <c r="FB205" s="323"/>
      <c r="FC205" s="323"/>
      <c r="FD205" s="323"/>
      <c r="FE205" s="323"/>
      <c r="FF205" s="323"/>
      <c r="FG205" s="324"/>
      <c r="FH205" s="325"/>
      <c r="FI205" s="325"/>
      <c r="FJ205" s="325"/>
      <c r="FK205" s="325"/>
      <c r="FL205" s="325"/>
      <c r="FM205" s="325"/>
      <c r="FN205" s="325"/>
      <c r="FO205" s="326"/>
      <c r="FP205" s="327"/>
      <c r="FQ205" s="327"/>
      <c r="FR205" s="327"/>
      <c r="FS205" s="327"/>
      <c r="FT205" s="327"/>
      <c r="FU205" s="327"/>
      <c r="FV205" s="327"/>
      <c r="FW205" s="327"/>
      <c r="FX205" s="327"/>
      <c r="FY205" s="327"/>
      <c r="FZ205" s="327"/>
      <c r="GA205" s="328"/>
      <c r="GB205" s="320"/>
      <c r="GC205" s="321"/>
      <c r="GD205" s="321"/>
      <c r="GE205" s="321"/>
      <c r="GF205" s="321"/>
      <c r="GG205" s="322"/>
      <c r="GH205" s="323"/>
      <c r="GI205" s="323"/>
      <c r="GJ205" s="323"/>
      <c r="GK205" s="323"/>
      <c r="GL205" s="323"/>
      <c r="GM205" s="323"/>
      <c r="GN205" s="324"/>
      <c r="GO205" s="325"/>
      <c r="GP205" s="325"/>
      <c r="GQ205" s="325"/>
      <c r="GR205" s="325"/>
      <c r="GS205" s="325"/>
      <c r="GT205" s="325"/>
      <c r="GU205" s="325"/>
      <c r="GV205" s="326"/>
      <c r="GW205" s="327"/>
      <c r="GX205" s="327"/>
      <c r="GY205" s="327"/>
      <c r="GZ205" s="327"/>
      <c r="HA205" s="327"/>
      <c r="HB205" s="327"/>
      <c r="HC205" s="327"/>
      <c r="HD205" s="327"/>
      <c r="HE205" s="327"/>
      <c r="HF205" s="327"/>
      <c r="HG205" s="327"/>
      <c r="HH205" s="328"/>
      <c r="HI205" s="329"/>
      <c r="HJ205" s="320"/>
      <c r="HK205" s="321"/>
      <c r="HL205" s="321"/>
      <c r="HM205" s="321"/>
      <c r="HN205" s="321"/>
      <c r="HO205" s="322"/>
      <c r="HP205" s="323"/>
      <c r="HQ205" s="323"/>
      <c r="HR205" s="323"/>
      <c r="HS205" s="323"/>
      <c r="HT205" s="323"/>
      <c r="HU205" s="323"/>
      <c r="HV205" s="324"/>
      <c r="HW205" s="325"/>
      <c r="HX205" s="325"/>
      <c r="HY205" s="325"/>
      <c r="HZ205" s="325"/>
      <c r="IA205" s="325"/>
      <c r="IB205" s="325"/>
      <c r="IC205" s="325"/>
      <c r="ID205" s="326"/>
      <c r="IE205" s="327"/>
      <c r="IF205" s="327"/>
      <c r="IG205" s="327"/>
      <c r="IH205" s="327"/>
      <c r="II205" s="327"/>
      <c r="IJ205" s="327"/>
      <c r="IK205" s="327"/>
      <c r="IL205" s="327"/>
      <c r="IM205" s="327"/>
      <c r="IN205" s="327"/>
      <c r="IO205" s="327"/>
      <c r="IP205" s="417"/>
      <c r="IQ205" s="417"/>
    </row>
    <row r="206" spans="1:251" ht="15" x14ac:dyDescent="0.25">
      <c r="C206" s="364" t="s">
        <v>45</v>
      </c>
      <c r="D206" s="365"/>
      <c r="E206" s="365">
        <f>SUM(E153, E182, E205)</f>
        <v>69</v>
      </c>
      <c r="G206" s="17"/>
      <c r="H206" s="14"/>
      <c r="M206" s="431"/>
      <c r="N206" s="432"/>
      <c r="O206" s="432"/>
      <c r="P206" s="432"/>
      <c r="Q206" s="432"/>
      <c r="R206" s="432"/>
      <c r="S206" s="432"/>
      <c r="T206" s="432"/>
      <c r="U206" s="432"/>
      <c r="V206" s="432"/>
      <c r="W206" s="432"/>
      <c r="X206" s="432"/>
      <c r="Y206" s="432"/>
      <c r="Z206" s="432"/>
      <c r="AA206" s="432"/>
      <c r="AB206" s="432"/>
      <c r="AC206" s="432"/>
    </row>
    <row r="207" spans="1:251" ht="15.75" thickBot="1" x14ac:dyDescent="0.3">
      <c r="C207" s="366" t="s">
        <v>400</v>
      </c>
      <c r="D207" s="367"/>
      <c r="E207" s="367">
        <f>SUM(E20, E120, E206)</f>
        <v>152</v>
      </c>
      <c r="M207" s="433"/>
      <c r="N207" s="434"/>
      <c r="O207" s="434"/>
      <c r="P207" s="434"/>
      <c r="Q207" s="434"/>
      <c r="R207" s="434"/>
      <c r="S207" s="434"/>
      <c r="T207" s="434"/>
      <c r="U207" s="434"/>
      <c r="V207" s="434"/>
      <c r="W207" s="434"/>
      <c r="X207" s="434"/>
      <c r="Y207" s="434"/>
      <c r="Z207" s="434"/>
      <c r="AA207" s="434"/>
      <c r="AB207" s="434"/>
      <c r="AC207" s="434"/>
    </row>
    <row r="208" spans="1:251" ht="15" x14ac:dyDescent="0.25">
      <c r="B208" s="264" t="s">
        <v>41</v>
      </c>
      <c r="C208" s="265"/>
      <c r="D208" s="244">
        <f t="shared" ref="D208:D213" si="680">SUM(N208:CZ208)</f>
        <v>64</v>
      </c>
      <c r="E208" s="245"/>
      <c r="F208" s="246"/>
      <c r="G208" s="247"/>
      <c r="H208" s="247"/>
      <c r="I208" s="247"/>
      <c r="J208" s="247"/>
      <c r="K208" s="247"/>
      <c r="L208" s="247"/>
      <c r="M208" s="473" t="s">
        <v>1117</v>
      </c>
      <c r="N208" s="248">
        <f>COUNTIF(N$3:O206, $M208)</f>
        <v>0</v>
      </c>
      <c r="O208" s="302"/>
      <c r="P208" s="247">
        <f>COUNTIF(P$3:Q206, $M208)</f>
        <v>0</v>
      </c>
      <c r="Q208" s="245"/>
      <c r="R208" s="248">
        <f>COUNTIF(R$3:S206, $M208)</f>
        <v>0</v>
      </c>
      <c r="S208" s="302"/>
      <c r="T208" s="247">
        <f>COUNTIF(T$3:U206, $M208)</f>
        <v>0</v>
      </c>
      <c r="U208" s="245"/>
      <c r="V208" s="248">
        <f>COUNTIF(V$3:W206, $M208)</f>
        <v>0</v>
      </c>
      <c r="W208" s="302"/>
      <c r="X208" s="247">
        <f>COUNTIF(X$3:Y206, $M208)</f>
        <v>0</v>
      </c>
      <c r="Y208" s="245"/>
      <c r="Z208" s="248">
        <f>COUNTIF(Z$3:AA206, $M208)</f>
        <v>0</v>
      </c>
      <c r="AA208" s="245"/>
      <c r="AB208" s="248">
        <f>COUNTIF(AB$3:AC206, $M208)</f>
        <v>0</v>
      </c>
      <c r="AC208" s="245"/>
      <c r="AD208" s="248">
        <f>COUNTIF(AD$3:AF206, $M208)</f>
        <v>0</v>
      </c>
      <c r="AE208" s="246"/>
      <c r="AF208" s="245"/>
      <c r="AG208" s="248">
        <f>COUNTIF(AG$3:AI206, $M208)</f>
        <v>0</v>
      </c>
      <c r="AH208" s="246"/>
      <c r="AI208" s="245"/>
      <c r="AJ208" s="248">
        <f>COUNTIF(AJ$3:AL206, $M208)</f>
        <v>0</v>
      </c>
      <c r="AK208" s="246"/>
      <c r="AL208" s="245"/>
      <c r="AM208" s="248">
        <f>COUNTIF(AM$3:AO206, $M208)</f>
        <v>0</v>
      </c>
      <c r="AN208" s="246"/>
      <c r="AO208" s="245"/>
      <c r="AP208" s="248">
        <f>COUNTIF(AP$3:AR206, $M208)</f>
        <v>0</v>
      </c>
      <c r="AQ208" s="246"/>
      <c r="AR208" s="245"/>
      <c r="AS208" s="248">
        <f>COUNTIF(AS$3:AU206, $M208)</f>
        <v>0</v>
      </c>
      <c r="AT208" s="246"/>
      <c r="AU208" s="245"/>
      <c r="AV208" s="248">
        <f>COUNTIF(AV$3:AX206, $M208)</f>
        <v>0</v>
      </c>
      <c r="AW208" s="246"/>
      <c r="AX208" s="245"/>
      <c r="AY208" s="248">
        <f>COUNTIF(AY$3:BA206, $M208)</f>
        <v>0</v>
      </c>
      <c r="AZ208" s="246"/>
      <c r="BA208" s="245"/>
      <c r="BB208" s="248">
        <f>COUNTIF(BB$3:BD206, $M208)</f>
        <v>0</v>
      </c>
      <c r="BC208" s="246"/>
      <c r="BD208" s="245"/>
      <c r="BE208" s="248">
        <f>COUNTIF(BE$3:BG206, $M208)</f>
        <v>0</v>
      </c>
      <c r="BF208" s="246"/>
      <c r="BG208" s="245"/>
      <c r="BH208" s="248">
        <f>COUNTIF(BH$3:BJ206, $M208)</f>
        <v>0</v>
      </c>
      <c r="BI208" s="246"/>
      <c r="BJ208" s="245"/>
      <c r="BK208" s="248">
        <f>COUNTIF(BK$3:BM206, $M208)</f>
        <v>0</v>
      </c>
      <c r="BL208" s="246"/>
      <c r="BM208" s="245"/>
      <c r="BN208" s="248">
        <f>COUNTIF(BN$3:BP206, $M208)</f>
        <v>0</v>
      </c>
      <c r="BO208" s="246"/>
      <c r="BP208" s="245"/>
      <c r="BQ208" s="248">
        <f>COUNTIF(BQ$3:BS206, $M208)</f>
        <v>0</v>
      </c>
      <c r="BR208" s="246"/>
      <c r="BS208" s="245"/>
      <c r="BT208" s="248">
        <f>COUNTIF(BT$3:BV206, $M208)</f>
        <v>0</v>
      </c>
      <c r="BU208" s="246"/>
      <c r="BV208" s="245"/>
      <c r="BW208" s="248">
        <f>COUNTIF(BW$3:BY206, $M208)</f>
        <v>0</v>
      </c>
      <c r="BX208" s="246"/>
      <c r="BY208" s="245"/>
      <c r="BZ208" s="248">
        <f>COUNTIF(BZ$3:CB206, $M208)</f>
        <v>0</v>
      </c>
      <c r="CA208" s="246"/>
      <c r="CB208" s="245"/>
      <c r="CC208" s="248">
        <f>COUNTIF(CC$3:CE206, $M208)</f>
        <v>0</v>
      </c>
      <c r="CD208" s="246"/>
      <c r="CE208" s="245"/>
      <c r="CF208" s="248">
        <f>COUNTIF(CF$3:CH206, $M208)</f>
        <v>0</v>
      </c>
      <c r="CG208" s="246"/>
      <c r="CH208" s="245"/>
      <c r="CI208" s="248">
        <f>COUNTIF(CI$3:CK206, $M208)</f>
        <v>64</v>
      </c>
      <c r="CJ208" s="246"/>
      <c r="CK208" s="245"/>
      <c r="CL208" s="248">
        <f>COUNTIF(CL$3:CN206, $M208)</f>
        <v>0</v>
      </c>
      <c r="CM208" s="246"/>
      <c r="CN208" s="245"/>
      <c r="CO208" s="248">
        <f>COUNTIF(CO$3:CQ206, $M208)</f>
        <v>0</v>
      </c>
      <c r="CP208" s="246"/>
      <c r="CQ208" s="245"/>
      <c r="CR208" s="248">
        <f>COUNTIF(CR$3:CT206, $M208)</f>
        <v>0</v>
      </c>
      <c r="CS208" s="246"/>
      <c r="CT208" s="245"/>
      <c r="CU208" s="248">
        <f>COUNTIF(CU$3:CW206, $M208)</f>
        <v>0</v>
      </c>
      <c r="CV208" s="246"/>
      <c r="CW208" s="245"/>
      <c r="CX208" s="248">
        <f>COUNTIF(CX$3:CZ206, $M208)</f>
        <v>0</v>
      </c>
      <c r="CY208" s="246"/>
      <c r="CZ208" s="245"/>
      <c r="DA208" s="248">
        <f>COUNTIF(DA$3:DC206, $M208)</f>
        <v>0</v>
      </c>
      <c r="DB208" s="246"/>
      <c r="DC208" s="245"/>
      <c r="DD208" s="248">
        <f>COUNTIF(DD$3:DF206, $M208)</f>
        <v>0</v>
      </c>
      <c r="DE208" s="246"/>
      <c r="DF208" s="245"/>
    </row>
    <row r="209" spans="2:253" ht="15.75" thickBot="1" x14ac:dyDescent="0.3">
      <c r="B209" s="266"/>
      <c r="C209" s="267"/>
      <c r="D209" s="249">
        <f t="shared" si="680"/>
        <v>0</v>
      </c>
      <c r="E209" s="250"/>
      <c r="F209" s="251"/>
      <c r="G209" s="252"/>
      <c r="H209" s="252"/>
      <c r="I209" s="252"/>
      <c r="J209" s="252"/>
      <c r="K209" s="252"/>
      <c r="L209" s="252"/>
      <c r="M209" s="299" t="str">
        <f>"r"&amp;MID(M208, 2, 4)</f>
        <v>r21-4</v>
      </c>
      <c r="N209" s="253">
        <f>COUNTIF(N$3:O206, $M209)</f>
        <v>0</v>
      </c>
      <c r="O209" s="305"/>
      <c r="P209" s="252">
        <f>COUNTIF(P$3:Q206, $M209)</f>
        <v>0</v>
      </c>
      <c r="Q209" s="250"/>
      <c r="R209" s="253">
        <f>COUNTIF(R$3:S206, $M209)</f>
        <v>0</v>
      </c>
      <c r="S209" s="305"/>
      <c r="T209" s="252">
        <f>COUNTIF(T$3:U206, $M209)</f>
        <v>0</v>
      </c>
      <c r="U209" s="250"/>
      <c r="V209" s="253">
        <f>COUNTIF(V$3:W206, $M209)</f>
        <v>0</v>
      </c>
      <c r="W209" s="305"/>
      <c r="X209" s="252">
        <f>COUNTIF(X$3:Y206, $M209)</f>
        <v>0</v>
      </c>
      <c r="Y209" s="250"/>
      <c r="Z209" s="253">
        <f>COUNTIF(Z$3:AA206, $M209)</f>
        <v>0</v>
      </c>
      <c r="AA209" s="250"/>
      <c r="AB209" s="253">
        <f>COUNTIF(AB$3:AC206, $M209)</f>
        <v>0</v>
      </c>
      <c r="AC209" s="250"/>
      <c r="AD209" s="253">
        <f>COUNTIF(AD$3:AF206, $M209)</f>
        <v>0</v>
      </c>
      <c r="AE209" s="251"/>
      <c r="AF209" s="250"/>
      <c r="AG209" s="253">
        <f>COUNTIF(AG$3:AI206, $M209)</f>
        <v>0</v>
      </c>
      <c r="AH209" s="251"/>
      <c r="AI209" s="250"/>
      <c r="AJ209" s="253">
        <f>COUNTIF(AJ$3:AL206, $M209)</f>
        <v>0</v>
      </c>
      <c r="AK209" s="251"/>
      <c r="AL209" s="250"/>
      <c r="AM209" s="253">
        <f>COUNTIF(AM$3:AO206, $M209)</f>
        <v>0</v>
      </c>
      <c r="AN209" s="251"/>
      <c r="AO209" s="250"/>
      <c r="AP209" s="253">
        <f>COUNTIF(AP$3:AR206, $M209)</f>
        <v>0</v>
      </c>
      <c r="AQ209" s="251"/>
      <c r="AR209" s="250"/>
      <c r="AS209" s="253">
        <f>COUNTIF(AS$3:AU206, $M209)</f>
        <v>0</v>
      </c>
      <c r="AT209" s="251"/>
      <c r="AU209" s="250"/>
      <c r="AV209" s="253">
        <f>COUNTIF(AV$3:AX206, $M209)</f>
        <v>0</v>
      </c>
      <c r="AW209" s="251"/>
      <c r="AX209" s="250"/>
      <c r="AY209" s="253">
        <f>COUNTIF(AY$3:BA206, $M209)</f>
        <v>0</v>
      </c>
      <c r="AZ209" s="251"/>
      <c r="BA209" s="250"/>
      <c r="BB209" s="253">
        <f>COUNTIF(BB$3:BD206, $M209)</f>
        <v>0</v>
      </c>
      <c r="BC209" s="251"/>
      <c r="BD209" s="250"/>
      <c r="BE209" s="253">
        <f>COUNTIF(BE$3:BG206, $M209)</f>
        <v>0</v>
      </c>
      <c r="BF209" s="251"/>
      <c r="BG209" s="250"/>
      <c r="BH209" s="253">
        <f>COUNTIF(BH$3:BJ206, $M209)</f>
        <v>0</v>
      </c>
      <c r="BI209" s="251"/>
      <c r="BJ209" s="250"/>
      <c r="BK209" s="253">
        <f>COUNTIF(BK$3:BM206, $M209)</f>
        <v>0</v>
      </c>
      <c r="BL209" s="251"/>
      <c r="BM209" s="250"/>
      <c r="BN209" s="253">
        <f>COUNTIF(BN$3:BP206, $M209)</f>
        <v>0</v>
      </c>
      <c r="BO209" s="251"/>
      <c r="BP209" s="250"/>
      <c r="BQ209" s="253">
        <f>COUNTIF(BQ$3:BS206, $M209)</f>
        <v>0</v>
      </c>
      <c r="BR209" s="251"/>
      <c r="BS209" s="250"/>
      <c r="BT209" s="253">
        <f>COUNTIF(BT$3:BV206, $M209)</f>
        <v>0</v>
      </c>
      <c r="BU209" s="251"/>
      <c r="BV209" s="250"/>
      <c r="BW209" s="253">
        <f>COUNTIF(BW$3:BY206, $M209)</f>
        <v>0</v>
      </c>
      <c r="BX209" s="251"/>
      <c r="BY209" s="250"/>
      <c r="BZ209" s="253">
        <f>COUNTIF(BZ$3:CB206, $M209)</f>
        <v>0</v>
      </c>
      <c r="CA209" s="251"/>
      <c r="CB209" s="250"/>
      <c r="CC209" s="253">
        <f>COUNTIF(CC$3:CE206, $M209)</f>
        <v>0</v>
      </c>
      <c r="CD209" s="251"/>
      <c r="CE209" s="250"/>
      <c r="CF209" s="253">
        <f>COUNTIF(CF$3:CH206, $M209)</f>
        <v>0</v>
      </c>
      <c r="CG209" s="251"/>
      <c r="CH209" s="250"/>
      <c r="CI209" s="253">
        <f>COUNTIF(CI$3:CK206, $M209)</f>
        <v>0</v>
      </c>
      <c r="CJ209" s="251"/>
      <c r="CK209" s="250"/>
      <c r="CL209" s="253">
        <f>COUNTIF(CL$3:CN206, $M209)</f>
        <v>0</v>
      </c>
      <c r="CM209" s="251"/>
      <c r="CN209" s="250"/>
      <c r="CO209" s="253">
        <f>COUNTIF(CO$3:CQ206, $M209)</f>
        <v>0</v>
      </c>
      <c r="CP209" s="251"/>
      <c r="CQ209" s="250"/>
      <c r="CR209" s="253">
        <f>COUNTIF(CR$3:CT206, $M209)</f>
        <v>0</v>
      </c>
      <c r="CS209" s="251"/>
      <c r="CT209" s="250"/>
      <c r="CU209" s="253">
        <f>COUNTIF(CU$3:CW206, $M209)</f>
        <v>0</v>
      </c>
      <c r="CV209" s="251"/>
      <c r="CW209" s="250"/>
      <c r="CX209" s="253">
        <f>COUNTIF(CX$3:CZ206, $M209)</f>
        <v>0</v>
      </c>
      <c r="CY209" s="251"/>
      <c r="CZ209" s="250"/>
      <c r="DA209" s="253">
        <f>COUNTIF(DA$3:DC206, $M209)</f>
        <v>0</v>
      </c>
      <c r="DB209" s="251"/>
      <c r="DC209" s="250"/>
      <c r="DD209" s="253">
        <f>COUNTIF(DD$3:DF206, $M209)</f>
        <v>0</v>
      </c>
      <c r="DE209" s="251"/>
      <c r="DF209" s="250"/>
    </row>
    <row r="210" spans="2:253" ht="15" x14ac:dyDescent="0.25">
      <c r="B210" s="268"/>
      <c r="C210" s="267"/>
      <c r="D210" s="254">
        <f t="shared" si="680"/>
        <v>534</v>
      </c>
      <c r="E210" s="255"/>
      <c r="F210" s="256"/>
      <c r="G210" s="257"/>
      <c r="H210" s="257"/>
      <c r="I210" s="257"/>
      <c r="J210" s="257"/>
      <c r="K210" s="257"/>
      <c r="L210" s="257"/>
      <c r="M210" s="474" t="s">
        <v>1390</v>
      </c>
      <c r="N210" s="258">
        <f>COUNTIF(N$3:O206, $M210)</f>
        <v>49</v>
      </c>
      <c r="O210" s="428"/>
      <c r="P210" s="257">
        <f>COUNTIF(P$3:Q206, $M210)</f>
        <v>1</v>
      </c>
      <c r="Q210" s="255"/>
      <c r="R210" s="258">
        <f>COUNTIF(R$3:S206, $M210)</f>
        <v>15</v>
      </c>
      <c r="S210" s="428"/>
      <c r="T210" s="257">
        <f>COUNTIF(T$3:U206, $M210)</f>
        <v>0</v>
      </c>
      <c r="U210" s="255"/>
      <c r="V210" s="258">
        <f>COUNTIF(V$3:W206, $M210)</f>
        <v>55</v>
      </c>
      <c r="W210" s="428"/>
      <c r="X210" s="257">
        <f>COUNTIF(X$3:Y206, $M210)</f>
        <v>0</v>
      </c>
      <c r="Y210" s="255"/>
      <c r="Z210" s="258">
        <f>COUNTIF(Z$3:AA206, $M210)</f>
        <v>1</v>
      </c>
      <c r="AA210" s="255"/>
      <c r="AB210" s="258">
        <f>COUNTIF(AB$3:AC206, $M210)</f>
        <v>39</v>
      </c>
      <c r="AC210" s="255"/>
      <c r="AD210" s="258">
        <f>COUNTIF(AD$3:AF206, $M210)</f>
        <v>0</v>
      </c>
      <c r="AE210" s="256"/>
      <c r="AF210" s="255"/>
      <c r="AG210" s="258">
        <f>COUNTIF(AG$3:AI206, $M210)</f>
        <v>0</v>
      </c>
      <c r="AH210" s="256"/>
      <c r="AI210" s="255"/>
      <c r="AJ210" s="258">
        <f>COUNTIF(AJ$3:AL206, $M210)</f>
        <v>0</v>
      </c>
      <c r="AK210" s="256"/>
      <c r="AL210" s="255"/>
      <c r="AM210" s="258">
        <f>COUNTIF(AM$3:AO206, $M210)</f>
        <v>0</v>
      </c>
      <c r="AN210" s="256"/>
      <c r="AO210" s="255"/>
      <c r="AP210" s="258">
        <f>COUNTIF(AP$3:AR206, $M210)</f>
        <v>0</v>
      </c>
      <c r="AQ210" s="256"/>
      <c r="AR210" s="255"/>
      <c r="AS210" s="258">
        <f>COUNTIF(AS$3:AU206, $M210)</f>
        <v>0</v>
      </c>
      <c r="AT210" s="256"/>
      <c r="AU210" s="255"/>
      <c r="AV210" s="258">
        <f>COUNTIF(AV$3:AX206, $M210)</f>
        <v>1</v>
      </c>
      <c r="AW210" s="256"/>
      <c r="AX210" s="255"/>
      <c r="AY210" s="258">
        <f>COUNTIF(AY$3:BA206, $M210)</f>
        <v>0</v>
      </c>
      <c r="AZ210" s="256"/>
      <c r="BA210" s="255"/>
      <c r="BB210" s="258">
        <f>COUNTIF(BB$3:BD206, $M210)</f>
        <v>4</v>
      </c>
      <c r="BC210" s="256"/>
      <c r="BD210" s="255"/>
      <c r="BE210" s="258">
        <f>COUNTIF(BE$3:BG206, $M210)</f>
        <v>6</v>
      </c>
      <c r="BF210" s="256"/>
      <c r="BG210" s="255"/>
      <c r="BH210" s="258">
        <f>COUNTIF(BH$3:BJ206, $M210)</f>
        <v>4</v>
      </c>
      <c r="BI210" s="256"/>
      <c r="BJ210" s="255"/>
      <c r="BK210" s="258">
        <f>COUNTIF(BK$3:BM206, $M210)</f>
        <v>43</v>
      </c>
      <c r="BL210" s="256"/>
      <c r="BM210" s="255"/>
      <c r="BN210" s="258">
        <f>COUNTIF(BN$3:BP206, $M210)</f>
        <v>58</v>
      </c>
      <c r="BO210" s="256"/>
      <c r="BP210" s="255"/>
      <c r="BQ210" s="258">
        <f>COUNTIF(BQ$3:BS206, $M210)</f>
        <v>60</v>
      </c>
      <c r="BR210" s="256"/>
      <c r="BS210" s="255"/>
      <c r="BT210" s="258">
        <f>COUNTIF(BT$3:BV206, $M210)</f>
        <v>1</v>
      </c>
      <c r="BU210" s="256"/>
      <c r="BV210" s="255"/>
      <c r="BW210" s="258">
        <f>COUNTIF(BW$3:BY206, $M210)</f>
        <v>66</v>
      </c>
      <c r="BX210" s="256"/>
      <c r="BY210" s="255"/>
      <c r="BZ210" s="258">
        <f>COUNTIF(BZ$3:CB206, $M210)</f>
        <v>66</v>
      </c>
      <c r="CA210" s="256"/>
      <c r="CB210" s="255"/>
      <c r="CC210" s="258">
        <f>COUNTIF(CC$3:CE206, $M210)</f>
        <v>0</v>
      </c>
      <c r="CD210" s="256"/>
      <c r="CE210" s="255"/>
      <c r="CF210" s="258">
        <f>COUNTIF(CF$3:CH206, $M210)</f>
        <v>0</v>
      </c>
      <c r="CG210" s="256"/>
      <c r="CH210" s="255"/>
      <c r="CI210" s="258">
        <f>COUNTIF(CI$3:CK206, $M210)</f>
        <v>0</v>
      </c>
      <c r="CJ210" s="256"/>
      <c r="CK210" s="255"/>
      <c r="CL210" s="258">
        <f>COUNTIF(CL$3:CN206, $M210)</f>
        <v>65</v>
      </c>
      <c r="CM210" s="256"/>
      <c r="CN210" s="255"/>
      <c r="CO210" s="258">
        <f>COUNTIF(CO$3:CQ206, $M210)</f>
        <v>0</v>
      </c>
      <c r="CP210" s="256"/>
      <c r="CQ210" s="255"/>
      <c r="CR210" s="258">
        <f>COUNTIF(CR$3:CT206, $M210)</f>
        <v>0</v>
      </c>
      <c r="CS210" s="256"/>
      <c r="CT210" s="255"/>
      <c r="CU210" s="258">
        <f>COUNTIF(CU$3:CW206, $M210)</f>
        <v>0</v>
      </c>
      <c r="CV210" s="256"/>
      <c r="CW210" s="255"/>
      <c r="CX210" s="258">
        <f>COUNTIF(CX$3:CZ206, $M210)</f>
        <v>0</v>
      </c>
      <c r="CY210" s="256"/>
      <c r="CZ210" s="255"/>
      <c r="DA210" s="258">
        <f>COUNTIF(DA$3:DC206, $M210)</f>
        <v>0</v>
      </c>
      <c r="DB210" s="256"/>
      <c r="DC210" s="255"/>
      <c r="DD210" s="258">
        <f>COUNTIF(DD$3:DF206, $M210)</f>
        <v>0</v>
      </c>
      <c r="DE210" s="256"/>
      <c r="DF210" s="255"/>
    </row>
    <row r="211" spans="2:253" ht="15.75" thickBot="1" x14ac:dyDescent="0.3">
      <c r="B211" s="268"/>
      <c r="C211" s="398" t="s">
        <v>39</v>
      </c>
      <c r="D211" s="249">
        <f t="shared" si="680"/>
        <v>8</v>
      </c>
      <c r="E211" s="250"/>
      <c r="F211" s="251"/>
      <c r="G211" s="252"/>
      <c r="H211" s="252"/>
      <c r="I211" s="252"/>
      <c r="J211" s="252"/>
      <c r="K211" s="252"/>
      <c r="L211" s="252"/>
      <c r="M211" s="299" t="str">
        <f>"r"&amp;MID(M210, 2, 4)</f>
        <v>r21-8</v>
      </c>
      <c r="N211" s="253">
        <f>COUNTIF(N$3:O206, $M211)</f>
        <v>0</v>
      </c>
      <c r="O211" s="305"/>
      <c r="P211" s="252">
        <f>COUNTIF(P$3:Q206, $M211)</f>
        <v>0</v>
      </c>
      <c r="Q211" s="250"/>
      <c r="R211" s="253">
        <f>COUNTIF(R$3:S206, $M211)</f>
        <v>1</v>
      </c>
      <c r="S211" s="305"/>
      <c r="T211" s="252">
        <f>COUNTIF(T$3:U206, $M211)</f>
        <v>0</v>
      </c>
      <c r="U211" s="250"/>
      <c r="V211" s="253">
        <f>COUNTIF(V$3:W206, $M211)</f>
        <v>0</v>
      </c>
      <c r="W211" s="305"/>
      <c r="X211" s="252">
        <f>COUNTIF(X$3:Y206, $M211)</f>
        <v>0</v>
      </c>
      <c r="Y211" s="250"/>
      <c r="Z211" s="253">
        <f>COUNTIF(Z$3:AA206, $M211)</f>
        <v>1</v>
      </c>
      <c r="AA211" s="250"/>
      <c r="AB211" s="253">
        <f>COUNTIF(AB$3:AC206, $M211)</f>
        <v>0</v>
      </c>
      <c r="AC211" s="250"/>
      <c r="AD211" s="253">
        <f>COUNTIF(AD$3:AF206, $M211)</f>
        <v>0</v>
      </c>
      <c r="AE211" s="251"/>
      <c r="AF211" s="250"/>
      <c r="AG211" s="253">
        <f>COUNTIF(AG$3:AI206, $M211)</f>
        <v>1</v>
      </c>
      <c r="AH211" s="251"/>
      <c r="AI211" s="250"/>
      <c r="AJ211" s="253">
        <f>COUNTIF(AJ$3:AL206, $M211)</f>
        <v>0</v>
      </c>
      <c r="AK211" s="251"/>
      <c r="AL211" s="250"/>
      <c r="AM211" s="253">
        <f>COUNTIF(AM$3:AO206, $M211)</f>
        <v>0</v>
      </c>
      <c r="AN211" s="251"/>
      <c r="AO211" s="250"/>
      <c r="AP211" s="253">
        <f>COUNTIF(AP$3:AR206, $M211)</f>
        <v>0</v>
      </c>
      <c r="AQ211" s="251"/>
      <c r="AR211" s="250"/>
      <c r="AS211" s="253">
        <f>COUNTIF(AS$3:AU206, $M211)</f>
        <v>0</v>
      </c>
      <c r="AT211" s="251"/>
      <c r="AU211" s="250"/>
      <c r="AV211" s="253">
        <f>COUNTIF(AV$3:AX206, $M211)</f>
        <v>0</v>
      </c>
      <c r="AW211" s="251"/>
      <c r="AX211" s="250"/>
      <c r="AY211" s="253">
        <f>COUNTIF(AY$3:BA206, $M211)</f>
        <v>0</v>
      </c>
      <c r="AZ211" s="251"/>
      <c r="BA211" s="250"/>
      <c r="BB211" s="253">
        <f>COUNTIF(BB$3:BD206, $M211)</f>
        <v>0</v>
      </c>
      <c r="BC211" s="251"/>
      <c r="BD211" s="250"/>
      <c r="BE211" s="253">
        <f>COUNTIF(BE$3:BG206, $M211)</f>
        <v>2</v>
      </c>
      <c r="BF211" s="251"/>
      <c r="BG211" s="250"/>
      <c r="BH211" s="253">
        <f>COUNTIF(BH$3:BJ206, $M211)</f>
        <v>1</v>
      </c>
      <c r="BI211" s="251"/>
      <c r="BJ211" s="250"/>
      <c r="BK211" s="253">
        <f>COUNTIF(BK$3:BM206, $M211)</f>
        <v>1</v>
      </c>
      <c r="BL211" s="251"/>
      <c r="BM211" s="250"/>
      <c r="BN211" s="253">
        <f>COUNTIF(BN$3:BP206, $M211)</f>
        <v>0</v>
      </c>
      <c r="BO211" s="251"/>
      <c r="BP211" s="250"/>
      <c r="BQ211" s="253">
        <f>COUNTIF(BQ$3:BS206, $M211)</f>
        <v>0</v>
      </c>
      <c r="BR211" s="251"/>
      <c r="BS211" s="250"/>
      <c r="BT211" s="253">
        <f>COUNTIF(BT$3:BV206, $M211)</f>
        <v>0</v>
      </c>
      <c r="BU211" s="251"/>
      <c r="BV211" s="250"/>
      <c r="BW211" s="253">
        <f>COUNTIF(BW$3:BY206, $M211)</f>
        <v>0</v>
      </c>
      <c r="BX211" s="251"/>
      <c r="BY211" s="250"/>
      <c r="BZ211" s="253">
        <f>COUNTIF(BZ$3:CB206, $M211)</f>
        <v>0</v>
      </c>
      <c r="CA211" s="251"/>
      <c r="CB211" s="250"/>
      <c r="CC211" s="253">
        <f>COUNTIF(CC$3:CE206, $M211)</f>
        <v>0</v>
      </c>
      <c r="CD211" s="251"/>
      <c r="CE211" s="250"/>
      <c r="CF211" s="253">
        <f>COUNTIF(CF$3:CH206, $M211)</f>
        <v>0</v>
      </c>
      <c r="CG211" s="251"/>
      <c r="CH211" s="250"/>
      <c r="CI211" s="253">
        <f>COUNTIF(CI$3:CK206, $M211)</f>
        <v>0</v>
      </c>
      <c r="CJ211" s="251"/>
      <c r="CK211" s="250"/>
      <c r="CL211" s="253">
        <f>COUNTIF(CL$3:CN206, $M211)</f>
        <v>0</v>
      </c>
      <c r="CM211" s="251"/>
      <c r="CN211" s="250"/>
      <c r="CO211" s="253">
        <f>COUNTIF(CO$3:CQ206, $M211)</f>
        <v>0</v>
      </c>
      <c r="CP211" s="251"/>
      <c r="CQ211" s="250"/>
      <c r="CR211" s="253">
        <f>COUNTIF(CR$3:CT206, $M211)</f>
        <v>0</v>
      </c>
      <c r="CS211" s="251"/>
      <c r="CT211" s="250"/>
      <c r="CU211" s="253">
        <f>COUNTIF(CU$3:CW206, $M211)</f>
        <v>1</v>
      </c>
      <c r="CV211" s="251"/>
      <c r="CW211" s="250"/>
      <c r="CX211" s="253">
        <f>COUNTIF(CX$3:CZ206, $M211)</f>
        <v>0</v>
      </c>
      <c r="CY211" s="251"/>
      <c r="CZ211" s="250"/>
      <c r="DA211" s="253">
        <f>COUNTIF(DA$3:DC206, $M211)</f>
        <v>0</v>
      </c>
      <c r="DB211" s="251"/>
      <c r="DC211" s="250"/>
      <c r="DD211" s="253">
        <f>COUNTIF(DD$3:DF206, $M211)</f>
        <v>1</v>
      </c>
      <c r="DE211" s="251"/>
      <c r="DF211" s="250"/>
    </row>
    <row r="212" spans="2:253" ht="15" x14ac:dyDescent="0.25">
      <c r="B212" s="268"/>
      <c r="C212" s="398" t="s">
        <v>40</v>
      </c>
      <c r="D212" s="259">
        <f t="shared" si="680"/>
        <v>155</v>
      </c>
      <c r="E212" s="260"/>
      <c r="F212" s="261"/>
      <c r="G212" s="262"/>
      <c r="H212" s="262"/>
      <c r="I212" s="262"/>
      <c r="J212" s="262"/>
      <c r="K212" s="262"/>
      <c r="L212" s="262"/>
      <c r="M212" s="475" t="s">
        <v>1387</v>
      </c>
      <c r="N212" s="263">
        <f>COUNTIF(N$3:O207, $M212)</f>
        <v>0</v>
      </c>
      <c r="O212" s="429"/>
      <c r="P212" s="262">
        <f>COUNTIF(P$3:Q207, $M212)</f>
        <v>0</v>
      </c>
      <c r="Q212" s="260"/>
      <c r="R212" s="263">
        <f>COUNTIF(R$3:S207, $M212)</f>
        <v>40</v>
      </c>
      <c r="S212" s="429"/>
      <c r="T212" s="262">
        <f>COUNTIF(T$3:U207, $M212)</f>
        <v>0</v>
      </c>
      <c r="U212" s="260"/>
      <c r="V212" s="263">
        <f>COUNTIF(V$3:W207, $M212)</f>
        <v>0</v>
      </c>
      <c r="W212" s="429"/>
      <c r="X212" s="262">
        <f>COUNTIF(X$3:Y207, $M212)</f>
        <v>0</v>
      </c>
      <c r="Y212" s="260"/>
      <c r="Z212" s="263">
        <f>COUNTIF(Z$3:AA207, $M212)</f>
        <v>0</v>
      </c>
      <c r="AA212" s="260"/>
      <c r="AB212" s="263">
        <f>COUNTIF(AB$3:AC207, $M212)</f>
        <v>0</v>
      </c>
      <c r="AC212" s="260"/>
      <c r="AD212" s="263">
        <f>COUNTIF(AD$3:AF207, $M212)</f>
        <v>0</v>
      </c>
      <c r="AE212" s="261"/>
      <c r="AF212" s="260"/>
      <c r="AG212" s="263">
        <f>COUNTIF(AG$3:AI207, $M212)</f>
        <v>0</v>
      </c>
      <c r="AH212" s="261"/>
      <c r="AI212" s="260"/>
      <c r="AJ212" s="263">
        <f>COUNTIF(AJ$3:AL207, $M212)</f>
        <v>0</v>
      </c>
      <c r="AK212" s="261"/>
      <c r="AL212" s="260"/>
      <c r="AM212" s="263">
        <f>COUNTIF(AM$3:AO207, $M212)</f>
        <v>0</v>
      </c>
      <c r="AN212" s="261"/>
      <c r="AO212" s="260"/>
      <c r="AP212" s="263">
        <f>COUNTIF(AP$3:AR207, $M212)</f>
        <v>0</v>
      </c>
      <c r="AQ212" s="261"/>
      <c r="AR212" s="260"/>
      <c r="AS212" s="263">
        <f>COUNTIF(AS$3:AU207, $M212)</f>
        <v>0</v>
      </c>
      <c r="AT212" s="261"/>
      <c r="AU212" s="260"/>
      <c r="AV212" s="263">
        <f>COUNTIF(AV$3:AX207, $M212)</f>
        <v>0</v>
      </c>
      <c r="AW212" s="261"/>
      <c r="AX212" s="260"/>
      <c r="AY212" s="263">
        <f>COUNTIF(AY$3:BA207, $M212)</f>
        <v>45</v>
      </c>
      <c r="AZ212" s="261"/>
      <c r="BA212" s="260"/>
      <c r="BB212" s="263">
        <f>COUNTIF(BB$3:BD207, $M212)</f>
        <v>0</v>
      </c>
      <c r="BC212" s="261"/>
      <c r="BD212" s="260"/>
      <c r="BE212" s="263">
        <f>COUNTIF(BE$3:BG207, $M212)</f>
        <v>0</v>
      </c>
      <c r="BF212" s="261"/>
      <c r="BG212" s="260"/>
      <c r="BH212" s="263">
        <f>COUNTIF(BH$3:BJ207, $M212)</f>
        <v>0</v>
      </c>
      <c r="BI212" s="261"/>
      <c r="BJ212" s="260"/>
      <c r="BK212" s="263">
        <f>COUNTIF(BK$3:BM207, $M212)</f>
        <v>0</v>
      </c>
      <c r="BL212" s="261"/>
      <c r="BM212" s="260"/>
      <c r="BN212" s="263">
        <f>COUNTIF(BN$3:BP207, $M212)</f>
        <v>4</v>
      </c>
      <c r="BO212" s="261"/>
      <c r="BP212" s="260"/>
      <c r="BQ212" s="263">
        <f>COUNTIF(BQ$3:BS207, $M212)</f>
        <v>0</v>
      </c>
      <c r="BR212" s="261"/>
      <c r="BS212" s="260"/>
      <c r="BT212" s="263">
        <f>COUNTIF(BT$3:BV207, $M212)</f>
        <v>66</v>
      </c>
      <c r="BU212" s="261"/>
      <c r="BV212" s="260"/>
      <c r="BW212" s="263">
        <f>COUNTIF(BW$3:BY207, $M212)</f>
        <v>0</v>
      </c>
      <c r="BX212" s="261"/>
      <c r="BY212" s="260"/>
      <c r="BZ212" s="263">
        <f>COUNTIF(BZ$3:CB207, $M212)</f>
        <v>0</v>
      </c>
      <c r="CA212" s="261"/>
      <c r="CB212" s="260"/>
      <c r="CC212" s="263">
        <f>COUNTIF(CC$3:CE207, $M212)</f>
        <v>0</v>
      </c>
      <c r="CD212" s="261"/>
      <c r="CE212" s="260"/>
      <c r="CF212" s="263">
        <f>COUNTIF(CF$3:CH207, $M212)</f>
        <v>0</v>
      </c>
      <c r="CG212" s="261"/>
      <c r="CH212" s="260"/>
      <c r="CI212" s="263">
        <f>COUNTIF(CI$3:CK207, $M212)</f>
        <v>0</v>
      </c>
      <c r="CJ212" s="261"/>
      <c r="CK212" s="260"/>
      <c r="CL212" s="263">
        <f>COUNTIF(CL$3:CN207, $M212)</f>
        <v>0</v>
      </c>
      <c r="CM212" s="261"/>
      <c r="CN212" s="260"/>
      <c r="CO212" s="263">
        <f>COUNTIF(CO$3:CQ207, $M212)</f>
        <v>0</v>
      </c>
      <c r="CP212" s="261"/>
      <c r="CQ212" s="260"/>
      <c r="CR212" s="263">
        <f>COUNTIF(CR$3:CT207, $M212)</f>
        <v>0</v>
      </c>
      <c r="CS212" s="261"/>
      <c r="CT212" s="260"/>
      <c r="CU212" s="263">
        <f>COUNTIF(CU$3:CW207, $M212)</f>
        <v>0</v>
      </c>
      <c r="CV212" s="261"/>
      <c r="CW212" s="260"/>
      <c r="CX212" s="263">
        <f>COUNTIF(CX$3:CZ207, $M212)</f>
        <v>0</v>
      </c>
      <c r="CY212" s="261"/>
      <c r="CZ212" s="260"/>
      <c r="DA212" s="263">
        <f>COUNTIF(DA$3:DC207, $M212)</f>
        <v>0</v>
      </c>
      <c r="DB212" s="261"/>
      <c r="DC212" s="260"/>
      <c r="DD212" s="263">
        <f>COUNTIF(DD$3:DF207, $M212)</f>
        <v>0</v>
      </c>
      <c r="DE212" s="261"/>
      <c r="DF212" s="260"/>
    </row>
    <row r="213" spans="2:253" ht="15.75" thickBot="1" x14ac:dyDescent="0.3">
      <c r="B213" s="269"/>
      <c r="C213" s="399"/>
      <c r="D213" s="249">
        <f t="shared" si="680"/>
        <v>0</v>
      </c>
      <c r="E213" s="250"/>
      <c r="F213" s="251"/>
      <c r="G213" s="252"/>
      <c r="H213" s="252"/>
      <c r="I213" s="252"/>
      <c r="J213" s="252"/>
      <c r="K213" s="252"/>
      <c r="L213" s="252"/>
      <c r="M213" s="299" t="str">
        <f>"r"&amp;MID(M212, 2, 4)</f>
        <v>r22-1</v>
      </c>
      <c r="N213" s="253">
        <f>COUNTIF(N$3:O207, $M213)</f>
        <v>0</v>
      </c>
      <c r="O213" s="305"/>
      <c r="P213" s="252">
        <f>COUNTIF(P$3:Q207, $M213)</f>
        <v>0</v>
      </c>
      <c r="Q213" s="250"/>
      <c r="R213" s="253">
        <f>COUNTIF(R$3:S207, $M213)</f>
        <v>0</v>
      </c>
      <c r="S213" s="305"/>
      <c r="T213" s="252">
        <f>COUNTIF(T$3:U207, $M213)</f>
        <v>0</v>
      </c>
      <c r="U213" s="250"/>
      <c r="V213" s="253">
        <f>COUNTIF(V$3:W207, $M213)</f>
        <v>0</v>
      </c>
      <c r="W213" s="305"/>
      <c r="X213" s="252">
        <f>COUNTIF(X$3:Y207, $M213)</f>
        <v>0</v>
      </c>
      <c r="Y213" s="250"/>
      <c r="Z213" s="253">
        <f>COUNTIF(Z$3:AA207, $M213)</f>
        <v>0</v>
      </c>
      <c r="AA213" s="250"/>
      <c r="AB213" s="253">
        <f>COUNTIF(AB$3:AC207, $M213)</f>
        <v>0</v>
      </c>
      <c r="AC213" s="250"/>
      <c r="AD213" s="253">
        <f>COUNTIF(AD$3:AF207, $M213)</f>
        <v>0</v>
      </c>
      <c r="AE213" s="251"/>
      <c r="AF213" s="250"/>
      <c r="AG213" s="253">
        <f>COUNTIF(AG$3:AI207, $M213)</f>
        <v>0</v>
      </c>
      <c r="AH213" s="251"/>
      <c r="AI213" s="250"/>
      <c r="AJ213" s="253">
        <f>COUNTIF(AJ$3:AL207, $M213)</f>
        <v>0</v>
      </c>
      <c r="AK213" s="251"/>
      <c r="AL213" s="250"/>
      <c r="AM213" s="253">
        <f>COUNTIF(AM$3:AO207, $M213)</f>
        <v>0</v>
      </c>
      <c r="AN213" s="251"/>
      <c r="AO213" s="250"/>
      <c r="AP213" s="253">
        <f>COUNTIF(AP$3:AR207, $M213)</f>
        <v>0</v>
      </c>
      <c r="AQ213" s="251"/>
      <c r="AR213" s="250"/>
      <c r="AS213" s="253">
        <f>COUNTIF(AS$3:AU207, $M213)</f>
        <v>0</v>
      </c>
      <c r="AT213" s="251"/>
      <c r="AU213" s="250"/>
      <c r="AV213" s="253">
        <f>COUNTIF(AV$3:AX207, $M213)</f>
        <v>0</v>
      </c>
      <c r="AW213" s="251"/>
      <c r="AX213" s="250"/>
      <c r="AY213" s="253">
        <f>COUNTIF(AY$3:BA207, $M213)</f>
        <v>0</v>
      </c>
      <c r="AZ213" s="251"/>
      <c r="BA213" s="250"/>
      <c r="BB213" s="253">
        <f>COUNTIF(BB$3:BD207, $M213)</f>
        <v>0</v>
      </c>
      <c r="BC213" s="251"/>
      <c r="BD213" s="250"/>
      <c r="BE213" s="253">
        <f>COUNTIF(BE$3:BG207, $M213)</f>
        <v>0</v>
      </c>
      <c r="BF213" s="251"/>
      <c r="BG213" s="250"/>
      <c r="BH213" s="253">
        <f>COUNTIF(BH$3:BJ207, $M213)</f>
        <v>0</v>
      </c>
      <c r="BI213" s="251"/>
      <c r="BJ213" s="250"/>
      <c r="BK213" s="253">
        <f>COUNTIF(BK$3:BM207, $M213)</f>
        <v>0</v>
      </c>
      <c r="BL213" s="251"/>
      <c r="BM213" s="250"/>
      <c r="BN213" s="253">
        <f>COUNTIF(BN$3:BP207, $M213)</f>
        <v>0</v>
      </c>
      <c r="BO213" s="251"/>
      <c r="BP213" s="250"/>
      <c r="BQ213" s="253">
        <f>COUNTIF(BQ$3:BS207, $M213)</f>
        <v>0</v>
      </c>
      <c r="BR213" s="251"/>
      <c r="BS213" s="250"/>
      <c r="BT213" s="253">
        <f>COUNTIF(BT$3:BV207, $M213)</f>
        <v>0</v>
      </c>
      <c r="BU213" s="251"/>
      <c r="BV213" s="250"/>
      <c r="BW213" s="253">
        <f>COUNTIF(BW$3:BY207, $M213)</f>
        <v>0</v>
      </c>
      <c r="BX213" s="251"/>
      <c r="BY213" s="250"/>
      <c r="BZ213" s="253">
        <f>COUNTIF(BZ$3:CB207, $M213)</f>
        <v>0</v>
      </c>
      <c r="CA213" s="251"/>
      <c r="CB213" s="250"/>
      <c r="CC213" s="253">
        <f>COUNTIF(CC$3:CE207, $M213)</f>
        <v>0</v>
      </c>
      <c r="CD213" s="251"/>
      <c r="CE213" s="250"/>
      <c r="CF213" s="253">
        <f>COUNTIF(CF$3:CH207, $M213)</f>
        <v>0</v>
      </c>
      <c r="CG213" s="251"/>
      <c r="CH213" s="250"/>
      <c r="CI213" s="253">
        <f>COUNTIF(CI$3:CK207, $M213)</f>
        <v>0</v>
      </c>
      <c r="CJ213" s="251"/>
      <c r="CK213" s="250"/>
      <c r="CL213" s="253">
        <f>COUNTIF(CL$3:CN207, $M213)</f>
        <v>0</v>
      </c>
      <c r="CM213" s="251"/>
      <c r="CN213" s="250"/>
      <c r="CO213" s="253">
        <f>COUNTIF(CO$3:CQ207, $M213)</f>
        <v>0</v>
      </c>
      <c r="CP213" s="251"/>
      <c r="CQ213" s="250"/>
      <c r="CR213" s="253">
        <f>COUNTIF(CR$3:CT207, $M213)</f>
        <v>0</v>
      </c>
      <c r="CS213" s="251"/>
      <c r="CT213" s="250"/>
      <c r="CU213" s="253">
        <f>COUNTIF(CU$3:CW207, $M213)</f>
        <v>0</v>
      </c>
      <c r="CV213" s="251"/>
      <c r="CW213" s="250"/>
      <c r="CX213" s="253">
        <f>COUNTIF(CX$3:CZ207, $M213)</f>
        <v>0</v>
      </c>
      <c r="CY213" s="251"/>
      <c r="CZ213" s="250"/>
      <c r="DA213" s="253">
        <f>COUNTIF(DA$3:DC207, $M213)</f>
        <v>0</v>
      </c>
      <c r="DB213" s="251"/>
      <c r="DC213" s="250"/>
      <c r="DD213" s="253">
        <f>COUNTIF(DD$3:DF207, $M213)</f>
        <v>0</v>
      </c>
      <c r="DE213" s="251"/>
      <c r="DF213" s="250"/>
    </row>
    <row r="214" spans="2:253" ht="15" thickBot="1" x14ac:dyDescent="0.25"/>
    <row r="215" spans="2:253" ht="74.25" thickBot="1" x14ac:dyDescent="0.25">
      <c r="C215" s="400" t="s">
        <v>96</v>
      </c>
      <c r="D215" s="315"/>
      <c r="E215" s="315"/>
      <c r="H215" s="14"/>
      <c r="M215" s="336" t="s">
        <v>373</v>
      </c>
      <c r="N215" s="301" t="s">
        <v>0</v>
      </c>
      <c r="O215" s="292" t="s">
        <v>1</v>
      </c>
      <c r="P215" s="293" t="s">
        <v>2</v>
      </c>
      <c r="Q215" s="293" t="s">
        <v>3</v>
      </c>
      <c r="R215" s="297" t="s">
        <v>23</v>
      </c>
      <c r="S215" s="297" t="s">
        <v>4</v>
      </c>
      <c r="T215" s="373" t="s">
        <v>24</v>
      </c>
      <c r="U215" s="300" t="s">
        <v>112</v>
      </c>
      <c r="V215" s="296" t="s">
        <v>618</v>
      </c>
      <c r="W215" s="296" t="s">
        <v>619</v>
      </c>
      <c r="X215" s="296" t="s">
        <v>620</v>
      </c>
      <c r="Y215" s="296" t="s">
        <v>621</v>
      </c>
      <c r="Z215" s="296" t="s">
        <v>622</v>
      </c>
      <c r="AA215" s="296" t="s">
        <v>623</v>
      </c>
      <c r="AB215" s="296" t="s">
        <v>895</v>
      </c>
      <c r="AC215" s="316" t="s">
        <v>624</v>
      </c>
      <c r="AD215" s="316" t="s">
        <v>625</v>
      </c>
      <c r="AE215" s="316" t="s">
        <v>626</v>
      </c>
      <c r="AF215" s="316" t="s">
        <v>627</v>
      </c>
      <c r="AG215" s="316" t="s">
        <v>628</v>
      </c>
      <c r="AH215" s="316" t="s">
        <v>629</v>
      </c>
      <c r="AI215" s="316" t="s">
        <v>896</v>
      </c>
      <c r="AJ215" s="316" t="s">
        <v>59</v>
      </c>
      <c r="AK215" s="294" t="s">
        <v>630</v>
      </c>
      <c r="AL215" s="294" t="s">
        <v>631</v>
      </c>
      <c r="AM215" s="294" t="s">
        <v>897</v>
      </c>
      <c r="AN215" s="294" t="s">
        <v>898</v>
      </c>
      <c r="AO215" s="294" t="s">
        <v>902</v>
      </c>
      <c r="AP215" s="294" t="s">
        <v>632</v>
      </c>
      <c r="AQ215" s="294" t="s">
        <v>635</v>
      </c>
      <c r="AR215" s="294" t="s">
        <v>640</v>
      </c>
      <c r="AS215" s="294" t="s">
        <v>633</v>
      </c>
      <c r="AT215" s="294" t="s">
        <v>634</v>
      </c>
      <c r="AU215" s="294" t="s">
        <v>636</v>
      </c>
      <c r="AV215" s="295" t="s">
        <v>637</v>
      </c>
      <c r="AW215" s="298"/>
      <c r="DJ215" s="14"/>
      <c r="DL215" s="282"/>
      <c r="HI215" s="14"/>
      <c r="HK215" s="17"/>
      <c r="IP215" s="14"/>
      <c r="IQ215" s="14"/>
      <c r="IR215" s="17"/>
      <c r="IS215" s="17"/>
    </row>
    <row r="216" spans="2:253" ht="15" x14ac:dyDescent="0.25">
      <c r="C216" s="310"/>
      <c r="D216" s="311"/>
      <c r="E216" s="311"/>
      <c r="H216" s="14"/>
      <c r="M216" s="308" t="str">
        <f t="shared" ref="M216:N221" si="681">M208</f>
        <v>S21-4</v>
      </c>
      <c r="N216" s="302">
        <f t="shared" si="681"/>
        <v>0</v>
      </c>
      <c r="O216" s="303">
        <f t="shared" ref="O216:O221" si="682">P208</f>
        <v>0</v>
      </c>
      <c r="P216" s="303">
        <f t="shared" ref="P216:P221" si="683">R208</f>
        <v>0</v>
      </c>
      <c r="Q216" s="303">
        <f t="shared" ref="Q216:Q221" si="684">T208</f>
        <v>0</v>
      </c>
      <c r="R216" s="303">
        <f t="shared" ref="R216:R221" si="685">V208</f>
        <v>0</v>
      </c>
      <c r="S216" s="303">
        <f t="shared" ref="S216:S221" si="686">X208</f>
        <v>0</v>
      </c>
      <c r="T216" s="303">
        <f t="shared" ref="T216:T221" si="687">Z208</f>
        <v>0</v>
      </c>
      <c r="U216" s="303">
        <f t="shared" ref="U216:U221" si="688">AB208</f>
        <v>0</v>
      </c>
      <c r="V216" s="303">
        <f t="shared" ref="V216:V221" si="689">AD208</f>
        <v>0</v>
      </c>
      <c r="W216" s="303">
        <f t="shared" ref="W216:W221" si="690">AG208</f>
        <v>0</v>
      </c>
      <c r="X216" s="303">
        <f t="shared" ref="X216:X221" si="691">AJ208</f>
        <v>0</v>
      </c>
      <c r="Y216" s="303">
        <f t="shared" ref="Y216:Y221" si="692">AM208</f>
        <v>0</v>
      </c>
      <c r="Z216" s="303">
        <f t="shared" ref="Z216:Z221" si="693">AP208</f>
        <v>0</v>
      </c>
      <c r="AA216" s="303">
        <f t="shared" ref="AA216:AA221" si="694">AS208</f>
        <v>0</v>
      </c>
      <c r="AB216" s="303">
        <f t="shared" ref="AB216:AB221" si="695">AV208</f>
        <v>0</v>
      </c>
      <c r="AC216" s="303">
        <f t="shared" ref="AC216:AC221" si="696">AY208</f>
        <v>0</v>
      </c>
      <c r="AD216" s="303">
        <f t="shared" ref="AD216:AD221" si="697">BB208</f>
        <v>0</v>
      </c>
      <c r="AE216" s="303">
        <f t="shared" ref="AE216:AE221" si="698">BE208</f>
        <v>0</v>
      </c>
      <c r="AF216" s="303">
        <f t="shared" ref="AF216:AF221" si="699">BH208</f>
        <v>0</v>
      </c>
      <c r="AG216" s="303">
        <f t="shared" ref="AG216:AG221" si="700">BK208</f>
        <v>0</v>
      </c>
      <c r="AH216" s="303">
        <f t="shared" ref="AH216:AH221" si="701">BN208</f>
        <v>0</v>
      </c>
      <c r="AI216" s="303">
        <f t="shared" ref="AI216:AI221" si="702">BQ208</f>
        <v>0</v>
      </c>
      <c r="AJ216" s="303">
        <f t="shared" ref="AJ216:AJ221" si="703">BT208</f>
        <v>0</v>
      </c>
      <c r="AK216" s="303">
        <f t="shared" ref="AK216:AK221" si="704">BW208</f>
        <v>0</v>
      </c>
      <c r="AL216" s="303">
        <f t="shared" ref="AL216:AL221" si="705">BZ208</f>
        <v>0</v>
      </c>
      <c r="AM216" s="303">
        <f t="shared" ref="AM216:AM221" si="706">CC208</f>
        <v>0</v>
      </c>
      <c r="AN216" s="303">
        <f t="shared" ref="AN216:AN221" si="707">CF208</f>
        <v>0</v>
      </c>
      <c r="AO216" s="303">
        <f t="shared" ref="AO216:AO221" si="708">CI208</f>
        <v>64</v>
      </c>
      <c r="AP216" s="303">
        <f t="shared" ref="AP216:AP221" si="709">CL208</f>
        <v>0</v>
      </c>
      <c r="AQ216" s="303">
        <f t="shared" ref="AQ216:AQ221" si="710">CO208</f>
        <v>0</v>
      </c>
      <c r="AR216" s="303">
        <f t="shared" ref="AR216:AR221" si="711">CR208</f>
        <v>0</v>
      </c>
      <c r="AS216" s="303">
        <f t="shared" ref="AS216:AS221" si="712">CU208</f>
        <v>0</v>
      </c>
      <c r="AT216" s="303">
        <f t="shared" ref="AT216:AT221" si="713">CX208</f>
        <v>0</v>
      </c>
      <c r="AU216" s="303">
        <f t="shared" ref="AU216:AU221" si="714">DA208</f>
        <v>0</v>
      </c>
      <c r="AV216" s="304">
        <f t="shared" ref="AV216:AV221" si="715">DD208</f>
        <v>0</v>
      </c>
      <c r="DJ216" s="14"/>
      <c r="DL216" s="282"/>
      <c r="HI216" s="14"/>
      <c r="HK216" s="17"/>
      <c r="IP216" s="14"/>
      <c r="IQ216" s="14"/>
      <c r="IR216" s="17"/>
      <c r="IS216" s="17"/>
    </row>
    <row r="217" spans="2:253" ht="15.75" thickBot="1" x14ac:dyDescent="0.3">
      <c r="C217" s="310" t="s">
        <v>175</v>
      </c>
      <c r="D217" s="311"/>
      <c r="E217" s="311"/>
      <c r="H217" s="14"/>
      <c r="M217" s="309" t="str">
        <f t="shared" si="681"/>
        <v>r21-4</v>
      </c>
      <c r="N217" s="305">
        <f t="shared" si="681"/>
        <v>0</v>
      </c>
      <c r="O217" s="306">
        <f t="shared" si="682"/>
        <v>0</v>
      </c>
      <c r="P217" s="306">
        <f t="shared" si="683"/>
        <v>0</v>
      </c>
      <c r="Q217" s="306">
        <f t="shared" si="684"/>
        <v>0</v>
      </c>
      <c r="R217" s="306">
        <f t="shared" si="685"/>
        <v>0</v>
      </c>
      <c r="S217" s="306">
        <f t="shared" si="686"/>
        <v>0</v>
      </c>
      <c r="T217" s="306">
        <f t="shared" si="687"/>
        <v>0</v>
      </c>
      <c r="U217" s="306">
        <f t="shared" si="688"/>
        <v>0</v>
      </c>
      <c r="V217" s="306">
        <f t="shared" si="689"/>
        <v>0</v>
      </c>
      <c r="W217" s="306">
        <f t="shared" si="690"/>
        <v>0</v>
      </c>
      <c r="X217" s="306">
        <f t="shared" si="691"/>
        <v>0</v>
      </c>
      <c r="Y217" s="306">
        <f t="shared" si="692"/>
        <v>0</v>
      </c>
      <c r="Z217" s="306">
        <f t="shared" si="693"/>
        <v>0</v>
      </c>
      <c r="AA217" s="306">
        <f t="shared" si="694"/>
        <v>0</v>
      </c>
      <c r="AB217" s="306">
        <f t="shared" si="695"/>
        <v>0</v>
      </c>
      <c r="AC217" s="306">
        <f t="shared" si="696"/>
        <v>0</v>
      </c>
      <c r="AD217" s="306">
        <f t="shared" si="697"/>
        <v>0</v>
      </c>
      <c r="AE217" s="306">
        <f t="shared" si="698"/>
        <v>0</v>
      </c>
      <c r="AF217" s="306">
        <f t="shared" si="699"/>
        <v>0</v>
      </c>
      <c r="AG217" s="306">
        <f t="shared" si="700"/>
        <v>0</v>
      </c>
      <c r="AH217" s="306">
        <f t="shared" si="701"/>
        <v>0</v>
      </c>
      <c r="AI217" s="306">
        <f t="shared" si="702"/>
        <v>0</v>
      </c>
      <c r="AJ217" s="306">
        <f t="shared" si="703"/>
        <v>0</v>
      </c>
      <c r="AK217" s="306">
        <f t="shared" si="704"/>
        <v>0</v>
      </c>
      <c r="AL217" s="306">
        <f t="shared" si="705"/>
        <v>0</v>
      </c>
      <c r="AM217" s="306">
        <f t="shared" si="706"/>
        <v>0</v>
      </c>
      <c r="AN217" s="306">
        <f t="shared" si="707"/>
        <v>0</v>
      </c>
      <c r="AO217" s="306">
        <f t="shared" si="708"/>
        <v>0</v>
      </c>
      <c r="AP217" s="306">
        <f t="shared" si="709"/>
        <v>0</v>
      </c>
      <c r="AQ217" s="306">
        <f t="shared" si="710"/>
        <v>0</v>
      </c>
      <c r="AR217" s="306">
        <f t="shared" si="711"/>
        <v>0</v>
      </c>
      <c r="AS217" s="306">
        <f t="shared" si="712"/>
        <v>0</v>
      </c>
      <c r="AT217" s="306">
        <f t="shared" si="713"/>
        <v>0</v>
      </c>
      <c r="AU217" s="306">
        <f t="shared" si="714"/>
        <v>0</v>
      </c>
      <c r="AV217" s="307">
        <f t="shared" si="715"/>
        <v>0</v>
      </c>
      <c r="DJ217" s="14"/>
      <c r="DL217" s="282"/>
      <c r="HI217" s="14"/>
      <c r="HK217" s="17"/>
      <c r="IP217" s="14"/>
      <c r="IQ217" s="14"/>
      <c r="IR217" s="17"/>
      <c r="IS217" s="17"/>
    </row>
    <row r="218" spans="2:253" ht="15" x14ac:dyDescent="0.25">
      <c r="C218" s="310"/>
      <c r="D218" s="311"/>
      <c r="E218" s="311"/>
      <c r="H218" s="14"/>
      <c r="M218" s="308" t="str">
        <f t="shared" si="681"/>
        <v>S21-8</v>
      </c>
      <c r="N218" s="302">
        <f t="shared" si="681"/>
        <v>49</v>
      </c>
      <c r="O218" s="303">
        <f t="shared" si="682"/>
        <v>1</v>
      </c>
      <c r="P218" s="303">
        <f t="shared" si="683"/>
        <v>15</v>
      </c>
      <c r="Q218" s="303">
        <f t="shared" si="684"/>
        <v>0</v>
      </c>
      <c r="R218" s="303">
        <f t="shared" si="685"/>
        <v>55</v>
      </c>
      <c r="S218" s="303">
        <f t="shared" si="686"/>
        <v>0</v>
      </c>
      <c r="T218" s="303">
        <f t="shared" si="687"/>
        <v>1</v>
      </c>
      <c r="U218" s="303">
        <f t="shared" si="688"/>
        <v>39</v>
      </c>
      <c r="V218" s="303">
        <f t="shared" si="689"/>
        <v>0</v>
      </c>
      <c r="W218" s="303">
        <f t="shared" si="690"/>
        <v>0</v>
      </c>
      <c r="X218" s="303">
        <f t="shared" si="691"/>
        <v>0</v>
      </c>
      <c r="Y218" s="303">
        <f t="shared" si="692"/>
        <v>0</v>
      </c>
      <c r="Z218" s="303">
        <f t="shared" si="693"/>
        <v>0</v>
      </c>
      <c r="AA218" s="303">
        <f t="shared" si="694"/>
        <v>0</v>
      </c>
      <c r="AB218" s="303">
        <f t="shared" si="695"/>
        <v>1</v>
      </c>
      <c r="AC218" s="303">
        <f t="shared" si="696"/>
        <v>0</v>
      </c>
      <c r="AD218" s="303">
        <f t="shared" si="697"/>
        <v>4</v>
      </c>
      <c r="AE218" s="303">
        <f t="shared" si="698"/>
        <v>6</v>
      </c>
      <c r="AF218" s="303">
        <f t="shared" si="699"/>
        <v>4</v>
      </c>
      <c r="AG218" s="303">
        <f t="shared" si="700"/>
        <v>43</v>
      </c>
      <c r="AH218" s="303">
        <f t="shared" si="701"/>
        <v>58</v>
      </c>
      <c r="AI218" s="303">
        <f t="shared" si="702"/>
        <v>60</v>
      </c>
      <c r="AJ218" s="303">
        <f t="shared" si="703"/>
        <v>1</v>
      </c>
      <c r="AK218" s="303">
        <f t="shared" si="704"/>
        <v>66</v>
      </c>
      <c r="AL218" s="303">
        <f t="shared" si="705"/>
        <v>66</v>
      </c>
      <c r="AM218" s="303">
        <f t="shared" si="706"/>
        <v>0</v>
      </c>
      <c r="AN218" s="303">
        <f t="shared" si="707"/>
        <v>0</v>
      </c>
      <c r="AO218" s="303">
        <f t="shared" si="708"/>
        <v>0</v>
      </c>
      <c r="AP218" s="303">
        <f t="shared" si="709"/>
        <v>65</v>
      </c>
      <c r="AQ218" s="303">
        <f t="shared" si="710"/>
        <v>0</v>
      </c>
      <c r="AR218" s="303">
        <f t="shared" si="711"/>
        <v>0</v>
      </c>
      <c r="AS218" s="303">
        <f t="shared" si="712"/>
        <v>0</v>
      </c>
      <c r="AT218" s="303">
        <f t="shared" si="713"/>
        <v>0</v>
      </c>
      <c r="AU218" s="303">
        <f t="shared" si="714"/>
        <v>0</v>
      </c>
      <c r="AV218" s="304">
        <f t="shared" si="715"/>
        <v>0</v>
      </c>
      <c r="DJ218" s="14"/>
      <c r="DL218" s="282"/>
      <c r="HI218" s="14"/>
      <c r="HK218" s="17"/>
      <c r="IP218" s="14"/>
      <c r="IQ218" s="14"/>
      <c r="IR218" s="17"/>
      <c r="IS218" s="17"/>
    </row>
    <row r="219" spans="2:253" ht="15.75" thickBot="1" x14ac:dyDescent="0.3">
      <c r="C219" s="310" t="s">
        <v>123</v>
      </c>
      <c r="D219" s="311"/>
      <c r="E219" s="311"/>
      <c r="H219" s="14"/>
      <c r="M219" s="309" t="str">
        <f t="shared" si="681"/>
        <v>r21-8</v>
      </c>
      <c r="N219" s="305">
        <f t="shared" si="681"/>
        <v>0</v>
      </c>
      <c r="O219" s="306">
        <f t="shared" si="682"/>
        <v>0</v>
      </c>
      <c r="P219" s="306">
        <f t="shared" si="683"/>
        <v>1</v>
      </c>
      <c r="Q219" s="306">
        <f t="shared" si="684"/>
        <v>0</v>
      </c>
      <c r="R219" s="306">
        <f t="shared" si="685"/>
        <v>0</v>
      </c>
      <c r="S219" s="306">
        <f t="shared" si="686"/>
        <v>0</v>
      </c>
      <c r="T219" s="306">
        <f t="shared" si="687"/>
        <v>1</v>
      </c>
      <c r="U219" s="306">
        <f t="shared" si="688"/>
        <v>0</v>
      </c>
      <c r="V219" s="306">
        <f t="shared" si="689"/>
        <v>0</v>
      </c>
      <c r="W219" s="306">
        <f t="shared" si="690"/>
        <v>1</v>
      </c>
      <c r="X219" s="306">
        <f t="shared" si="691"/>
        <v>0</v>
      </c>
      <c r="Y219" s="306">
        <f t="shared" si="692"/>
        <v>0</v>
      </c>
      <c r="Z219" s="306">
        <f t="shared" si="693"/>
        <v>0</v>
      </c>
      <c r="AA219" s="306">
        <f t="shared" si="694"/>
        <v>0</v>
      </c>
      <c r="AB219" s="306">
        <f t="shared" si="695"/>
        <v>0</v>
      </c>
      <c r="AC219" s="306">
        <f t="shared" si="696"/>
        <v>0</v>
      </c>
      <c r="AD219" s="306">
        <f t="shared" si="697"/>
        <v>0</v>
      </c>
      <c r="AE219" s="306">
        <f t="shared" si="698"/>
        <v>2</v>
      </c>
      <c r="AF219" s="306">
        <f t="shared" si="699"/>
        <v>1</v>
      </c>
      <c r="AG219" s="306">
        <f t="shared" si="700"/>
        <v>1</v>
      </c>
      <c r="AH219" s="306">
        <f t="shared" si="701"/>
        <v>0</v>
      </c>
      <c r="AI219" s="306">
        <f t="shared" si="702"/>
        <v>0</v>
      </c>
      <c r="AJ219" s="306">
        <f t="shared" si="703"/>
        <v>0</v>
      </c>
      <c r="AK219" s="306">
        <f t="shared" si="704"/>
        <v>0</v>
      </c>
      <c r="AL219" s="306">
        <f t="shared" si="705"/>
        <v>0</v>
      </c>
      <c r="AM219" s="306">
        <f t="shared" si="706"/>
        <v>0</v>
      </c>
      <c r="AN219" s="306">
        <f t="shared" si="707"/>
        <v>0</v>
      </c>
      <c r="AO219" s="306">
        <f t="shared" si="708"/>
        <v>0</v>
      </c>
      <c r="AP219" s="306">
        <f t="shared" si="709"/>
        <v>0</v>
      </c>
      <c r="AQ219" s="306">
        <f t="shared" si="710"/>
        <v>0</v>
      </c>
      <c r="AR219" s="306">
        <f t="shared" si="711"/>
        <v>0</v>
      </c>
      <c r="AS219" s="306">
        <f t="shared" si="712"/>
        <v>1</v>
      </c>
      <c r="AT219" s="306">
        <f t="shared" si="713"/>
        <v>0</v>
      </c>
      <c r="AU219" s="306">
        <f t="shared" si="714"/>
        <v>0</v>
      </c>
      <c r="AV219" s="307">
        <f t="shared" si="715"/>
        <v>1</v>
      </c>
      <c r="DJ219" s="14"/>
      <c r="DL219" s="282"/>
      <c r="HI219" s="14"/>
      <c r="HK219" s="17"/>
      <c r="IP219" s="14"/>
      <c r="IQ219" s="14"/>
      <c r="IR219" s="17"/>
      <c r="IS219" s="17"/>
    </row>
    <row r="220" spans="2:253" ht="15" x14ac:dyDescent="0.25">
      <c r="C220" s="310"/>
      <c r="D220" s="311"/>
      <c r="E220" s="311"/>
      <c r="H220" s="14"/>
      <c r="M220" s="308" t="str">
        <f t="shared" si="681"/>
        <v>S22-1</v>
      </c>
      <c r="N220" s="302">
        <f t="shared" si="681"/>
        <v>0</v>
      </c>
      <c r="O220" s="303">
        <f t="shared" si="682"/>
        <v>0</v>
      </c>
      <c r="P220" s="303">
        <f t="shared" si="683"/>
        <v>40</v>
      </c>
      <c r="Q220" s="303">
        <f t="shared" si="684"/>
        <v>0</v>
      </c>
      <c r="R220" s="303">
        <f t="shared" si="685"/>
        <v>0</v>
      </c>
      <c r="S220" s="303">
        <f t="shared" si="686"/>
        <v>0</v>
      </c>
      <c r="T220" s="303">
        <f t="shared" si="687"/>
        <v>0</v>
      </c>
      <c r="U220" s="303">
        <f t="shared" si="688"/>
        <v>0</v>
      </c>
      <c r="V220" s="303">
        <f t="shared" si="689"/>
        <v>0</v>
      </c>
      <c r="W220" s="303">
        <f t="shared" si="690"/>
        <v>0</v>
      </c>
      <c r="X220" s="303">
        <f t="shared" si="691"/>
        <v>0</v>
      </c>
      <c r="Y220" s="303">
        <f t="shared" si="692"/>
        <v>0</v>
      </c>
      <c r="Z220" s="303">
        <f t="shared" si="693"/>
        <v>0</v>
      </c>
      <c r="AA220" s="303">
        <f t="shared" si="694"/>
        <v>0</v>
      </c>
      <c r="AB220" s="303">
        <f t="shared" si="695"/>
        <v>0</v>
      </c>
      <c r="AC220" s="303">
        <f t="shared" si="696"/>
        <v>45</v>
      </c>
      <c r="AD220" s="303">
        <f t="shared" si="697"/>
        <v>0</v>
      </c>
      <c r="AE220" s="303">
        <f t="shared" si="698"/>
        <v>0</v>
      </c>
      <c r="AF220" s="303">
        <f t="shared" si="699"/>
        <v>0</v>
      </c>
      <c r="AG220" s="303">
        <f t="shared" si="700"/>
        <v>0</v>
      </c>
      <c r="AH220" s="303">
        <f t="shared" si="701"/>
        <v>4</v>
      </c>
      <c r="AI220" s="303">
        <f t="shared" si="702"/>
        <v>0</v>
      </c>
      <c r="AJ220" s="303">
        <f t="shared" si="703"/>
        <v>66</v>
      </c>
      <c r="AK220" s="303">
        <f t="shared" si="704"/>
        <v>0</v>
      </c>
      <c r="AL220" s="303">
        <f t="shared" si="705"/>
        <v>0</v>
      </c>
      <c r="AM220" s="303">
        <f t="shared" si="706"/>
        <v>0</v>
      </c>
      <c r="AN220" s="303">
        <f t="shared" si="707"/>
        <v>0</v>
      </c>
      <c r="AO220" s="303">
        <f t="shared" si="708"/>
        <v>0</v>
      </c>
      <c r="AP220" s="303">
        <f t="shared" si="709"/>
        <v>0</v>
      </c>
      <c r="AQ220" s="303">
        <f t="shared" si="710"/>
        <v>0</v>
      </c>
      <c r="AR220" s="303">
        <f t="shared" si="711"/>
        <v>0</v>
      </c>
      <c r="AS220" s="303">
        <f t="shared" si="712"/>
        <v>0</v>
      </c>
      <c r="AT220" s="303">
        <f t="shared" si="713"/>
        <v>0</v>
      </c>
      <c r="AU220" s="303">
        <f t="shared" si="714"/>
        <v>0</v>
      </c>
      <c r="AV220" s="304">
        <f t="shared" si="715"/>
        <v>0</v>
      </c>
      <c r="DJ220" s="14"/>
      <c r="DL220" s="282"/>
      <c r="HI220" s="14"/>
      <c r="HK220" s="17"/>
      <c r="IP220" s="14"/>
      <c r="IQ220" s="14"/>
      <c r="IR220" s="17"/>
      <c r="IS220" s="17"/>
    </row>
    <row r="221" spans="2:253" ht="15.75" thickBot="1" x14ac:dyDescent="0.3">
      <c r="C221" s="310" t="s">
        <v>230</v>
      </c>
      <c r="D221" s="311"/>
      <c r="E221" s="311"/>
      <c r="H221" s="14"/>
      <c r="M221" s="309" t="str">
        <f t="shared" si="681"/>
        <v>r22-1</v>
      </c>
      <c r="N221" s="305">
        <f t="shared" si="681"/>
        <v>0</v>
      </c>
      <c r="O221" s="306">
        <f t="shared" si="682"/>
        <v>0</v>
      </c>
      <c r="P221" s="306">
        <f t="shared" si="683"/>
        <v>0</v>
      </c>
      <c r="Q221" s="306">
        <f t="shared" si="684"/>
        <v>0</v>
      </c>
      <c r="R221" s="306">
        <f t="shared" si="685"/>
        <v>0</v>
      </c>
      <c r="S221" s="306">
        <f t="shared" si="686"/>
        <v>0</v>
      </c>
      <c r="T221" s="306">
        <f t="shared" si="687"/>
        <v>0</v>
      </c>
      <c r="U221" s="306">
        <f t="shared" si="688"/>
        <v>0</v>
      </c>
      <c r="V221" s="306">
        <f t="shared" si="689"/>
        <v>0</v>
      </c>
      <c r="W221" s="306">
        <f t="shared" si="690"/>
        <v>0</v>
      </c>
      <c r="X221" s="306">
        <f t="shared" si="691"/>
        <v>0</v>
      </c>
      <c r="Y221" s="306">
        <f t="shared" si="692"/>
        <v>0</v>
      </c>
      <c r="Z221" s="306">
        <f t="shared" si="693"/>
        <v>0</v>
      </c>
      <c r="AA221" s="306">
        <f t="shared" si="694"/>
        <v>0</v>
      </c>
      <c r="AB221" s="306">
        <f t="shared" si="695"/>
        <v>0</v>
      </c>
      <c r="AC221" s="306">
        <f t="shared" si="696"/>
        <v>0</v>
      </c>
      <c r="AD221" s="306">
        <f t="shared" si="697"/>
        <v>0</v>
      </c>
      <c r="AE221" s="306">
        <f t="shared" si="698"/>
        <v>0</v>
      </c>
      <c r="AF221" s="306">
        <f t="shared" si="699"/>
        <v>0</v>
      </c>
      <c r="AG221" s="306">
        <f t="shared" si="700"/>
        <v>0</v>
      </c>
      <c r="AH221" s="306">
        <f t="shared" si="701"/>
        <v>0</v>
      </c>
      <c r="AI221" s="306">
        <f t="shared" si="702"/>
        <v>0</v>
      </c>
      <c r="AJ221" s="306">
        <f t="shared" si="703"/>
        <v>0</v>
      </c>
      <c r="AK221" s="306">
        <f t="shared" si="704"/>
        <v>0</v>
      </c>
      <c r="AL221" s="306">
        <f t="shared" si="705"/>
        <v>0</v>
      </c>
      <c r="AM221" s="306">
        <f t="shared" si="706"/>
        <v>0</v>
      </c>
      <c r="AN221" s="306">
        <f t="shared" si="707"/>
        <v>0</v>
      </c>
      <c r="AO221" s="306">
        <f t="shared" si="708"/>
        <v>0</v>
      </c>
      <c r="AP221" s="306">
        <f t="shared" si="709"/>
        <v>0</v>
      </c>
      <c r="AQ221" s="306">
        <f t="shared" si="710"/>
        <v>0</v>
      </c>
      <c r="AR221" s="306">
        <f t="shared" si="711"/>
        <v>0</v>
      </c>
      <c r="AS221" s="306">
        <f t="shared" si="712"/>
        <v>0</v>
      </c>
      <c r="AT221" s="306">
        <f t="shared" si="713"/>
        <v>0</v>
      </c>
      <c r="AU221" s="306">
        <f t="shared" si="714"/>
        <v>0</v>
      </c>
      <c r="AV221" s="307">
        <f t="shared" si="715"/>
        <v>0</v>
      </c>
      <c r="DJ221" s="14"/>
      <c r="DL221" s="282"/>
      <c r="HI221" s="14"/>
      <c r="HK221" s="17"/>
      <c r="IP221" s="14"/>
      <c r="IQ221" s="14"/>
      <c r="IR221" s="17"/>
      <c r="IS221" s="17"/>
    </row>
    <row r="222" spans="2:253" ht="15" x14ac:dyDescent="0.25">
      <c r="C222" s="310"/>
      <c r="D222" s="311"/>
      <c r="E222" s="311"/>
      <c r="H222" s="14"/>
    </row>
    <row r="223" spans="2:253" ht="15" x14ac:dyDescent="0.25">
      <c r="C223" s="310" t="s">
        <v>229</v>
      </c>
      <c r="D223" s="311"/>
      <c r="E223" s="311"/>
      <c r="H223" s="14"/>
    </row>
    <row r="224" spans="2:253" ht="15" x14ac:dyDescent="0.25">
      <c r="C224" s="310"/>
      <c r="D224" s="311"/>
      <c r="E224" s="311"/>
      <c r="H224" s="14"/>
    </row>
    <row r="225" spans="3:8" ht="15" x14ac:dyDescent="0.25">
      <c r="C225" s="310" t="s">
        <v>964</v>
      </c>
      <c r="D225" s="311"/>
      <c r="E225" s="311"/>
      <c r="H225" s="14"/>
    </row>
    <row r="226" spans="3:8" ht="15" x14ac:dyDescent="0.25">
      <c r="C226" s="310"/>
      <c r="D226" s="311"/>
      <c r="E226" s="311"/>
      <c r="H226" s="14"/>
    </row>
    <row r="227" spans="3:8" ht="30" x14ac:dyDescent="0.2">
      <c r="C227" s="312" t="s">
        <v>95</v>
      </c>
      <c r="D227" s="313"/>
      <c r="E227" s="311"/>
      <c r="H227" s="14"/>
    </row>
    <row r="228" spans="3:8" x14ac:dyDescent="0.2">
      <c r="C228" s="580" t="s">
        <v>1810</v>
      </c>
      <c r="D228" s="101"/>
      <c r="E228" s="101"/>
      <c r="H228" s="14"/>
    </row>
    <row r="229" spans="3:8" ht="15" x14ac:dyDescent="0.25">
      <c r="C229" s="310"/>
      <c r="D229" s="311"/>
      <c r="E229" s="311"/>
      <c r="H229" s="14"/>
    </row>
    <row r="230" spans="3:8" ht="15" x14ac:dyDescent="0.25">
      <c r="C230" s="310" t="s">
        <v>1343</v>
      </c>
      <c r="D230" s="311"/>
      <c r="E230" s="311"/>
      <c r="H230" s="14"/>
    </row>
    <row r="231" spans="3:8" ht="15" x14ac:dyDescent="0.25">
      <c r="C231" s="310"/>
      <c r="D231" s="311"/>
      <c r="E231" s="311"/>
      <c r="H231" s="14"/>
    </row>
    <row r="232" spans="3:8" ht="15" x14ac:dyDescent="0.25">
      <c r="C232" s="310" t="s">
        <v>102</v>
      </c>
      <c r="D232" s="311"/>
      <c r="E232" s="311"/>
      <c r="H232" s="14"/>
    </row>
    <row r="233" spans="3:8" ht="15" x14ac:dyDescent="0.25">
      <c r="C233" s="310"/>
      <c r="D233" s="311"/>
      <c r="E233" s="311"/>
      <c r="H233" s="14"/>
    </row>
    <row r="234" spans="3:8" ht="15" x14ac:dyDescent="0.25">
      <c r="C234" s="310" t="s">
        <v>97</v>
      </c>
      <c r="D234" s="311"/>
      <c r="E234" s="311"/>
      <c r="H234" s="14"/>
    </row>
    <row r="235" spans="3:8" ht="15" x14ac:dyDescent="0.25">
      <c r="C235" s="310"/>
      <c r="D235" s="314"/>
      <c r="E235" s="314"/>
      <c r="H235" s="14"/>
    </row>
    <row r="236" spans="3:8" ht="15" x14ac:dyDescent="0.25">
      <c r="C236" s="310" t="s">
        <v>98</v>
      </c>
      <c r="D236" s="311"/>
      <c r="E236" s="311"/>
    </row>
    <row r="237" spans="3:8" ht="15" x14ac:dyDescent="0.25">
      <c r="C237" s="310"/>
      <c r="D237" s="311"/>
      <c r="E237" s="311"/>
    </row>
    <row r="238" spans="3:8" ht="15" x14ac:dyDescent="0.25">
      <c r="C238" s="310" t="s">
        <v>1344</v>
      </c>
      <c r="D238" s="314"/>
      <c r="E238" s="314"/>
    </row>
    <row r="239" spans="3:8" x14ac:dyDescent="0.2">
      <c r="C239" s="311"/>
      <c r="D239" s="311"/>
      <c r="E239" s="311"/>
    </row>
    <row r="283" spans="12:12" ht="15" x14ac:dyDescent="0.25">
      <c r="L283" s="56" t="s">
        <v>1771</v>
      </c>
    </row>
  </sheetData>
  <autoFilter ref="B3:M3" xr:uid="{00000000-0009-0000-0000-000001000000}"/>
  <mergeCells count="35">
    <mergeCell ref="DD1:DF1"/>
    <mergeCell ref="DA1:DC1"/>
    <mergeCell ref="CX1:CZ1"/>
    <mergeCell ref="BW1:BY1"/>
    <mergeCell ref="BZ1:CB1"/>
    <mergeCell ref="CC1:CE1"/>
    <mergeCell ref="CF1:CH1"/>
    <mergeCell ref="CL1:CN1"/>
    <mergeCell ref="CO1:CQ1"/>
    <mergeCell ref="CR1:CT1"/>
    <mergeCell ref="CU1:CW1"/>
    <mergeCell ref="CI1:CK1"/>
    <mergeCell ref="X1:Y1"/>
    <mergeCell ref="AM1:AO1"/>
    <mergeCell ref="AP1:AR1"/>
    <mergeCell ref="AS1:AU1"/>
    <mergeCell ref="AV1:AX1"/>
    <mergeCell ref="AD1:AF1"/>
    <mergeCell ref="AJ1:AL1"/>
    <mergeCell ref="AG1:AI1"/>
    <mergeCell ref="Z1:AA1"/>
    <mergeCell ref="AB1:AC1"/>
    <mergeCell ref="N1:O1"/>
    <mergeCell ref="P1:Q1"/>
    <mergeCell ref="R1:S1"/>
    <mergeCell ref="T1:U1"/>
    <mergeCell ref="V1:W1"/>
    <mergeCell ref="AY1:BA1"/>
    <mergeCell ref="BT1:BV1"/>
    <mergeCell ref="BB1:BD1"/>
    <mergeCell ref="BE1:BG1"/>
    <mergeCell ref="BH1:BJ1"/>
    <mergeCell ref="BK1:BM1"/>
    <mergeCell ref="BN1:BP1"/>
    <mergeCell ref="BQ1:BS1"/>
  </mergeCells>
  <conditionalFormatting sqref="N208:DF213 N216:AV221">
    <cfRule type="expression" dxfId="414" priority="1822">
      <formula>N208&lt;5</formula>
    </cfRule>
  </conditionalFormatting>
  <conditionalFormatting sqref="N4:AC5 N178:AC178 N72:AC74 N202:AC204 N151:AC158 N160:AC176 N93:AC96 N7:AC9 N18:AC21 N60:AC63 N65:AC70 N11:AC16 N181:AC200 N98:AC115 N117:AC149">
    <cfRule type="cellIs" dxfId="413" priority="4185" operator="lessThan">
      <formula>50</formula>
    </cfRule>
  </conditionalFormatting>
  <conditionalFormatting sqref="AD4:DF5 AD72:DF74 AD178:DF178 AD202:DF204 AD151:DF158 AD160:DF176 AD93:DF96 AD7:DF9 AD18:DF21 AD60:DF63 AD65:DF70 AD11:DF16 AD181:DF200 AD98:DF115 AD117:DF149">
    <cfRule type="cellIs" dxfId="412" priority="4186" operator="lessThan">
      <formula>40</formula>
    </cfRule>
  </conditionalFormatting>
  <conditionalFormatting sqref="DM4:DM5 DM178 DM72:DM74 DM202:DM204 DM160:DM176 DM151:DM158 DM93:DM96 DM7:DM9 DM18:DM21 DM60:DM63 DM65:DM70 DM11:DM16 DM181:DM200 DM98:DM115 DM117:DM149">
    <cfRule type="expression" dxfId="411" priority="4187">
      <formula>DM4&lt;$DM$3</formula>
    </cfRule>
  </conditionalFormatting>
  <conditionalFormatting sqref="ET4:ET5 GA4:GA5 HH4:HH5 HH178 GA178 ET178 ET72:ET74 GA72:GA74 HH72:HH74 ET202:ET204 GA202:GA204 HH202:HH204 ET160:ET176 ET151:ET158 GA160:GA176 GA151:GA158 HH160:HH176 HH151:HH158 HH93:HH96 GA93:GA96 ET93:ET96 ET7:ET9 GA7:GA9 HH7:HH9 HH18:HH21 GA18:GA21 ET18:ET21 ET60:ET63 GA60:GA63 HH60:HH63 ET65:ET70 ET11:ET16 GA65:GA70 GA11:GA16 HH65:HH70 HH11:HH16 ET181:ET200 ET98:ET115 GA181:GA200 GA98:GA115 HH181:HH200 HH98:HH115 HH117:HH149 GA117:GA149 ET117:ET149">
    <cfRule type="expression" dxfId="410" priority="4188">
      <formula>ET4&gt;ET$2</formula>
    </cfRule>
  </conditionalFormatting>
  <conditionalFormatting sqref="N80:AC80">
    <cfRule type="cellIs" dxfId="409" priority="299" operator="lessThan">
      <formula>50</formula>
    </cfRule>
  </conditionalFormatting>
  <conditionalFormatting sqref="AY80:DF80">
    <cfRule type="cellIs" dxfId="408" priority="300" operator="lessThan">
      <formula>40</formula>
    </cfRule>
  </conditionalFormatting>
  <conditionalFormatting sqref="DM80">
    <cfRule type="expression" dxfId="407" priority="301">
      <formula>DM80&lt;$DM$3</formula>
    </cfRule>
  </conditionalFormatting>
  <conditionalFormatting sqref="ET80 GA80 HH80">
    <cfRule type="expression" dxfId="406" priority="302">
      <formula>ET80&gt;ET$2</formula>
    </cfRule>
  </conditionalFormatting>
  <conditionalFormatting sqref="N76:AC76">
    <cfRule type="cellIs" dxfId="405" priority="295" operator="lessThan">
      <formula>50</formula>
    </cfRule>
  </conditionalFormatting>
  <conditionalFormatting sqref="AY76:DF76">
    <cfRule type="cellIs" dxfId="404" priority="296" operator="lessThan">
      <formula>40</formula>
    </cfRule>
  </conditionalFormatting>
  <conditionalFormatting sqref="DM76">
    <cfRule type="expression" dxfId="403" priority="297">
      <formula>DM76&lt;$DM$3</formula>
    </cfRule>
  </conditionalFormatting>
  <conditionalFormatting sqref="ET76 GA76 HH76">
    <cfRule type="expression" dxfId="402" priority="298">
      <formula>ET76&gt;ET$2</formula>
    </cfRule>
  </conditionalFormatting>
  <conditionalFormatting sqref="N10:AC10">
    <cfRule type="cellIs" dxfId="401" priority="291" operator="lessThan">
      <formula>50</formula>
    </cfRule>
  </conditionalFormatting>
  <conditionalFormatting sqref="AD10:AF10 AH10:AI10 AK10:AL10 AN10:DF10">
    <cfRule type="cellIs" dxfId="400" priority="292" operator="lessThan">
      <formula>40</formula>
    </cfRule>
  </conditionalFormatting>
  <conditionalFormatting sqref="DM10">
    <cfRule type="expression" dxfId="399" priority="293">
      <formula>DM10&lt;$DM$3</formula>
    </cfRule>
  </conditionalFormatting>
  <conditionalFormatting sqref="ET10 GA10 HH10">
    <cfRule type="expression" dxfId="398" priority="294">
      <formula>ET10&gt;ET$2</formula>
    </cfRule>
  </conditionalFormatting>
  <conditionalFormatting sqref="N6:AC6">
    <cfRule type="cellIs" dxfId="397" priority="287" operator="lessThan">
      <formula>50</formula>
    </cfRule>
  </conditionalFormatting>
  <conditionalFormatting sqref="AD6:DF6">
    <cfRule type="cellIs" dxfId="396" priority="288" operator="lessThan">
      <formula>40</formula>
    </cfRule>
  </conditionalFormatting>
  <conditionalFormatting sqref="DM6">
    <cfRule type="expression" dxfId="395" priority="289">
      <formula>DM6&lt;$DM$3</formula>
    </cfRule>
  </conditionalFormatting>
  <conditionalFormatting sqref="ET6 GA6 HH6">
    <cfRule type="expression" dxfId="394" priority="290">
      <formula>ET6&gt;ET$2</formula>
    </cfRule>
  </conditionalFormatting>
  <conditionalFormatting sqref="N71:AC71">
    <cfRule type="cellIs" dxfId="393" priority="283" operator="lessThan">
      <formula>50</formula>
    </cfRule>
  </conditionalFormatting>
  <conditionalFormatting sqref="AD71:DF71">
    <cfRule type="cellIs" dxfId="392" priority="284" operator="lessThan">
      <formula>40</formula>
    </cfRule>
  </conditionalFormatting>
  <conditionalFormatting sqref="DM71">
    <cfRule type="expression" dxfId="391" priority="285">
      <formula>DM71&lt;$DM$3</formula>
    </cfRule>
  </conditionalFormatting>
  <conditionalFormatting sqref="ET71 GA71 HH71">
    <cfRule type="expression" dxfId="390" priority="286">
      <formula>ET71&gt;ET$2</formula>
    </cfRule>
  </conditionalFormatting>
  <conditionalFormatting sqref="N97:AC97">
    <cfRule type="cellIs" dxfId="389" priority="279" operator="lessThan">
      <formula>50</formula>
    </cfRule>
  </conditionalFormatting>
  <conditionalFormatting sqref="AD97:DF97">
    <cfRule type="cellIs" dxfId="388" priority="280" operator="lessThan">
      <formula>40</formula>
    </cfRule>
  </conditionalFormatting>
  <conditionalFormatting sqref="DM97">
    <cfRule type="expression" dxfId="387" priority="281">
      <formula>DM97&lt;$DM$3</formula>
    </cfRule>
  </conditionalFormatting>
  <conditionalFormatting sqref="ET97 GA97 HH97">
    <cfRule type="expression" dxfId="386" priority="282">
      <formula>ET97&gt;ET$2</formula>
    </cfRule>
  </conditionalFormatting>
  <conditionalFormatting sqref="N159:AC159">
    <cfRule type="cellIs" dxfId="385" priority="275" operator="lessThan">
      <formula>50</formula>
    </cfRule>
  </conditionalFormatting>
  <conditionalFormatting sqref="AD159:DF159">
    <cfRule type="cellIs" dxfId="384" priority="276" operator="lessThan">
      <formula>40</formula>
    </cfRule>
  </conditionalFormatting>
  <conditionalFormatting sqref="DM159">
    <cfRule type="expression" dxfId="383" priority="277">
      <formula>DM159&lt;$DM$3</formula>
    </cfRule>
  </conditionalFormatting>
  <conditionalFormatting sqref="ET159 GA159 HH159">
    <cfRule type="expression" dxfId="382" priority="278">
      <formula>ET159&gt;ET$2</formula>
    </cfRule>
  </conditionalFormatting>
  <conditionalFormatting sqref="N179:AC179">
    <cfRule type="cellIs" dxfId="381" priority="271" operator="lessThan">
      <formula>50</formula>
    </cfRule>
  </conditionalFormatting>
  <conditionalFormatting sqref="AD179:DF179">
    <cfRule type="cellIs" dxfId="380" priority="272" operator="lessThan">
      <formula>40</formula>
    </cfRule>
  </conditionalFormatting>
  <conditionalFormatting sqref="DM179">
    <cfRule type="expression" dxfId="379" priority="273">
      <formula>DM179&lt;$DM$3</formula>
    </cfRule>
  </conditionalFormatting>
  <conditionalFormatting sqref="ET179 GA179 HH179">
    <cfRule type="expression" dxfId="378" priority="274">
      <formula>ET179&gt;ET$2</formula>
    </cfRule>
  </conditionalFormatting>
  <conditionalFormatting sqref="N177:AC177">
    <cfRule type="cellIs" dxfId="377" priority="267" operator="lessThan">
      <formula>50</formula>
    </cfRule>
  </conditionalFormatting>
  <conditionalFormatting sqref="AD177:DF177">
    <cfRule type="cellIs" dxfId="376" priority="268" operator="lessThan">
      <formula>40</formula>
    </cfRule>
  </conditionalFormatting>
  <conditionalFormatting sqref="DM177">
    <cfRule type="expression" dxfId="375" priority="269">
      <formula>DM177&lt;$DM$3</formula>
    </cfRule>
  </conditionalFormatting>
  <conditionalFormatting sqref="ET177 GA177 HH177">
    <cfRule type="expression" dxfId="374" priority="270">
      <formula>ET177&gt;ET$2</formula>
    </cfRule>
  </conditionalFormatting>
  <conditionalFormatting sqref="N79:AC79">
    <cfRule type="cellIs" dxfId="373" priority="259" operator="lessThan">
      <formula>50</formula>
    </cfRule>
  </conditionalFormatting>
  <conditionalFormatting sqref="AY79:DF79">
    <cfRule type="cellIs" dxfId="372" priority="260" operator="lessThan">
      <formula>40</formula>
    </cfRule>
  </conditionalFormatting>
  <conditionalFormatting sqref="DM79">
    <cfRule type="expression" dxfId="371" priority="261">
      <formula>DM79&lt;$DM$3</formula>
    </cfRule>
  </conditionalFormatting>
  <conditionalFormatting sqref="ET79 GA79 HH79">
    <cfRule type="expression" dxfId="370" priority="262">
      <formula>ET79&gt;ET$2</formula>
    </cfRule>
  </conditionalFormatting>
  <conditionalFormatting sqref="N78:AC78">
    <cfRule type="cellIs" dxfId="369" priority="255" operator="lessThan">
      <formula>50</formula>
    </cfRule>
  </conditionalFormatting>
  <conditionalFormatting sqref="AY78:DF78">
    <cfRule type="cellIs" dxfId="368" priority="256" operator="lessThan">
      <formula>40</formula>
    </cfRule>
  </conditionalFormatting>
  <conditionalFormatting sqref="DM78">
    <cfRule type="expression" dxfId="367" priority="257">
      <formula>DM78&lt;$DM$3</formula>
    </cfRule>
  </conditionalFormatting>
  <conditionalFormatting sqref="ET78 GA78 HH78">
    <cfRule type="expression" dxfId="366" priority="258">
      <formula>ET78&gt;ET$2</formula>
    </cfRule>
  </conditionalFormatting>
  <conditionalFormatting sqref="N77:AC77">
    <cfRule type="cellIs" dxfId="365" priority="251" operator="lessThan">
      <formula>50</formula>
    </cfRule>
  </conditionalFormatting>
  <conditionalFormatting sqref="AY77:DF77">
    <cfRule type="cellIs" dxfId="364" priority="252" operator="lessThan">
      <formula>40</formula>
    </cfRule>
  </conditionalFormatting>
  <conditionalFormatting sqref="DM77">
    <cfRule type="expression" dxfId="363" priority="253">
      <formula>DM77&lt;$DM$3</formula>
    </cfRule>
  </conditionalFormatting>
  <conditionalFormatting sqref="ET77 GA77 HH77">
    <cfRule type="expression" dxfId="362" priority="254">
      <formula>ET77&gt;ET$2</formula>
    </cfRule>
  </conditionalFormatting>
  <conditionalFormatting sqref="AD76:AX80">
    <cfRule type="cellIs" dxfId="361" priority="250" operator="lessThan">
      <formula>40</formula>
    </cfRule>
  </conditionalFormatting>
  <conditionalFormatting sqref="N64:AC64">
    <cfRule type="cellIs" dxfId="360" priority="246" operator="lessThan">
      <formula>50</formula>
    </cfRule>
  </conditionalFormatting>
  <conditionalFormatting sqref="AD64:DF64">
    <cfRule type="cellIs" dxfId="359" priority="247" operator="lessThan">
      <formula>40</formula>
    </cfRule>
  </conditionalFormatting>
  <conditionalFormatting sqref="DM64">
    <cfRule type="expression" dxfId="358" priority="248">
      <formula>DM64&lt;$DM$3</formula>
    </cfRule>
  </conditionalFormatting>
  <conditionalFormatting sqref="ET64 GA64 HH64">
    <cfRule type="expression" dxfId="357" priority="249">
      <formula>ET64&gt;ET$2</formula>
    </cfRule>
  </conditionalFormatting>
  <conditionalFormatting sqref="N150:AC150">
    <cfRule type="cellIs" dxfId="356" priority="242" operator="lessThan">
      <formula>50</formula>
    </cfRule>
  </conditionalFormatting>
  <conditionalFormatting sqref="AD150:DF150">
    <cfRule type="cellIs" dxfId="355" priority="243" operator="lessThan">
      <formula>40</formula>
    </cfRule>
  </conditionalFormatting>
  <conditionalFormatting sqref="DM150">
    <cfRule type="expression" dxfId="354" priority="244">
      <formula>DM150&lt;$DM$3</formula>
    </cfRule>
  </conditionalFormatting>
  <conditionalFormatting sqref="ET150 GA150 HH150">
    <cfRule type="expression" dxfId="353" priority="245">
      <formula>ET150&gt;ET$2</formula>
    </cfRule>
  </conditionalFormatting>
  <conditionalFormatting sqref="N17:AC17">
    <cfRule type="cellIs" dxfId="352" priority="238" operator="lessThan">
      <formula>50</formula>
    </cfRule>
  </conditionalFormatting>
  <conditionalFormatting sqref="AD17:DF17">
    <cfRule type="cellIs" dxfId="351" priority="239" operator="lessThan">
      <formula>40</formula>
    </cfRule>
  </conditionalFormatting>
  <conditionalFormatting sqref="DM17">
    <cfRule type="expression" dxfId="350" priority="240">
      <formula>DM17&lt;$DM$3</formula>
    </cfRule>
  </conditionalFormatting>
  <conditionalFormatting sqref="ET17 GA17 HH17">
    <cfRule type="expression" dxfId="349" priority="241">
      <formula>ET17&gt;ET$2</formula>
    </cfRule>
  </conditionalFormatting>
  <conditionalFormatting sqref="N75:AC75">
    <cfRule type="cellIs" dxfId="348" priority="234" operator="lessThan">
      <formula>50</formula>
    </cfRule>
  </conditionalFormatting>
  <conditionalFormatting sqref="AD75:DF75">
    <cfRule type="cellIs" dxfId="347" priority="235" operator="lessThan">
      <formula>40</formula>
    </cfRule>
  </conditionalFormatting>
  <conditionalFormatting sqref="DM75">
    <cfRule type="expression" dxfId="346" priority="236">
      <formula>DM75&lt;$DM$3</formula>
    </cfRule>
  </conditionalFormatting>
  <conditionalFormatting sqref="ET75 GA75 HH75">
    <cfRule type="expression" dxfId="345" priority="237">
      <formula>ET75&gt;ET$2</formula>
    </cfRule>
  </conditionalFormatting>
  <conditionalFormatting sqref="N81:AC81 N82:S82 V82:W82 Z82:AC82">
    <cfRule type="cellIs" dxfId="344" priority="230" operator="lessThan">
      <formula>50</formula>
    </cfRule>
  </conditionalFormatting>
  <conditionalFormatting sqref="AD81:DF82">
    <cfRule type="cellIs" dxfId="343" priority="231" operator="lessThan">
      <formula>40</formula>
    </cfRule>
  </conditionalFormatting>
  <conditionalFormatting sqref="DM81:DM82">
    <cfRule type="expression" dxfId="342" priority="232">
      <formula>DM81&lt;$DM$3</formula>
    </cfRule>
  </conditionalFormatting>
  <conditionalFormatting sqref="ET81:ET82 GA81:GA82 HH81:HH82">
    <cfRule type="expression" dxfId="341" priority="233">
      <formula>ET81&gt;ET$2</formula>
    </cfRule>
  </conditionalFormatting>
  <conditionalFormatting sqref="N83:S83 V83:W83 Z83:AC83">
    <cfRule type="cellIs" dxfId="340" priority="226" operator="lessThan">
      <formula>50</formula>
    </cfRule>
  </conditionalFormatting>
  <conditionalFormatting sqref="AD83:DF83">
    <cfRule type="cellIs" dxfId="339" priority="227" operator="lessThan">
      <formula>40</formula>
    </cfRule>
  </conditionalFormatting>
  <conditionalFormatting sqref="DM83">
    <cfRule type="expression" dxfId="338" priority="228">
      <formula>DM83&lt;$DM$3</formula>
    </cfRule>
  </conditionalFormatting>
  <conditionalFormatting sqref="ET83 GA83 HH83">
    <cfRule type="expression" dxfId="337" priority="229">
      <formula>ET83&gt;ET$2</formula>
    </cfRule>
  </conditionalFormatting>
  <conditionalFormatting sqref="N84:S84 V84:W84 Z84:AC84">
    <cfRule type="cellIs" dxfId="336" priority="222" operator="lessThan">
      <formula>50</formula>
    </cfRule>
  </conditionalFormatting>
  <conditionalFormatting sqref="AD84:DF84">
    <cfRule type="cellIs" dxfId="335" priority="223" operator="lessThan">
      <formula>40</formula>
    </cfRule>
  </conditionalFormatting>
  <conditionalFormatting sqref="DM84">
    <cfRule type="expression" dxfId="334" priority="224">
      <formula>DM84&lt;$DM$3</formula>
    </cfRule>
  </conditionalFormatting>
  <conditionalFormatting sqref="ET84 GA84 HH84">
    <cfRule type="expression" dxfId="333" priority="225">
      <formula>ET84&gt;ET$2</formula>
    </cfRule>
  </conditionalFormatting>
  <conditionalFormatting sqref="N85:S85 V85:W85 Z85:AC85">
    <cfRule type="cellIs" dxfId="332" priority="218" operator="lessThan">
      <formula>50</formula>
    </cfRule>
  </conditionalFormatting>
  <conditionalFormatting sqref="AD85:DF85">
    <cfRule type="cellIs" dxfId="331" priority="219" operator="lessThan">
      <formula>40</formula>
    </cfRule>
  </conditionalFormatting>
  <conditionalFormatting sqref="DM85">
    <cfRule type="expression" dxfId="330" priority="220">
      <formula>DM85&lt;$DM$3</formula>
    </cfRule>
  </conditionalFormatting>
  <conditionalFormatting sqref="ET85 GA85 HH85">
    <cfRule type="expression" dxfId="329" priority="221">
      <formula>ET85&gt;ET$2</formula>
    </cfRule>
  </conditionalFormatting>
  <conditionalFormatting sqref="N86:AC86">
    <cfRule type="cellIs" dxfId="328" priority="214" operator="lessThan">
      <formula>50</formula>
    </cfRule>
  </conditionalFormatting>
  <conditionalFormatting sqref="AD86:DF86">
    <cfRule type="cellIs" dxfId="327" priority="215" operator="lessThan">
      <formula>40</formula>
    </cfRule>
  </conditionalFormatting>
  <conditionalFormatting sqref="DM86">
    <cfRule type="expression" dxfId="326" priority="216">
      <formula>DM86&lt;$DM$3</formula>
    </cfRule>
  </conditionalFormatting>
  <conditionalFormatting sqref="ET86 GA86 HH86">
    <cfRule type="expression" dxfId="325" priority="217">
      <formula>ET86&gt;ET$2</formula>
    </cfRule>
  </conditionalFormatting>
  <conditionalFormatting sqref="N90:S90 V90:W90 Z90:AC90">
    <cfRule type="cellIs" dxfId="324" priority="210" operator="lessThan">
      <formula>50</formula>
    </cfRule>
  </conditionalFormatting>
  <conditionalFormatting sqref="AD90:DF90">
    <cfRule type="cellIs" dxfId="323" priority="211" operator="lessThan">
      <formula>40</formula>
    </cfRule>
  </conditionalFormatting>
  <conditionalFormatting sqref="DM90">
    <cfRule type="expression" dxfId="322" priority="212">
      <formula>DM90&lt;$DM$3</formula>
    </cfRule>
  </conditionalFormatting>
  <conditionalFormatting sqref="ET90 GA90 HH90">
    <cfRule type="expression" dxfId="321" priority="213">
      <formula>ET90&gt;ET$2</formula>
    </cfRule>
  </conditionalFormatting>
  <conditionalFormatting sqref="N87:S87 V87:W87 Z87:AC87">
    <cfRule type="cellIs" dxfId="320" priority="206" operator="lessThan">
      <formula>50</formula>
    </cfRule>
  </conditionalFormatting>
  <conditionalFormatting sqref="AD87:DF87">
    <cfRule type="cellIs" dxfId="319" priority="207" operator="lessThan">
      <formula>40</formula>
    </cfRule>
  </conditionalFormatting>
  <conditionalFormatting sqref="DM87">
    <cfRule type="expression" dxfId="318" priority="208">
      <formula>DM87&lt;$DM$3</formula>
    </cfRule>
  </conditionalFormatting>
  <conditionalFormatting sqref="ET87 GA87 HH87">
    <cfRule type="expression" dxfId="317" priority="209">
      <formula>ET87&gt;ET$2</formula>
    </cfRule>
  </conditionalFormatting>
  <conditionalFormatting sqref="N88:S88 V88:W88 Z88:AC88">
    <cfRule type="cellIs" dxfId="316" priority="202" operator="lessThan">
      <formula>50</formula>
    </cfRule>
  </conditionalFormatting>
  <conditionalFormatting sqref="AD88:DF88">
    <cfRule type="cellIs" dxfId="315" priority="203" operator="lessThan">
      <formula>40</formula>
    </cfRule>
  </conditionalFormatting>
  <conditionalFormatting sqref="DM88">
    <cfRule type="expression" dxfId="314" priority="204">
      <formula>DM88&lt;$DM$3</formula>
    </cfRule>
  </conditionalFormatting>
  <conditionalFormatting sqref="ET88 GA88 HH88">
    <cfRule type="expression" dxfId="313" priority="205">
      <formula>ET88&gt;ET$2</formula>
    </cfRule>
  </conditionalFormatting>
  <conditionalFormatting sqref="N89:S89 V89:W89 Z89:AC89">
    <cfRule type="cellIs" dxfId="312" priority="198" operator="lessThan">
      <formula>50</formula>
    </cfRule>
  </conditionalFormatting>
  <conditionalFormatting sqref="AD89:DF89">
    <cfRule type="cellIs" dxfId="311" priority="199" operator="lessThan">
      <formula>40</formula>
    </cfRule>
  </conditionalFormatting>
  <conditionalFormatting sqref="DM89">
    <cfRule type="expression" dxfId="310" priority="200">
      <formula>DM89&lt;$DM$3</formula>
    </cfRule>
  </conditionalFormatting>
  <conditionalFormatting sqref="ET89 GA89 HH89">
    <cfRule type="expression" dxfId="309" priority="201">
      <formula>ET89&gt;ET$2</formula>
    </cfRule>
  </conditionalFormatting>
  <conditionalFormatting sqref="N91:S91 V91:W91 Z91:AC91">
    <cfRule type="cellIs" dxfId="308" priority="194" operator="lessThan">
      <formula>50</formula>
    </cfRule>
  </conditionalFormatting>
  <conditionalFormatting sqref="AD91:DF91">
    <cfRule type="cellIs" dxfId="307" priority="195" operator="lessThan">
      <formula>40</formula>
    </cfRule>
  </conditionalFormatting>
  <conditionalFormatting sqref="DM91">
    <cfRule type="expression" dxfId="306" priority="196">
      <formula>DM91&lt;$DM$3</formula>
    </cfRule>
  </conditionalFormatting>
  <conditionalFormatting sqref="ET91 GA91 HH91">
    <cfRule type="expression" dxfId="305" priority="197">
      <formula>ET91&gt;ET$2</formula>
    </cfRule>
  </conditionalFormatting>
  <conditionalFormatting sqref="N92:AC92">
    <cfRule type="cellIs" dxfId="304" priority="190" operator="lessThan">
      <formula>50</formula>
    </cfRule>
  </conditionalFormatting>
  <conditionalFormatting sqref="AD92:DF92">
    <cfRule type="cellIs" dxfId="303" priority="191" operator="lessThan">
      <formula>40</formula>
    </cfRule>
  </conditionalFormatting>
  <conditionalFormatting sqref="DM92">
    <cfRule type="expression" dxfId="302" priority="192">
      <formula>DM92&lt;$DM$3</formula>
    </cfRule>
  </conditionalFormatting>
  <conditionalFormatting sqref="ET92 GA92 HH92">
    <cfRule type="expression" dxfId="301" priority="193">
      <formula>ET92&gt;ET$2</formula>
    </cfRule>
  </conditionalFormatting>
  <conditionalFormatting sqref="T82:U82">
    <cfRule type="cellIs" dxfId="300" priority="189" operator="lessThan">
      <formula>50</formula>
    </cfRule>
  </conditionalFormatting>
  <conditionalFormatting sqref="T83:U83">
    <cfRule type="cellIs" dxfId="299" priority="188" operator="lessThan">
      <formula>50</formula>
    </cfRule>
  </conditionalFormatting>
  <conditionalFormatting sqref="T84:U84">
    <cfRule type="cellIs" dxfId="298" priority="187" operator="lessThan">
      <formula>50</formula>
    </cfRule>
  </conditionalFormatting>
  <conditionalFormatting sqref="T85:U85">
    <cfRule type="cellIs" dxfId="297" priority="186" operator="lessThan">
      <formula>50</formula>
    </cfRule>
  </conditionalFormatting>
  <conditionalFormatting sqref="T87:U87">
    <cfRule type="cellIs" dxfId="296" priority="185" operator="lessThan">
      <formula>50</formula>
    </cfRule>
  </conditionalFormatting>
  <conditionalFormatting sqref="T88:U88">
    <cfRule type="cellIs" dxfId="295" priority="184" operator="lessThan">
      <formula>50</formula>
    </cfRule>
  </conditionalFormatting>
  <conditionalFormatting sqref="T89:U89">
    <cfRule type="cellIs" dxfId="294" priority="183" operator="lessThan">
      <formula>50</formula>
    </cfRule>
  </conditionalFormatting>
  <conditionalFormatting sqref="T90:U90">
    <cfRule type="cellIs" dxfId="293" priority="182" operator="lessThan">
      <formula>50</formula>
    </cfRule>
  </conditionalFormatting>
  <conditionalFormatting sqref="T91:U91">
    <cfRule type="cellIs" dxfId="292" priority="181" operator="lessThan">
      <formula>50</formula>
    </cfRule>
  </conditionalFormatting>
  <conditionalFormatting sqref="X82:Y82">
    <cfRule type="cellIs" dxfId="291" priority="180" operator="lessThan">
      <formula>50</formula>
    </cfRule>
  </conditionalFormatting>
  <conditionalFormatting sqref="X83:Y83">
    <cfRule type="cellIs" dxfId="290" priority="179" operator="lessThan">
      <formula>50</formula>
    </cfRule>
  </conditionalFormatting>
  <conditionalFormatting sqref="X84:Y84">
    <cfRule type="cellIs" dxfId="289" priority="178" operator="lessThan">
      <formula>50</formula>
    </cfRule>
  </conditionalFormatting>
  <conditionalFormatting sqref="X85:Y85">
    <cfRule type="cellIs" dxfId="288" priority="177" operator="lessThan">
      <formula>50</formula>
    </cfRule>
  </conditionalFormatting>
  <conditionalFormatting sqref="X87:Y87">
    <cfRule type="cellIs" dxfId="287" priority="176" operator="lessThan">
      <formula>50</formula>
    </cfRule>
  </conditionalFormatting>
  <conditionalFormatting sqref="X88:Y88">
    <cfRule type="cellIs" dxfId="286" priority="175" operator="lessThan">
      <formula>50</formula>
    </cfRule>
  </conditionalFormatting>
  <conditionalFormatting sqref="X89:Y89">
    <cfRule type="cellIs" dxfId="285" priority="174" operator="lessThan">
      <formula>50</formula>
    </cfRule>
  </conditionalFormatting>
  <conditionalFormatting sqref="X90:Y90">
    <cfRule type="cellIs" dxfId="284" priority="173" operator="lessThan">
      <formula>50</formula>
    </cfRule>
  </conditionalFormatting>
  <conditionalFormatting sqref="X91:Y91">
    <cfRule type="cellIs" dxfId="283" priority="172" operator="lessThan">
      <formula>50</formula>
    </cfRule>
  </conditionalFormatting>
  <conditionalFormatting sqref="A1">
    <cfRule type="cellIs" dxfId="282" priority="158" operator="lessThan">
      <formula>40</formula>
    </cfRule>
  </conditionalFormatting>
  <conditionalFormatting sqref="AG10">
    <cfRule type="cellIs" dxfId="281" priority="157" operator="lessThan">
      <formula>40</formula>
    </cfRule>
  </conditionalFormatting>
  <conditionalFormatting sqref="AJ10">
    <cfRule type="cellIs" dxfId="280" priority="156" operator="lessThan">
      <formula>40</formula>
    </cfRule>
  </conditionalFormatting>
  <conditionalFormatting sqref="AM10">
    <cfRule type="cellIs" dxfId="279" priority="155" operator="lessThan">
      <formula>40</formula>
    </cfRule>
  </conditionalFormatting>
  <conditionalFormatting sqref="N57:AC57">
    <cfRule type="cellIs" dxfId="278" priority="151" operator="lessThan">
      <formula>50</formula>
    </cfRule>
  </conditionalFormatting>
  <conditionalFormatting sqref="AY57:DF57">
    <cfRule type="cellIs" dxfId="277" priority="152" operator="lessThan">
      <formula>40</formula>
    </cfRule>
  </conditionalFormatting>
  <conditionalFormatting sqref="DM57">
    <cfRule type="expression" dxfId="276" priority="153">
      <formula>DM57&lt;$DM$3</formula>
    </cfRule>
  </conditionalFormatting>
  <conditionalFormatting sqref="ET57 GA57 HH57">
    <cfRule type="expression" dxfId="275" priority="154">
      <formula>ET57&gt;ET$2</formula>
    </cfRule>
  </conditionalFormatting>
  <conditionalFormatting sqref="N56:AC56">
    <cfRule type="cellIs" dxfId="274" priority="147" operator="lessThan">
      <formula>50</formula>
    </cfRule>
  </conditionalFormatting>
  <conditionalFormatting sqref="AY56:DF56">
    <cfRule type="cellIs" dxfId="273" priority="148" operator="lessThan">
      <formula>40</formula>
    </cfRule>
  </conditionalFormatting>
  <conditionalFormatting sqref="DM56">
    <cfRule type="expression" dxfId="272" priority="149">
      <formula>DM56&lt;$DM$3</formula>
    </cfRule>
  </conditionalFormatting>
  <conditionalFormatting sqref="ET56 GA56 HH56">
    <cfRule type="expression" dxfId="271" priority="150">
      <formula>ET56&gt;ET$2</formula>
    </cfRule>
  </conditionalFormatting>
  <conditionalFormatting sqref="N55:AC55">
    <cfRule type="cellIs" dxfId="270" priority="143" operator="lessThan">
      <formula>50</formula>
    </cfRule>
  </conditionalFormatting>
  <conditionalFormatting sqref="AY55:DF55">
    <cfRule type="cellIs" dxfId="269" priority="144" operator="lessThan">
      <formula>40</formula>
    </cfRule>
  </conditionalFormatting>
  <conditionalFormatting sqref="DM55">
    <cfRule type="expression" dxfId="268" priority="145">
      <formula>DM55&lt;$DM$3</formula>
    </cfRule>
  </conditionalFormatting>
  <conditionalFormatting sqref="ET55 GA55 HH55">
    <cfRule type="expression" dxfId="267" priority="146">
      <formula>ET55&gt;ET$2</formula>
    </cfRule>
  </conditionalFormatting>
  <conditionalFormatting sqref="N54:AC54">
    <cfRule type="cellIs" dxfId="266" priority="139" operator="lessThan">
      <formula>50</formula>
    </cfRule>
  </conditionalFormatting>
  <conditionalFormatting sqref="AY54:DF54">
    <cfRule type="cellIs" dxfId="265" priority="140" operator="lessThan">
      <formula>40</formula>
    </cfRule>
  </conditionalFormatting>
  <conditionalFormatting sqref="DM54">
    <cfRule type="expression" dxfId="264" priority="141">
      <formula>DM54&lt;$DM$3</formula>
    </cfRule>
  </conditionalFormatting>
  <conditionalFormatting sqref="ET54 GA54 HH54">
    <cfRule type="expression" dxfId="263" priority="142">
      <formula>ET54&gt;ET$2</formula>
    </cfRule>
  </conditionalFormatting>
  <conditionalFormatting sqref="N53:AC53">
    <cfRule type="cellIs" dxfId="262" priority="135" operator="lessThan">
      <formula>50</formula>
    </cfRule>
  </conditionalFormatting>
  <conditionalFormatting sqref="AY53:DF53">
    <cfRule type="cellIs" dxfId="261" priority="136" operator="lessThan">
      <formula>40</formula>
    </cfRule>
  </conditionalFormatting>
  <conditionalFormatting sqref="DM53">
    <cfRule type="expression" dxfId="260" priority="137">
      <formula>DM53&lt;$DM$3</formula>
    </cfRule>
  </conditionalFormatting>
  <conditionalFormatting sqref="ET53 GA53 HH53">
    <cfRule type="expression" dxfId="259" priority="138">
      <formula>ET53&gt;ET$2</formula>
    </cfRule>
  </conditionalFormatting>
  <conditionalFormatting sqref="N52:AC52">
    <cfRule type="cellIs" dxfId="258" priority="131" operator="lessThan">
      <formula>50</formula>
    </cfRule>
  </conditionalFormatting>
  <conditionalFormatting sqref="AY52:DF52">
    <cfRule type="cellIs" dxfId="257" priority="132" operator="lessThan">
      <formula>40</formula>
    </cfRule>
  </conditionalFormatting>
  <conditionalFormatting sqref="DM52">
    <cfRule type="expression" dxfId="256" priority="133">
      <formula>DM52&lt;$DM$3</formula>
    </cfRule>
  </conditionalFormatting>
  <conditionalFormatting sqref="ET52 GA52 HH52">
    <cfRule type="expression" dxfId="255" priority="134">
      <formula>ET52&gt;ET$2</formula>
    </cfRule>
  </conditionalFormatting>
  <conditionalFormatting sqref="N51:AC51">
    <cfRule type="cellIs" dxfId="254" priority="127" operator="lessThan">
      <formula>50</formula>
    </cfRule>
  </conditionalFormatting>
  <conditionalFormatting sqref="AY51:DF51">
    <cfRule type="cellIs" dxfId="253" priority="128" operator="lessThan">
      <formula>40</formula>
    </cfRule>
  </conditionalFormatting>
  <conditionalFormatting sqref="DM51">
    <cfRule type="expression" dxfId="252" priority="129">
      <formula>DM51&lt;$DM$3</formula>
    </cfRule>
  </conditionalFormatting>
  <conditionalFormatting sqref="ET51 GA51 HH51">
    <cfRule type="expression" dxfId="251" priority="130">
      <formula>ET51&gt;ET$2</formula>
    </cfRule>
  </conditionalFormatting>
  <conditionalFormatting sqref="N50:AC50">
    <cfRule type="cellIs" dxfId="250" priority="123" operator="lessThan">
      <formula>50</formula>
    </cfRule>
  </conditionalFormatting>
  <conditionalFormatting sqref="AY50:DF50">
    <cfRule type="cellIs" dxfId="249" priority="124" operator="lessThan">
      <formula>40</formula>
    </cfRule>
  </conditionalFormatting>
  <conditionalFormatting sqref="DM50">
    <cfRule type="expression" dxfId="248" priority="125">
      <formula>DM50&lt;$DM$3</formula>
    </cfRule>
  </conditionalFormatting>
  <conditionalFormatting sqref="ET50 GA50 HH50">
    <cfRule type="expression" dxfId="247" priority="126">
      <formula>ET50&gt;ET$2</formula>
    </cfRule>
  </conditionalFormatting>
  <conditionalFormatting sqref="N49:AC49">
    <cfRule type="cellIs" dxfId="246" priority="119" operator="lessThan">
      <formula>50</formula>
    </cfRule>
  </conditionalFormatting>
  <conditionalFormatting sqref="AY49:DF49">
    <cfRule type="cellIs" dxfId="245" priority="120" operator="lessThan">
      <formula>40</formula>
    </cfRule>
  </conditionalFormatting>
  <conditionalFormatting sqref="DM49">
    <cfRule type="expression" dxfId="244" priority="121">
      <formula>DM49&lt;$DM$3</formula>
    </cfRule>
  </conditionalFormatting>
  <conditionalFormatting sqref="ET49 GA49 HH49">
    <cfRule type="expression" dxfId="243" priority="122">
      <formula>ET49&gt;ET$2</formula>
    </cfRule>
  </conditionalFormatting>
  <conditionalFormatting sqref="N48:AC48">
    <cfRule type="cellIs" dxfId="242" priority="115" operator="lessThan">
      <formula>50</formula>
    </cfRule>
  </conditionalFormatting>
  <conditionalFormatting sqref="AY48:DF48">
    <cfRule type="cellIs" dxfId="241" priority="116" operator="lessThan">
      <formula>40</formula>
    </cfRule>
  </conditionalFormatting>
  <conditionalFormatting sqref="DM48">
    <cfRule type="expression" dxfId="240" priority="117">
      <formula>DM48&lt;$DM$3</formula>
    </cfRule>
  </conditionalFormatting>
  <conditionalFormatting sqref="ET48 GA48 HH48">
    <cfRule type="expression" dxfId="239" priority="118">
      <formula>ET48&gt;ET$2</formula>
    </cfRule>
  </conditionalFormatting>
  <conditionalFormatting sqref="N47:AC47">
    <cfRule type="cellIs" dxfId="238" priority="111" operator="lessThan">
      <formula>50</formula>
    </cfRule>
  </conditionalFormatting>
  <conditionalFormatting sqref="AY47:DF47">
    <cfRule type="cellIs" dxfId="237" priority="112" operator="lessThan">
      <formula>40</formula>
    </cfRule>
  </conditionalFormatting>
  <conditionalFormatting sqref="DM47">
    <cfRule type="expression" dxfId="236" priority="113">
      <formula>DM47&lt;$DM$3</formula>
    </cfRule>
  </conditionalFormatting>
  <conditionalFormatting sqref="ET47 GA47 HH47">
    <cfRule type="expression" dxfId="235" priority="114">
      <formula>ET47&gt;ET$2</formula>
    </cfRule>
  </conditionalFormatting>
  <conditionalFormatting sqref="N46:AC46">
    <cfRule type="cellIs" dxfId="234" priority="107" operator="lessThan">
      <formula>50</formula>
    </cfRule>
  </conditionalFormatting>
  <conditionalFormatting sqref="AY46:DF46">
    <cfRule type="cellIs" dxfId="233" priority="108" operator="lessThan">
      <formula>40</formula>
    </cfRule>
  </conditionalFormatting>
  <conditionalFormatting sqref="DM46">
    <cfRule type="expression" dxfId="232" priority="109">
      <formula>DM46&lt;$DM$3</formula>
    </cfRule>
  </conditionalFormatting>
  <conditionalFormatting sqref="ET46 GA46 HH46">
    <cfRule type="expression" dxfId="231" priority="110">
      <formula>ET46&gt;ET$2</formula>
    </cfRule>
  </conditionalFormatting>
  <conditionalFormatting sqref="N45:AC45">
    <cfRule type="cellIs" dxfId="230" priority="103" operator="lessThan">
      <formula>50</formula>
    </cfRule>
  </conditionalFormatting>
  <conditionalFormatting sqref="AY45:DF45">
    <cfRule type="cellIs" dxfId="229" priority="104" operator="lessThan">
      <formula>40</formula>
    </cfRule>
  </conditionalFormatting>
  <conditionalFormatting sqref="DM45">
    <cfRule type="expression" dxfId="228" priority="105">
      <formula>DM45&lt;$DM$3</formula>
    </cfRule>
  </conditionalFormatting>
  <conditionalFormatting sqref="ET45 GA45 HH45">
    <cfRule type="expression" dxfId="227" priority="106">
      <formula>ET45&gt;ET$2</formula>
    </cfRule>
  </conditionalFormatting>
  <conditionalFormatting sqref="N44:AC44">
    <cfRule type="cellIs" dxfId="226" priority="99" operator="lessThan">
      <formula>50</formula>
    </cfRule>
  </conditionalFormatting>
  <conditionalFormatting sqref="AY44:DF44">
    <cfRule type="cellIs" dxfId="225" priority="100" operator="lessThan">
      <formula>40</formula>
    </cfRule>
  </conditionalFormatting>
  <conditionalFormatting sqref="DM44">
    <cfRule type="expression" dxfId="224" priority="101">
      <formula>DM44&lt;$DM$3</formula>
    </cfRule>
  </conditionalFormatting>
  <conditionalFormatting sqref="ET44 GA44 HH44">
    <cfRule type="expression" dxfId="223" priority="102">
      <formula>ET44&gt;ET$2</formula>
    </cfRule>
  </conditionalFormatting>
  <conditionalFormatting sqref="N43:AC43">
    <cfRule type="cellIs" dxfId="222" priority="95" operator="lessThan">
      <formula>50</formula>
    </cfRule>
  </conditionalFormatting>
  <conditionalFormatting sqref="AY43:DF43">
    <cfRule type="cellIs" dxfId="221" priority="96" operator="lessThan">
      <formula>40</formula>
    </cfRule>
  </conditionalFormatting>
  <conditionalFormatting sqref="DM43">
    <cfRule type="expression" dxfId="220" priority="97">
      <formula>DM43&lt;$DM$3</formula>
    </cfRule>
  </conditionalFormatting>
  <conditionalFormatting sqref="ET43 GA43 HH43">
    <cfRule type="expression" dxfId="219" priority="98">
      <formula>ET43&gt;ET$2</formula>
    </cfRule>
  </conditionalFormatting>
  <conditionalFormatting sqref="N42:AC42">
    <cfRule type="cellIs" dxfId="218" priority="91" operator="lessThan">
      <formula>50</formula>
    </cfRule>
  </conditionalFormatting>
  <conditionalFormatting sqref="AY42:DF42">
    <cfRule type="cellIs" dxfId="217" priority="92" operator="lessThan">
      <formula>40</formula>
    </cfRule>
  </conditionalFormatting>
  <conditionalFormatting sqref="DM42">
    <cfRule type="expression" dxfId="216" priority="93">
      <formula>DM42&lt;$DM$3</formula>
    </cfRule>
  </conditionalFormatting>
  <conditionalFormatting sqref="ET42 GA42 HH42">
    <cfRule type="expression" dxfId="215" priority="94">
      <formula>ET42&gt;ET$2</formula>
    </cfRule>
  </conditionalFormatting>
  <conditionalFormatting sqref="N41:AC41">
    <cfRule type="cellIs" dxfId="214" priority="87" operator="lessThan">
      <formula>50</formula>
    </cfRule>
  </conditionalFormatting>
  <conditionalFormatting sqref="AY41:DF41">
    <cfRule type="cellIs" dxfId="213" priority="88" operator="lessThan">
      <formula>40</formula>
    </cfRule>
  </conditionalFormatting>
  <conditionalFormatting sqref="DM41">
    <cfRule type="expression" dxfId="212" priority="89">
      <formula>DM41&lt;$DM$3</formula>
    </cfRule>
  </conditionalFormatting>
  <conditionalFormatting sqref="ET41 GA41 HH41">
    <cfRule type="expression" dxfId="211" priority="90">
      <formula>ET41&gt;ET$2</formula>
    </cfRule>
  </conditionalFormatting>
  <conditionalFormatting sqref="N40:AC40">
    <cfRule type="cellIs" dxfId="210" priority="83" operator="lessThan">
      <formula>50</formula>
    </cfRule>
  </conditionalFormatting>
  <conditionalFormatting sqref="AY40:DF40">
    <cfRule type="cellIs" dxfId="209" priority="84" operator="lessThan">
      <formula>40</formula>
    </cfRule>
  </conditionalFormatting>
  <conditionalFormatting sqref="DM40">
    <cfRule type="expression" dxfId="208" priority="85">
      <formula>DM40&lt;$DM$3</formula>
    </cfRule>
  </conditionalFormatting>
  <conditionalFormatting sqref="ET40 GA40 HH40">
    <cfRule type="expression" dxfId="207" priority="86">
      <formula>ET40&gt;ET$2</formula>
    </cfRule>
  </conditionalFormatting>
  <conditionalFormatting sqref="N39:AC39">
    <cfRule type="cellIs" dxfId="206" priority="79" operator="lessThan">
      <formula>50</formula>
    </cfRule>
  </conditionalFormatting>
  <conditionalFormatting sqref="AY39:DF39">
    <cfRule type="cellIs" dxfId="205" priority="80" operator="lessThan">
      <formula>40</formula>
    </cfRule>
  </conditionalFormatting>
  <conditionalFormatting sqref="DM39">
    <cfRule type="expression" dxfId="204" priority="81">
      <formula>DM39&lt;$DM$3</formula>
    </cfRule>
  </conditionalFormatting>
  <conditionalFormatting sqref="ET39 GA39 HH39">
    <cfRule type="expression" dxfId="203" priority="82">
      <formula>ET39&gt;ET$2</formula>
    </cfRule>
  </conditionalFormatting>
  <conditionalFormatting sqref="N38:AC38">
    <cfRule type="cellIs" dxfId="202" priority="75" operator="lessThan">
      <formula>50</formula>
    </cfRule>
  </conditionalFormatting>
  <conditionalFormatting sqref="AY38:DF38">
    <cfRule type="cellIs" dxfId="201" priority="76" operator="lessThan">
      <formula>40</formula>
    </cfRule>
  </conditionalFormatting>
  <conditionalFormatting sqref="DM38">
    <cfRule type="expression" dxfId="200" priority="77">
      <formula>DM38&lt;$DM$3</formula>
    </cfRule>
  </conditionalFormatting>
  <conditionalFormatting sqref="ET38 GA38 HH38">
    <cfRule type="expression" dxfId="199" priority="78">
      <formula>ET38&gt;ET$2</formula>
    </cfRule>
  </conditionalFormatting>
  <conditionalFormatting sqref="N37:AC37">
    <cfRule type="cellIs" dxfId="198" priority="71" operator="lessThan">
      <formula>50</formula>
    </cfRule>
  </conditionalFormatting>
  <conditionalFormatting sqref="AY37:DF37">
    <cfRule type="cellIs" dxfId="197" priority="72" operator="lessThan">
      <formula>40</formula>
    </cfRule>
  </conditionalFormatting>
  <conditionalFormatting sqref="DM37">
    <cfRule type="expression" dxfId="196" priority="73">
      <formula>DM37&lt;$DM$3</formula>
    </cfRule>
  </conditionalFormatting>
  <conditionalFormatting sqref="ET37 GA37 HH37">
    <cfRule type="expression" dxfId="195" priority="74">
      <formula>ET37&gt;ET$2</formula>
    </cfRule>
  </conditionalFormatting>
  <conditionalFormatting sqref="N36:AC36">
    <cfRule type="cellIs" dxfId="194" priority="67" operator="lessThan">
      <formula>50</formula>
    </cfRule>
  </conditionalFormatting>
  <conditionalFormatting sqref="AY36:DF36">
    <cfRule type="cellIs" dxfId="193" priority="68" operator="lessThan">
      <formula>40</formula>
    </cfRule>
  </conditionalFormatting>
  <conditionalFormatting sqref="DM36">
    <cfRule type="expression" dxfId="192" priority="69">
      <formula>DM36&lt;$DM$3</formula>
    </cfRule>
  </conditionalFormatting>
  <conditionalFormatting sqref="ET36 GA36 HH36">
    <cfRule type="expression" dxfId="191" priority="70">
      <formula>ET36&gt;ET$2</formula>
    </cfRule>
  </conditionalFormatting>
  <conditionalFormatting sqref="N35:AC35">
    <cfRule type="cellIs" dxfId="190" priority="63" operator="lessThan">
      <formula>50</formula>
    </cfRule>
  </conditionalFormatting>
  <conditionalFormatting sqref="AY35:DF35">
    <cfRule type="cellIs" dxfId="189" priority="64" operator="lessThan">
      <formula>40</formula>
    </cfRule>
  </conditionalFormatting>
  <conditionalFormatting sqref="DM35">
    <cfRule type="expression" dxfId="188" priority="65">
      <formula>DM35&lt;$DM$3</formula>
    </cfRule>
  </conditionalFormatting>
  <conditionalFormatting sqref="ET35 GA35 HH35">
    <cfRule type="expression" dxfId="187" priority="66">
      <formula>ET35&gt;ET$2</formula>
    </cfRule>
  </conditionalFormatting>
  <conditionalFormatting sqref="N34:AC34">
    <cfRule type="cellIs" dxfId="186" priority="59" operator="lessThan">
      <formula>50</formula>
    </cfRule>
  </conditionalFormatting>
  <conditionalFormatting sqref="AY34:DF34">
    <cfRule type="cellIs" dxfId="185" priority="60" operator="lessThan">
      <formula>40</formula>
    </cfRule>
  </conditionalFormatting>
  <conditionalFormatting sqref="DM34">
    <cfRule type="expression" dxfId="184" priority="61">
      <formula>DM34&lt;$DM$3</formula>
    </cfRule>
  </conditionalFormatting>
  <conditionalFormatting sqref="ET34 GA34 HH34">
    <cfRule type="expression" dxfId="183" priority="62">
      <formula>ET34&gt;ET$2</formula>
    </cfRule>
  </conditionalFormatting>
  <conditionalFormatting sqref="N33:AC33">
    <cfRule type="cellIs" dxfId="182" priority="55" operator="lessThan">
      <formula>50</formula>
    </cfRule>
  </conditionalFormatting>
  <conditionalFormatting sqref="AY33:DF33">
    <cfRule type="cellIs" dxfId="181" priority="56" operator="lessThan">
      <formula>40</formula>
    </cfRule>
  </conditionalFormatting>
  <conditionalFormatting sqref="DM33">
    <cfRule type="expression" dxfId="180" priority="57">
      <formula>DM33&lt;$DM$3</formula>
    </cfRule>
  </conditionalFormatting>
  <conditionalFormatting sqref="ET33 GA33 HH33">
    <cfRule type="expression" dxfId="179" priority="58">
      <formula>ET33&gt;ET$2</formula>
    </cfRule>
  </conditionalFormatting>
  <conditionalFormatting sqref="N32:AC32">
    <cfRule type="cellIs" dxfId="178" priority="51" operator="lessThan">
      <formula>50</formula>
    </cfRule>
  </conditionalFormatting>
  <conditionalFormatting sqref="AY32:DF32">
    <cfRule type="cellIs" dxfId="177" priority="52" operator="lessThan">
      <formula>40</formula>
    </cfRule>
  </conditionalFormatting>
  <conditionalFormatting sqref="DM32">
    <cfRule type="expression" dxfId="176" priority="53">
      <formula>DM32&lt;$DM$3</formula>
    </cfRule>
  </conditionalFormatting>
  <conditionalFormatting sqref="ET32 GA32 HH32">
    <cfRule type="expression" dxfId="175" priority="54">
      <formula>ET32&gt;ET$2</formula>
    </cfRule>
  </conditionalFormatting>
  <conditionalFormatting sqref="N31:AC31">
    <cfRule type="cellIs" dxfId="174" priority="47" operator="lessThan">
      <formula>50</formula>
    </cfRule>
  </conditionalFormatting>
  <conditionalFormatting sqref="AY31:DF31">
    <cfRule type="cellIs" dxfId="173" priority="48" operator="lessThan">
      <formula>40</formula>
    </cfRule>
  </conditionalFormatting>
  <conditionalFormatting sqref="DM31">
    <cfRule type="expression" dxfId="172" priority="49">
      <formula>DM31&lt;$DM$3</formula>
    </cfRule>
  </conditionalFormatting>
  <conditionalFormatting sqref="ET31 GA31 HH31">
    <cfRule type="expression" dxfId="171" priority="50">
      <formula>ET31&gt;ET$2</formula>
    </cfRule>
  </conditionalFormatting>
  <conditionalFormatting sqref="N30:AC30">
    <cfRule type="cellIs" dxfId="170" priority="43" operator="lessThan">
      <formula>50</formula>
    </cfRule>
  </conditionalFormatting>
  <conditionalFormatting sqref="AY30:DF30">
    <cfRule type="cellIs" dxfId="169" priority="44" operator="lessThan">
      <formula>40</formula>
    </cfRule>
  </conditionalFormatting>
  <conditionalFormatting sqref="DM30">
    <cfRule type="expression" dxfId="168" priority="45">
      <formula>DM30&lt;$DM$3</formula>
    </cfRule>
  </conditionalFormatting>
  <conditionalFormatting sqref="ET30 GA30 HH30">
    <cfRule type="expression" dxfId="167" priority="46">
      <formula>ET30&gt;ET$2</formula>
    </cfRule>
  </conditionalFormatting>
  <conditionalFormatting sqref="N29:AC29">
    <cfRule type="cellIs" dxfId="166" priority="39" operator="lessThan">
      <formula>50</formula>
    </cfRule>
  </conditionalFormatting>
  <conditionalFormatting sqref="AY29:DF29">
    <cfRule type="cellIs" dxfId="165" priority="40" operator="lessThan">
      <formula>40</formula>
    </cfRule>
  </conditionalFormatting>
  <conditionalFormatting sqref="DM29">
    <cfRule type="expression" dxfId="164" priority="41">
      <formula>DM29&lt;$DM$3</formula>
    </cfRule>
  </conditionalFormatting>
  <conditionalFormatting sqref="ET29 GA29 HH29">
    <cfRule type="expression" dxfId="163" priority="42">
      <formula>ET29&gt;ET$2</formula>
    </cfRule>
  </conditionalFormatting>
  <conditionalFormatting sqref="N28:AC28">
    <cfRule type="cellIs" dxfId="162" priority="35" operator="lessThan">
      <formula>50</formula>
    </cfRule>
  </conditionalFormatting>
  <conditionalFormatting sqref="AY28:DF28">
    <cfRule type="cellIs" dxfId="161" priority="36" operator="lessThan">
      <formula>40</formula>
    </cfRule>
  </conditionalFormatting>
  <conditionalFormatting sqref="DM28">
    <cfRule type="expression" dxfId="160" priority="37">
      <formula>DM28&lt;$DM$3</formula>
    </cfRule>
  </conditionalFormatting>
  <conditionalFormatting sqref="ET28 GA28 HH28">
    <cfRule type="expression" dxfId="159" priority="38">
      <formula>ET28&gt;ET$2</formula>
    </cfRule>
  </conditionalFormatting>
  <conditionalFormatting sqref="N27:AC27">
    <cfRule type="cellIs" dxfId="158" priority="31" operator="lessThan">
      <formula>50</formula>
    </cfRule>
  </conditionalFormatting>
  <conditionalFormatting sqref="AY27:DF27">
    <cfRule type="cellIs" dxfId="157" priority="32" operator="lessThan">
      <formula>40</formula>
    </cfRule>
  </conditionalFormatting>
  <conditionalFormatting sqref="DM27">
    <cfRule type="expression" dxfId="156" priority="33">
      <formula>DM27&lt;$DM$3</formula>
    </cfRule>
  </conditionalFormatting>
  <conditionalFormatting sqref="ET27 GA27 HH27">
    <cfRule type="expression" dxfId="155" priority="34">
      <formula>ET27&gt;ET$2</formula>
    </cfRule>
  </conditionalFormatting>
  <conditionalFormatting sqref="N26:AC26">
    <cfRule type="cellIs" dxfId="154" priority="27" operator="lessThan">
      <formula>50</formula>
    </cfRule>
  </conditionalFormatting>
  <conditionalFormatting sqref="AY26:DF26">
    <cfRule type="cellIs" dxfId="153" priority="28" operator="lessThan">
      <formula>40</formula>
    </cfRule>
  </conditionalFormatting>
  <conditionalFormatting sqref="DM26">
    <cfRule type="expression" dxfId="152" priority="29">
      <formula>DM26&lt;$DM$3</formula>
    </cfRule>
  </conditionalFormatting>
  <conditionalFormatting sqref="ET26 GA26 HH26">
    <cfRule type="expression" dxfId="151" priority="30">
      <formula>ET26&gt;ET$2</formula>
    </cfRule>
  </conditionalFormatting>
  <conditionalFormatting sqref="N25:AC25">
    <cfRule type="cellIs" dxfId="150" priority="23" operator="lessThan">
      <formula>50</formula>
    </cfRule>
  </conditionalFormatting>
  <conditionalFormatting sqref="AY25:DF25">
    <cfRule type="cellIs" dxfId="149" priority="24" operator="lessThan">
      <formula>40</formula>
    </cfRule>
  </conditionalFormatting>
  <conditionalFormatting sqref="DM25">
    <cfRule type="expression" dxfId="148" priority="25">
      <formula>DM25&lt;$DM$3</formula>
    </cfRule>
  </conditionalFormatting>
  <conditionalFormatting sqref="ET25 GA25 HH25">
    <cfRule type="expression" dxfId="147" priority="26">
      <formula>ET25&gt;ET$2</formula>
    </cfRule>
  </conditionalFormatting>
  <conditionalFormatting sqref="N24:AC24">
    <cfRule type="cellIs" dxfId="146" priority="19" operator="lessThan">
      <formula>50</formula>
    </cfRule>
  </conditionalFormatting>
  <conditionalFormatting sqref="AY24:DF24">
    <cfRule type="cellIs" dxfId="145" priority="20" operator="lessThan">
      <formula>40</formula>
    </cfRule>
  </conditionalFormatting>
  <conditionalFormatting sqref="DM24">
    <cfRule type="expression" dxfId="144" priority="21">
      <formula>DM24&lt;$DM$3</formula>
    </cfRule>
  </conditionalFormatting>
  <conditionalFormatting sqref="ET24 GA24 HH24">
    <cfRule type="expression" dxfId="143" priority="22">
      <formula>ET24&gt;ET$2</formula>
    </cfRule>
  </conditionalFormatting>
  <conditionalFormatting sqref="N23:AC23">
    <cfRule type="cellIs" dxfId="142" priority="15" operator="lessThan">
      <formula>50</formula>
    </cfRule>
  </conditionalFormatting>
  <conditionalFormatting sqref="AY23:DF23">
    <cfRule type="cellIs" dxfId="141" priority="16" operator="lessThan">
      <formula>40</formula>
    </cfRule>
  </conditionalFormatting>
  <conditionalFormatting sqref="DM23">
    <cfRule type="expression" dxfId="140" priority="17">
      <formula>DM23&lt;$DM$3</formula>
    </cfRule>
  </conditionalFormatting>
  <conditionalFormatting sqref="ET23 GA23 HH23">
    <cfRule type="expression" dxfId="139" priority="18">
      <formula>ET23&gt;ET$2</formula>
    </cfRule>
  </conditionalFormatting>
  <conditionalFormatting sqref="N22:AC22">
    <cfRule type="cellIs" dxfId="138" priority="11" operator="lessThan">
      <formula>50</formula>
    </cfRule>
  </conditionalFormatting>
  <conditionalFormatting sqref="AY22:DF22">
    <cfRule type="cellIs" dxfId="137" priority="12" operator="lessThan">
      <formula>40</formula>
    </cfRule>
  </conditionalFormatting>
  <conditionalFormatting sqref="DM22">
    <cfRule type="expression" dxfId="136" priority="13">
      <formula>DM22&lt;$DM$3</formula>
    </cfRule>
  </conditionalFormatting>
  <conditionalFormatting sqref="ET22 GA22 HH22">
    <cfRule type="expression" dxfId="135" priority="14">
      <formula>ET22&gt;ET$2</formula>
    </cfRule>
  </conditionalFormatting>
  <conditionalFormatting sqref="N59:AC59">
    <cfRule type="cellIs" dxfId="134" priority="7" operator="lessThan">
      <formula>50</formula>
    </cfRule>
  </conditionalFormatting>
  <conditionalFormatting sqref="AD59:DF59">
    <cfRule type="cellIs" dxfId="133" priority="8" operator="lessThan">
      <formula>40</formula>
    </cfRule>
  </conditionalFormatting>
  <conditionalFormatting sqref="DM59">
    <cfRule type="expression" dxfId="132" priority="9">
      <formula>DM59&lt;$DM$3</formula>
    </cfRule>
  </conditionalFormatting>
  <conditionalFormatting sqref="ET59 GA59 HH59">
    <cfRule type="expression" dxfId="131" priority="10">
      <formula>ET59&gt;ET$2</formula>
    </cfRule>
  </conditionalFormatting>
  <conditionalFormatting sqref="AD22:AX22">
    <cfRule type="cellIs" dxfId="130" priority="6" operator="lessThan">
      <formula>40</formula>
    </cfRule>
  </conditionalFormatting>
  <conditionalFormatting sqref="AD23:AX57">
    <cfRule type="cellIs" dxfId="129" priority="5" operator="lessThan">
      <formula>40</formula>
    </cfRule>
  </conditionalFormatting>
  <conditionalFormatting sqref="N58:AC58">
    <cfRule type="cellIs" dxfId="128" priority="1" operator="lessThan">
      <formula>50</formula>
    </cfRule>
  </conditionalFormatting>
  <conditionalFormatting sqref="AD58:DF58">
    <cfRule type="cellIs" dxfId="127" priority="2" operator="lessThan">
      <formula>40</formula>
    </cfRule>
  </conditionalFormatting>
  <conditionalFormatting sqref="DM58">
    <cfRule type="expression" dxfId="126" priority="3">
      <formula>DM58&lt;$DM$3</formula>
    </cfRule>
  </conditionalFormatting>
  <conditionalFormatting sqref="ET58 GA58 HH58">
    <cfRule type="expression" dxfId="125" priority="4">
      <formula>ET58&gt;ET$2</formula>
    </cfRule>
  </conditionalFormatting>
  <dataValidations count="1">
    <dataValidation type="custom" allowBlank="1" showInputMessage="1" showErrorMessage="1" errorTitle="Wrong format" error="Please entry S##-M Semester Code format " sqref="M208 M210 M212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231</xdr:row>
                    <xdr:rowOff>0</xdr:rowOff>
                  </from>
                  <to>
                    <xdr:col>5</xdr:col>
                    <xdr:colOff>0</xdr:colOff>
                    <xdr:row>232</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233</xdr:row>
                    <xdr:rowOff>0</xdr:rowOff>
                  </from>
                  <to>
                    <xdr:col>5</xdr:col>
                    <xdr:colOff>0</xdr:colOff>
                    <xdr:row>234</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222</xdr:row>
                    <xdr:rowOff>0</xdr:rowOff>
                  </from>
                  <to>
                    <xdr:col>5</xdr:col>
                    <xdr:colOff>0</xdr:colOff>
                    <xdr:row>223</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226</xdr:row>
                    <xdr:rowOff>0</xdr:rowOff>
                  </from>
                  <to>
                    <xdr:col>5</xdr:col>
                    <xdr:colOff>0</xdr:colOff>
                    <xdr:row>227</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235</xdr:row>
                    <xdr:rowOff>0</xdr:rowOff>
                  </from>
                  <to>
                    <xdr:col>5</xdr:col>
                    <xdr:colOff>0</xdr:colOff>
                    <xdr:row>236</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218</xdr:row>
                    <xdr:rowOff>0</xdr:rowOff>
                  </from>
                  <to>
                    <xdr:col>5</xdr:col>
                    <xdr:colOff>0</xdr:colOff>
                    <xdr:row>219</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220</xdr:row>
                    <xdr:rowOff>0</xdr:rowOff>
                  </from>
                  <to>
                    <xdr:col>4</xdr:col>
                    <xdr:colOff>419100</xdr:colOff>
                    <xdr:row>221</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216</xdr:row>
                    <xdr:rowOff>0</xdr:rowOff>
                  </from>
                  <to>
                    <xdr:col>4</xdr:col>
                    <xdr:colOff>419100</xdr:colOff>
                    <xdr:row>217</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224</xdr:row>
                    <xdr:rowOff>0</xdr:rowOff>
                  </from>
                  <to>
                    <xdr:col>5</xdr:col>
                    <xdr:colOff>0</xdr:colOff>
                    <xdr:row>225</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229</xdr:row>
                    <xdr:rowOff>0</xdr:rowOff>
                  </from>
                  <to>
                    <xdr:col>5</xdr:col>
                    <xdr:colOff>0</xdr:colOff>
                    <xdr:row>230</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237</xdr:row>
                    <xdr:rowOff>9525</xdr:rowOff>
                  </from>
                  <to>
                    <xdr:col>5</xdr:col>
                    <xdr:colOff>0</xdr:colOff>
                    <xdr:row>238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R48"/>
  <sheetViews>
    <sheetView workbookViewId="0">
      <selection activeCell="C54" sqref="C53:C54"/>
    </sheetView>
  </sheetViews>
  <sheetFormatPr defaultRowHeight="15" x14ac:dyDescent="0.25"/>
  <cols>
    <col min="1" max="1" width="12.42578125" customWidth="1"/>
    <col min="2" max="2" width="14.140625" customWidth="1"/>
    <col min="3" max="17" width="4.5703125" customWidth="1"/>
    <col min="18" max="18" width="10.7109375" bestFit="1" customWidth="1"/>
  </cols>
  <sheetData>
    <row r="1" spans="1:18" x14ac:dyDescent="0.25">
      <c r="A1" s="725" t="s">
        <v>1755</v>
      </c>
      <c r="B1" s="725" t="s">
        <v>1754</v>
      </c>
    </row>
    <row r="2" spans="1:18" ht="59.25" x14ac:dyDescent="0.25">
      <c r="A2" s="725" t="s">
        <v>1752</v>
      </c>
      <c r="B2" s="728" t="s">
        <v>629</v>
      </c>
      <c r="C2" s="728" t="s">
        <v>626</v>
      </c>
      <c r="D2" s="728" t="s">
        <v>625</v>
      </c>
      <c r="E2" s="728" t="s">
        <v>59</v>
      </c>
      <c r="F2" s="728" t="s">
        <v>627</v>
      </c>
      <c r="G2" s="728" t="s">
        <v>628</v>
      </c>
      <c r="H2" s="728" t="s">
        <v>632</v>
      </c>
      <c r="I2" s="728" t="s">
        <v>631</v>
      </c>
      <c r="J2" s="728" t="s">
        <v>630</v>
      </c>
      <c r="K2" s="728" t="s">
        <v>895</v>
      </c>
      <c r="L2" s="728" t="s">
        <v>896</v>
      </c>
      <c r="M2" s="728" t="s">
        <v>2</v>
      </c>
      <c r="N2" s="728" t="s">
        <v>0</v>
      </c>
      <c r="O2" s="728" t="s">
        <v>23</v>
      </c>
      <c r="P2" s="728" t="s">
        <v>24</v>
      </c>
      <c r="Q2" s="728" t="s">
        <v>112</v>
      </c>
      <c r="R2" t="s">
        <v>1753</v>
      </c>
    </row>
    <row r="3" spans="1:18" x14ac:dyDescent="0.25">
      <c r="A3" s="726" t="s">
        <v>1770</v>
      </c>
      <c r="B3" s="727"/>
      <c r="C3" s="727">
        <v>1</v>
      </c>
      <c r="D3" s="727">
        <v>1</v>
      </c>
      <c r="E3" s="727"/>
      <c r="F3" s="727">
        <v>1</v>
      </c>
      <c r="G3" s="727">
        <v>1</v>
      </c>
      <c r="H3" s="727"/>
      <c r="I3" s="727"/>
      <c r="J3" s="727"/>
      <c r="K3" s="727">
        <v>1</v>
      </c>
      <c r="L3" s="727"/>
      <c r="M3" s="727"/>
      <c r="N3" s="727"/>
      <c r="O3" s="727"/>
      <c r="P3" s="727"/>
      <c r="Q3" s="727"/>
      <c r="R3" s="727">
        <v>5</v>
      </c>
    </row>
    <row r="4" spans="1:18" x14ac:dyDescent="0.25">
      <c r="A4" s="726" t="s">
        <v>1746</v>
      </c>
      <c r="B4" s="727"/>
      <c r="C4" s="727">
        <v>3</v>
      </c>
      <c r="D4" s="727">
        <v>3</v>
      </c>
      <c r="E4" s="727"/>
      <c r="F4" s="727">
        <v>3</v>
      </c>
      <c r="G4" s="727">
        <v>3</v>
      </c>
      <c r="H4" s="727"/>
      <c r="I4" s="727"/>
      <c r="J4" s="727"/>
      <c r="K4" s="727"/>
      <c r="L4" s="727">
        <v>3</v>
      </c>
      <c r="M4" s="727"/>
      <c r="N4" s="727"/>
      <c r="O4" s="727"/>
      <c r="P4" s="727"/>
      <c r="Q4" s="727"/>
      <c r="R4" s="727">
        <v>15</v>
      </c>
    </row>
    <row r="5" spans="1:18" x14ac:dyDescent="0.25">
      <c r="A5" s="726" t="s">
        <v>1747</v>
      </c>
      <c r="B5" s="727">
        <v>40</v>
      </c>
      <c r="C5" s="727"/>
      <c r="D5" s="727"/>
      <c r="E5" s="727"/>
      <c r="F5" s="727"/>
      <c r="G5" s="727">
        <v>40</v>
      </c>
      <c r="H5" s="727"/>
      <c r="I5" s="727"/>
      <c r="J5" s="727"/>
      <c r="K5" s="727"/>
      <c r="L5" s="727">
        <v>40</v>
      </c>
      <c r="M5" s="727"/>
      <c r="N5" s="727">
        <v>36</v>
      </c>
      <c r="O5" s="727">
        <v>36</v>
      </c>
      <c r="P5" s="727"/>
      <c r="Q5" s="727"/>
      <c r="R5" s="727">
        <v>192</v>
      </c>
    </row>
    <row r="6" spans="1:18" x14ac:dyDescent="0.25">
      <c r="A6" s="726" t="s">
        <v>1748</v>
      </c>
      <c r="B6" s="727">
        <v>19</v>
      </c>
      <c r="C6" s="727">
        <v>1</v>
      </c>
      <c r="D6" s="727"/>
      <c r="E6" s="727"/>
      <c r="F6" s="727"/>
      <c r="G6" s="727"/>
      <c r="H6" s="727"/>
      <c r="I6" s="727"/>
      <c r="J6" s="727"/>
      <c r="K6" s="727"/>
      <c r="L6" s="727">
        <v>19</v>
      </c>
      <c r="M6" s="727">
        <v>16</v>
      </c>
      <c r="N6" s="727">
        <v>14</v>
      </c>
      <c r="O6" s="727"/>
      <c r="P6" s="727"/>
      <c r="Q6" s="727"/>
      <c r="R6" s="727">
        <v>69</v>
      </c>
    </row>
    <row r="7" spans="1:18" x14ac:dyDescent="0.25">
      <c r="A7" s="726" t="s">
        <v>1749</v>
      </c>
      <c r="B7" s="727">
        <v>1</v>
      </c>
      <c r="C7" s="727"/>
      <c r="D7" s="727"/>
      <c r="E7" s="727"/>
      <c r="F7" s="727"/>
      <c r="G7" s="727"/>
      <c r="H7" s="727">
        <v>18</v>
      </c>
      <c r="I7" s="727">
        <v>18</v>
      </c>
      <c r="J7" s="727">
        <v>18</v>
      </c>
      <c r="K7" s="727"/>
      <c r="L7" s="727"/>
      <c r="M7" s="727"/>
      <c r="N7" s="727"/>
      <c r="O7" s="727">
        <v>17</v>
      </c>
      <c r="P7" s="727"/>
      <c r="Q7" s="727"/>
      <c r="R7" s="727">
        <v>72</v>
      </c>
    </row>
    <row r="8" spans="1:18" x14ac:dyDescent="0.25">
      <c r="A8" s="726" t="s">
        <v>1751</v>
      </c>
      <c r="B8" s="727"/>
      <c r="C8" s="727"/>
      <c r="D8" s="727"/>
      <c r="E8" s="727"/>
      <c r="F8" s="727"/>
      <c r="G8" s="727"/>
      <c r="H8" s="727">
        <v>26</v>
      </c>
      <c r="I8" s="727">
        <v>27</v>
      </c>
      <c r="J8" s="727">
        <v>27</v>
      </c>
      <c r="K8" s="727"/>
      <c r="L8" s="727"/>
      <c r="M8" s="727"/>
      <c r="N8" s="727"/>
      <c r="O8" s="727"/>
      <c r="P8" s="727">
        <v>1</v>
      </c>
      <c r="Q8" s="727">
        <v>23</v>
      </c>
      <c r="R8" s="727">
        <v>104</v>
      </c>
    </row>
    <row r="9" spans="1:18" x14ac:dyDescent="0.25">
      <c r="A9" s="726" t="s">
        <v>1750</v>
      </c>
      <c r="B9" s="727"/>
      <c r="C9" s="727"/>
      <c r="D9" s="727"/>
      <c r="E9" s="727">
        <v>1</v>
      </c>
      <c r="F9" s="727"/>
      <c r="G9" s="727"/>
      <c r="H9" s="727">
        <v>21</v>
      </c>
      <c r="I9" s="727">
        <v>21</v>
      </c>
      <c r="J9" s="727">
        <v>21</v>
      </c>
      <c r="K9" s="727"/>
      <c r="L9" s="727"/>
      <c r="M9" s="727"/>
      <c r="N9" s="727"/>
      <c r="O9" s="727">
        <v>1</v>
      </c>
      <c r="P9" s="727"/>
      <c r="Q9" s="727">
        <v>16</v>
      </c>
      <c r="R9" s="727">
        <v>81</v>
      </c>
    </row>
    <row r="10" spans="1:18" x14ac:dyDescent="0.25">
      <c r="A10" s="726" t="s">
        <v>1753</v>
      </c>
      <c r="B10" s="727">
        <v>60</v>
      </c>
      <c r="C10" s="727">
        <v>5</v>
      </c>
      <c r="D10" s="727">
        <v>4</v>
      </c>
      <c r="E10" s="727">
        <v>1</v>
      </c>
      <c r="F10" s="727">
        <v>4</v>
      </c>
      <c r="G10" s="727">
        <v>44</v>
      </c>
      <c r="H10" s="727">
        <v>65</v>
      </c>
      <c r="I10" s="727">
        <v>66</v>
      </c>
      <c r="J10" s="727">
        <v>66</v>
      </c>
      <c r="K10" s="727">
        <v>1</v>
      </c>
      <c r="L10" s="727">
        <v>62</v>
      </c>
      <c r="M10" s="727">
        <v>16</v>
      </c>
      <c r="N10" s="727">
        <v>50</v>
      </c>
      <c r="O10" s="727">
        <v>54</v>
      </c>
      <c r="P10" s="727">
        <v>1</v>
      </c>
      <c r="Q10" s="727">
        <v>39</v>
      </c>
      <c r="R10" s="727">
        <v>538</v>
      </c>
    </row>
    <row r="13" spans="1:18" x14ac:dyDescent="0.25">
      <c r="A13" t="s">
        <v>1770</v>
      </c>
      <c r="B13" t="s">
        <v>1739</v>
      </c>
      <c r="C13" t="s">
        <v>386</v>
      </c>
      <c r="D13" t="s">
        <v>183</v>
      </c>
      <c r="E13">
        <v>0</v>
      </c>
      <c r="F13" t="s">
        <v>185</v>
      </c>
      <c r="G13" t="s">
        <v>183</v>
      </c>
      <c r="H13">
        <v>5</v>
      </c>
      <c r="J13">
        <v>2</v>
      </c>
      <c r="K13">
        <v>1</v>
      </c>
      <c r="M13" t="s">
        <v>1761</v>
      </c>
    </row>
    <row r="14" spans="1:18" x14ac:dyDescent="0.25">
      <c r="A14" t="s">
        <v>1770</v>
      </c>
      <c r="B14" t="s">
        <v>1740</v>
      </c>
      <c r="C14" t="s">
        <v>385</v>
      </c>
      <c r="D14" t="s">
        <v>183</v>
      </c>
      <c r="E14" t="s">
        <v>183</v>
      </c>
      <c r="F14" t="s">
        <v>184</v>
      </c>
      <c r="G14" t="s">
        <v>183</v>
      </c>
      <c r="H14">
        <v>5</v>
      </c>
      <c r="J14">
        <v>2</v>
      </c>
      <c r="K14">
        <v>1</v>
      </c>
      <c r="M14" t="s">
        <v>1762</v>
      </c>
    </row>
    <row r="15" spans="1:18" x14ac:dyDescent="0.25">
      <c r="A15" t="s">
        <v>1770</v>
      </c>
      <c r="B15" t="s">
        <v>1741</v>
      </c>
      <c r="C15" t="s">
        <v>387</v>
      </c>
      <c r="D15" t="s">
        <v>183</v>
      </c>
      <c r="E15">
        <v>0</v>
      </c>
      <c r="F15" t="s">
        <v>185</v>
      </c>
      <c r="G15" t="s">
        <v>183</v>
      </c>
      <c r="H15">
        <v>5</v>
      </c>
      <c r="J15">
        <v>2</v>
      </c>
      <c r="K15">
        <v>1</v>
      </c>
      <c r="M15" t="s">
        <v>1763</v>
      </c>
    </row>
    <row r="16" spans="1:18" x14ac:dyDescent="0.25">
      <c r="A16" t="s">
        <v>1770</v>
      </c>
      <c r="B16" t="s">
        <v>1742</v>
      </c>
      <c r="C16" t="s">
        <v>388</v>
      </c>
      <c r="D16" t="s">
        <v>183</v>
      </c>
      <c r="E16" t="s">
        <v>183</v>
      </c>
      <c r="F16">
        <v>0</v>
      </c>
      <c r="G16" t="s">
        <v>183</v>
      </c>
      <c r="H16">
        <v>3</v>
      </c>
      <c r="J16">
        <v>2</v>
      </c>
      <c r="K16">
        <v>1</v>
      </c>
      <c r="M16" t="s">
        <v>1765</v>
      </c>
    </row>
    <row r="17" spans="1:13" x14ac:dyDescent="0.25">
      <c r="A17" t="s">
        <v>1770</v>
      </c>
      <c r="B17" t="s">
        <v>1756</v>
      </c>
      <c r="C17" t="s">
        <v>383</v>
      </c>
      <c r="D17" t="s">
        <v>184</v>
      </c>
      <c r="E17" t="s">
        <v>183</v>
      </c>
      <c r="F17">
        <v>0</v>
      </c>
      <c r="G17" t="s">
        <v>183</v>
      </c>
      <c r="H17">
        <v>4</v>
      </c>
      <c r="J17">
        <v>1</v>
      </c>
      <c r="K17">
        <v>1</v>
      </c>
      <c r="M17" t="s">
        <v>1764</v>
      </c>
    </row>
    <row r="18" spans="1:13" x14ac:dyDescent="0.25">
      <c r="A18" t="s">
        <v>1746</v>
      </c>
      <c r="B18" t="s">
        <v>1739</v>
      </c>
      <c r="C18" t="s">
        <v>386</v>
      </c>
      <c r="D18" t="s">
        <v>183</v>
      </c>
      <c r="E18">
        <v>0</v>
      </c>
      <c r="F18" t="s">
        <v>185</v>
      </c>
      <c r="G18" t="s">
        <v>183</v>
      </c>
      <c r="H18">
        <v>5</v>
      </c>
      <c r="J18">
        <v>2</v>
      </c>
      <c r="K18">
        <v>3</v>
      </c>
      <c r="M18" t="s">
        <v>1761</v>
      </c>
    </row>
    <row r="19" spans="1:13" x14ac:dyDescent="0.25">
      <c r="A19" t="s">
        <v>1746</v>
      </c>
      <c r="B19" t="s">
        <v>1740</v>
      </c>
      <c r="C19" t="s">
        <v>385</v>
      </c>
      <c r="D19" t="s">
        <v>183</v>
      </c>
      <c r="E19" t="s">
        <v>183</v>
      </c>
      <c r="F19" t="s">
        <v>184</v>
      </c>
      <c r="G19" t="s">
        <v>183</v>
      </c>
      <c r="H19">
        <v>5</v>
      </c>
      <c r="J19">
        <v>2</v>
      </c>
      <c r="K19">
        <v>3</v>
      </c>
      <c r="M19" t="s">
        <v>1762</v>
      </c>
    </row>
    <row r="20" spans="1:13" x14ac:dyDescent="0.25">
      <c r="A20" t="s">
        <v>1746</v>
      </c>
      <c r="B20" t="s">
        <v>1741</v>
      </c>
      <c r="C20" t="s">
        <v>387</v>
      </c>
      <c r="D20" t="s">
        <v>183</v>
      </c>
      <c r="E20">
        <v>0</v>
      </c>
      <c r="F20" t="s">
        <v>185</v>
      </c>
      <c r="G20" t="s">
        <v>183</v>
      </c>
      <c r="H20">
        <v>5</v>
      </c>
      <c r="J20">
        <v>2</v>
      </c>
      <c r="K20">
        <v>3</v>
      </c>
      <c r="M20" t="s">
        <v>1763</v>
      </c>
    </row>
    <row r="21" spans="1:13" x14ac:dyDescent="0.25">
      <c r="A21" t="s">
        <v>1746</v>
      </c>
      <c r="B21" t="s">
        <v>1742</v>
      </c>
      <c r="C21" t="s">
        <v>388</v>
      </c>
      <c r="D21" t="s">
        <v>183</v>
      </c>
      <c r="E21" t="s">
        <v>183</v>
      </c>
      <c r="F21">
        <v>0</v>
      </c>
      <c r="G21" t="s">
        <v>183</v>
      </c>
      <c r="H21">
        <v>3</v>
      </c>
      <c r="J21">
        <v>2</v>
      </c>
      <c r="K21">
        <v>3</v>
      </c>
      <c r="M21" t="s">
        <v>1765</v>
      </c>
    </row>
    <row r="22" spans="1:13" x14ac:dyDescent="0.25">
      <c r="A22" t="s">
        <v>1746</v>
      </c>
      <c r="B22" t="s">
        <v>1757</v>
      </c>
      <c r="C22" t="s">
        <v>390</v>
      </c>
      <c r="D22" t="s">
        <v>183</v>
      </c>
      <c r="E22">
        <v>0</v>
      </c>
      <c r="F22" t="s">
        <v>184</v>
      </c>
      <c r="G22" t="s">
        <v>183</v>
      </c>
      <c r="H22">
        <v>4</v>
      </c>
      <c r="J22">
        <v>2</v>
      </c>
      <c r="K22">
        <v>3</v>
      </c>
      <c r="M22" t="s">
        <v>1761</v>
      </c>
    </row>
    <row r="23" spans="1:13" x14ac:dyDescent="0.25">
      <c r="A23" t="s">
        <v>1747</v>
      </c>
      <c r="B23" t="s">
        <v>1758</v>
      </c>
      <c r="C23" t="s">
        <v>389</v>
      </c>
      <c r="D23" t="s">
        <v>184</v>
      </c>
      <c r="E23" t="s">
        <v>184</v>
      </c>
      <c r="F23">
        <v>0</v>
      </c>
      <c r="G23" t="s">
        <v>183</v>
      </c>
      <c r="H23">
        <v>5</v>
      </c>
      <c r="J23">
        <v>2</v>
      </c>
      <c r="K23">
        <v>40</v>
      </c>
      <c r="M23" t="s">
        <v>1766</v>
      </c>
    </row>
    <row r="24" spans="1:13" x14ac:dyDescent="0.25">
      <c r="A24" t="s">
        <v>1747</v>
      </c>
      <c r="B24" t="s">
        <v>1742</v>
      </c>
      <c r="C24" t="s">
        <v>388</v>
      </c>
      <c r="D24" t="s">
        <v>183</v>
      </c>
      <c r="E24" t="s">
        <v>183</v>
      </c>
      <c r="F24">
        <v>0</v>
      </c>
      <c r="G24" t="s">
        <v>183</v>
      </c>
      <c r="H24">
        <v>3</v>
      </c>
      <c r="J24">
        <v>2</v>
      </c>
      <c r="K24">
        <v>40</v>
      </c>
      <c r="M24" t="s">
        <v>1765</v>
      </c>
    </row>
    <row r="25" spans="1:13" x14ac:dyDescent="0.25">
      <c r="A25" t="s">
        <v>1747</v>
      </c>
      <c r="B25" t="s">
        <v>1757</v>
      </c>
      <c r="C25" t="s">
        <v>390</v>
      </c>
      <c r="D25" t="s">
        <v>183</v>
      </c>
      <c r="E25">
        <v>0</v>
      </c>
      <c r="F25" t="s">
        <v>184</v>
      </c>
      <c r="G25" t="s">
        <v>183</v>
      </c>
      <c r="H25">
        <v>4</v>
      </c>
      <c r="J25">
        <v>2</v>
      </c>
      <c r="K25">
        <v>40</v>
      </c>
      <c r="M25" t="s">
        <v>1761</v>
      </c>
    </row>
    <row r="26" spans="1:13" x14ac:dyDescent="0.25">
      <c r="A26" t="s">
        <v>1747</v>
      </c>
      <c r="B26" t="s">
        <v>0</v>
      </c>
      <c r="C26" t="s">
        <v>159</v>
      </c>
      <c r="D26" t="s">
        <v>184</v>
      </c>
      <c r="E26">
        <v>0</v>
      </c>
      <c r="F26">
        <v>0</v>
      </c>
      <c r="G26" t="s">
        <v>183</v>
      </c>
      <c r="H26">
        <v>3</v>
      </c>
      <c r="J26">
        <v>1</v>
      </c>
      <c r="K26">
        <v>36</v>
      </c>
      <c r="M26" t="s">
        <v>234</v>
      </c>
    </row>
    <row r="27" spans="1:13" x14ac:dyDescent="0.25">
      <c r="A27" t="s">
        <v>1747</v>
      </c>
      <c r="B27" t="s">
        <v>23</v>
      </c>
      <c r="C27" t="s">
        <v>165</v>
      </c>
      <c r="D27" t="s">
        <v>189</v>
      </c>
      <c r="E27">
        <v>0</v>
      </c>
      <c r="F27">
        <v>0</v>
      </c>
      <c r="G27" t="s">
        <v>190</v>
      </c>
      <c r="H27">
        <v>3</v>
      </c>
      <c r="J27">
        <v>2</v>
      </c>
      <c r="K27">
        <v>36</v>
      </c>
      <c r="M27" t="s">
        <v>239</v>
      </c>
    </row>
    <row r="28" spans="1:13" x14ac:dyDescent="0.25">
      <c r="A28" t="s">
        <v>1748</v>
      </c>
      <c r="B28" t="s">
        <v>1758</v>
      </c>
      <c r="C28" t="s">
        <v>389</v>
      </c>
      <c r="D28" t="s">
        <v>184</v>
      </c>
      <c r="E28" t="s">
        <v>184</v>
      </c>
      <c r="F28">
        <v>0</v>
      </c>
      <c r="G28" t="s">
        <v>183</v>
      </c>
      <c r="H28">
        <v>5</v>
      </c>
      <c r="J28">
        <v>2</v>
      </c>
      <c r="K28">
        <v>19</v>
      </c>
      <c r="M28" t="s">
        <v>1766</v>
      </c>
    </row>
    <row r="29" spans="1:13" x14ac:dyDescent="0.25">
      <c r="A29" t="s">
        <v>1748</v>
      </c>
      <c r="B29" t="s">
        <v>1739</v>
      </c>
      <c r="C29" t="s">
        <v>386</v>
      </c>
      <c r="D29" t="s">
        <v>183</v>
      </c>
      <c r="E29">
        <v>0</v>
      </c>
      <c r="F29" t="s">
        <v>185</v>
      </c>
      <c r="G29" t="s">
        <v>183</v>
      </c>
      <c r="H29">
        <v>5</v>
      </c>
      <c r="J29">
        <v>2</v>
      </c>
      <c r="K29">
        <v>1</v>
      </c>
      <c r="M29" t="s">
        <v>1761</v>
      </c>
    </row>
    <row r="30" spans="1:13" x14ac:dyDescent="0.25">
      <c r="A30" t="s">
        <v>1748</v>
      </c>
      <c r="B30" t="s">
        <v>1757</v>
      </c>
      <c r="C30" t="s">
        <v>390</v>
      </c>
      <c r="D30" t="s">
        <v>183</v>
      </c>
      <c r="E30">
        <v>0</v>
      </c>
      <c r="F30" t="s">
        <v>184</v>
      </c>
      <c r="G30" t="s">
        <v>183</v>
      </c>
      <c r="H30">
        <v>4</v>
      </c>
      <c r="J30">
        <v>2</v>
      </c>
      <c r="K30">
        <v>19</v>
      </c>
      <c r="M30" t="s">
        <v>1761</v>
      </c>
    </row>
    <row r="31" spans="1:13" x14ac:dyDescent="0.25">
      <c r="A31" t="s">
        <v>1748</v>
      </c>
      <c r="B31" t="s">
        <v>2</v>
      </c>
      <c r="C31" t="s">
        <v>158</v>
      </c>
      <c r="D31" t="s">
        <v>187</v>
      </c>
      <c r="E31">
        <v>0</v>
      </c>
      <c r="F31">
        <v>0</v>
      </c>
      <c r="G31" t="s">
        <v>188</v>
      </c>
      <c r="H31">
        <v>3</v>
      </c>
      <c r="J31">
        <v>1</v>
      </c>
      <c r="K31">
        <v>16</v>
      </c>
      <c r="M31" t="s">
        <v>234</v>
      </c>
    </row>
    <row r="32" spans="1:13" x14ac:dyDescent="0.25">
      <c r="A32" t="s">
        <v>1748</v>
      </c>
      <c r="B32" t="s">
        <v>0</v>
      </c>
      <c r="C32" t="s">
        <v>159</v>
      </c>
      <c r="D32" t="s">
        <v>184</v>
      </c>
      <c r="E32">
        <v>0</v>
      </c>
      <c r="F32">
        <v>0</v>
      </c>
      <c r="G32" t="s">
        <v>183</v>
      </c>
      <c r="H32">
        <v>3</v>
      </c>
      <c r="J32">
        <v>1</v>
      </c>
      <c r="K32">
        <v>14</v>
      </c>
      <c r="M32" t="s">
        <v>234</v>
      </c>
    </row>
    <row r="33" spans="1:13" x14ac:dyDescent="0.25">
      <c r="A33" t="s">
        <v>1749</v>
      </c>
      <c r="B33" t="s">
        <v>1758</v>
      </c>
      <c r="C33" t="s">
        <v>389</v>
      </c>
      <c r="D33" t="s">
        <v>184</v>
      </c>
      <c r="E33" t="s">
        <v>184</v>
      </c>
      <c r="F33">
        <v>0</v>
      </c>
      <c r="G33" t="s">
        <v>183</v>
      </c>
      <c r="H33">
        <v>5</v>
      </c>
      <c r="J33">
        <v>2</v>
      </c>
      <c r="K33">
        <v>1</v>
      </c>
      <c r="M33" t="s">
        <v>1766</v>
      </c>
    </row>
    <row r="34" spans="1:13" x14ac:dyDescent="0.25">
      <c r="A34" t="s">
        <v>1749</v>
      </c>
      <c r="B34" t="s">
        <v>1738</v>
      </c>
      <c r="C34" t="s">
        <v>151</v>
      </c>
      <c r="D34" t="s">
        <v>183</v>
      </c>
      <c r="E34">
        <v>0</v>
      </c>
      <c r="F34">
        <v>0</v>
      </c>
      <c r="G34">
        <v>0</v>
      </c>
      <c r="H34">
        <v>6</v>
      </c>
      <c r="J34">
        <v>3</v>
      </c>
      <c r="K34">
        <v>18</v>
      </c>
      <c r="M34" t="s">
        <v>1768</v>
      </c>
    </row>
    <row r="35" spans="1:13" x14ac:dyDescent="0.25">
      <c r="A35" t="s">
        <v>1749</v>
      </c>
      <c r="B35" t="s">
        <v>1759</v>
      </c>
      <c r="C35" t="s">
        <v>392</v>
      </c>
      <c r="D35" t="s">
        <v>183</v>
      </c>
      <c r="E35" t="s">
        <v>184</v>
      </c>
      <c r="F35" t="s">
        <v>184</v>
      </c>
      <c r="G35" t="s">
        <v>183</v>
      </c>
      <c r="H35">
        <v>6</v>
      </c>
      <c r="J35">
        <v>3</v>
      </c>
      <c r="K35">
        <v>18</v>
      </c>
      <c r="M35" t="s">
        <v>1767</v>
      </c>
    </row>
    <row r="36" spans="1:13" x14ac:dyDescent="0.25">
      <c r="A36" t="s">
        <v>1749</v>
      </c>
      <c r="B36" t="s">
        <v>1760</v>
      </c>
      <c r="C36" t="s">
        <v>391</v>
      </c>
      <c r="D36" t="s">
        <v>184</v>
      </c>
      <c r="E36" t="s">
        <v>185</v>
      </c>
      <c r="F36">
        <v>0</v>
      </c>
      <c r="G36" t="s">
        <v>183</v>
      </c>
      <c r="H36">
        <v>6</v>
      </c>
      <c r="J36">
        <v>3</v>
      </c>
      <c r="K36">
        <v>18</v>
      </c>
      <c r="M36" t="s">
        <v>1767</v>
      </c>
    </row>
    <row r="37" spans="1:13" x14ac:dyDescent="0.25">
      <c r="A37" t="s">
        <v>1749</v>
      </c>
      <c r="B37" t="s">
        <v>23</v>
      </c>
      <c r="C37" t="s">
        <v>165</v>
      </c>
      <c r="D37" t="s">
        <v>189</v>
      </c>
      <c r="E37">
        <v>0</v>
      </c>
      <c r="F37">
        <v>0</v>
      </c>
      <c r="G37" t="s">
        <v>190</v>
      </c>
      <c r="H37">
        <v>3</v>
      </c>
      <c r="J37">
        <v>2</v>
      </c>
      <c r="K37">
        <v>17</v>
      </c>
      <c r="M37" t="s">
        <v>239</v>
      </c>
    </row>
    <row r="38" spans="1:13" x14ac:dyDescent="0.25">
      <c r="A38" t="s">
        <v>1751</v>
      </c>
      <c r="B38" t="s">
        <v>1738</v>
      </c>
      <c r="C38" t="s">
        <v>151</v>
      </c>
      <c r="D38" t="s">
        <v>183</v>
      </c>
      <c r="E38">
        <v>0</v>
      </c>
      <c r="F38">
        <v>0</v>
      </c>
      <c r="G38">
        <v>0</v>
      </c>
      <c r="H38">
        <v>6</v>
      </c>
      <c r="J38">
        <v>3</v>
      </c>
      <c r="K38">
        <v>26</v>
      </c>
      <c r="M38" t="s">
        <v>1768</v>
      </c>
    </row>
    <row r="39" spans="1:13" x14ac:dyDescent="0.25">
      <c r="A39" t="s">
        <v>1751</v>
      </c>
      <c r="B39" t="s">
        <v>1759</v>
      </c>
      <c r="C39" t="s">
        <v>392</v>
      </c>
      <c r="D39" t="s">
        <v>183</v>
      </c>
      <c r="E39" t="s">
        <v>184</v>
      </c>
      <c r="F39" t="s">
        <v>184</v>
      </c>
      <c r="G39" t="s">
        <v>183</v>
      </c>
      <c r="H39">
        <v>6</v>
      </c>
      <c r="J39">
        <v>3</v>
      </c>
      <c r="K39">
        <v>27</v>
      </c>
      <c r="M39" t="s">
        <v>1767</v>
      </c>
    </row>
    <row r="40" spans="1:13" x14ac:dyDescent="0.25">
      <c r="A40" t="s">
        <v>1751</v>
      </c>
      <c r="B40" t="s">
        <v>1760</v>
      </c>
      <c r="C40" t="s">
        <v>391</v>
      </c>
      <c r="D40" t="s">
        <v>184</v>
      </c>
      <c r="E40" t="s">
        <v>185</v>
      </c>
      <c r="F40">
        <v>0</v>
      </c>
      <c r="G40" t="s">
        <v>183</v>
      </c>
      <c r="H40">
        <v>6</v>
      </c>
      <c r="J40">
        <v>3</v>
      </c>
      <c r="K40">
        <v>27</v>
      </c>
      <c r="M40" t="s">
        <v>1767</v>
      </c>
    </row>
    <row r="41" spans="1:13" x14ac:dyDescent="0.25">
      <c r="A41" t="s">
        <v>1751</v>
      </c>
      <c r="B41" t="s">
        <v>24</v>
      </c>
      <c r="C41" t="s">
        <v>168</v>
      </c>
      <c r="D41" t="s">
        <v>191</v>
      </c>
      <c r="E41">
        <v>0</v>
      </c>
      <c r="F41">
        <v>0</v>
      </c>
      <c r="G41" t="s">
        <v>192</v>
      </c>
      <c r="H41">
        <v>3</v>
      </c>
      <c r="J41">
        <v>2</v>
      </c>
      <c r="K41">
        <v>1</v>
      </c>
      <c r="M41" t="s">
        <v>193</v>
      </c>
    </row>
    <row r="42" spans="1:13" x14ac:dyDescent="0.25">
      <c r="A42" t="s">
        <v>1751</v>
      </c>
      <c r="B42" t="s">
        <v>112</v>
      </c>
      <c r="C42" t="s">
        <v>170</v>
      </c>
      <c r="D42" t="s">
        <v>187</v>
      </c>
      <c r="E42">
        <v>0</v>
      </c>
      <c r="F42">
        <v>0</v>
      </c>
      <c r="G42" t="s">
        <v>194</v>
      </c>
      <c r="H42">
        <v>2</v>
      </c>
      <c r="J42">
        <v>2</v>
      </c>
      <c r="K42">
        <v>23</v>
      </c>
      <c r="M42" t="s">
        <v>195</v>
      </c>
    </row>
    <row r="43" spans="1:13" x14ac:dyDescent="0.25">
      <c r="A43" t="s">
        <v>1750</v>
      </c>
      <c r="B43" t="s">
        <v>335</v>
      </c>
      <c r="C43" t="s">
        <v>156</v>
      </c>
      <c r="D43">
        <v>0</v>
      </c>
      <c r="E43">
        <v>0</v>
      </c>
      <c r="F43" t="s">
        <v>183</v>
      </c>
      <c r="G43">
        <v>0</v>
      </c>
      <c r="H43">
        <v>6</v>
      </c>
      <c r="J43">
        <v>2</v>
      </c>
      <c r="K43">
        <v>1</v>
      </c>
      <c r="M43" t="s">
        <v>1768</v>
      </c>
    </row>
    <row r="44" spans="1:13" x14ac:dyDescent="0.25">
      <c r="A44" t="s">
        <v>1750</v>
      </c>
      <c r="B44" t="s">
        <v>1738</v>
      </c>
      <c r="C44" t="s">
        <v>151</v>
      </c>
      <c r="D44" t="s">
        <v>183</v>
      </c>
      <c r="E44">
        <v>0</v>
      </c>
      <c r="F44">
        <v>0</v>
      </c>
      <c r="G44">
        <v>0</v>
      </c>
      <c r="H44">
        <v>6</v>
      </c>
      <c r="J44">
        <v>3</v>
      </c>
      <c r="K44">
        <v>21</v>
      </c>
      <c r="M44" t="s">
        <v>1768</v>
      </c>
    </row>
    <row r="45" spans="1:13" x14ac:dyDescent="0.25">
      <c r="A45" t="s">
        <v>1750</v>
      </c>
      <c r="B45" t="s">
        <v>1759</v>
      </c>
      <c r="C45" t="s">
        <v>392</v>
      </c>
      <c r="D45" t="s">
        <v>183</v>
      </c>
      <c r="E45" t="s">
        <v>184</v>
      </c>
      <c r="F45" t="s">
        <v>184</v>
      </c>
      <c r="G45" t="s">
        <v>183</v>
      </c>
      <c r="H45">
        <v>6</v>
      </c>
      <c r="J45">
        <v>3</v>
      </c>
      <c r="K45">
        <v>21</v>
      </c>
      <c r="M45" t="s">
        <v>1767</v>
      </c>
    </row>
    <row r="46" spans="1:13" x14ac:dyDescent="0.25">
      <c r="A46" t="s">
        <v>1750</v>
      </c>
      <c r="B46" t="s">
        <v>1760</v>
      </c>
      <c r="C46" t="s">
        <v>391</v>
      </c>
      <c r="D46" t="s">
        <v>184</v>
      </c>
      <c r="E46" t="s">
        <v>185</v>
      </c>
      <c r="F46">
        <v>0</v>
      </c>
      <c r="G46" t="s">
        <v>183</v>
      </c>
      <c r="H46">
        <v>6</v>
      </c>
      <c r="J46">
        <v>3</v>
      </c>
      <c r="K46">
        <v>21</v>
      </c>
      <c r="M46" t="s">
        <v>1767</v>
      </c>
    </row>
    <row r="47" spans="1:13" x14ac:dyDescent="0.25">
      <c r="A47" t="s">
        <v>1750</v>
      </c>
      <c r="B47" t="s">
        <v>23</v>
      </c>
      <c r="C47" t="s">
        <v>165</v>
      </c>
      <c r="D47" t="s">
        <v>189</v>
      </c>
      <c r="E47">
        <v>0</v>
      </c>
      <c r="F47">
        <v>0</v>
      </c>
      <c r="G47" t="s">
        <v>190</v>
      </c>
      <c r="H47">
        <v>3</v>
      </c>
      <c r="J47">
        <v>2</v>
      </c>
      <c r="K47">
        <v>1</v>
      </c>
      <c r="M47" t="s">
        <v>239</v>
      </c>
    </row>
    <row r="48" spans="1:13" x14ac:dyDescent="0.25">
      <c r="A48" t="s">
        <v>1750</v>
      </c>
      <c r="B48" t="s">
        <v>112</v>
      </c>
      <c r="C48" t="s">
        <v>170</v>
      </c>
      <c r="D48" t="s">
        <v>187</v>
      </c>
      <c r="E48">
        <v>0</v>
      </c>
      <c r="F48">
        <v>0</v>
      </c>
      <c r="G48" t="s">
        <v>194</v>
      </c>
      <c r="H48">
        <v>2</v>
      </c>
      <c r="J48">
        <v>2</v>
      </c>
      <c r="K48">
        <v>16</v>
      </c>
      <c r="M48" t="s">
        <v>195</v>
      </c>
    </row>
  </sheetData>
  <pageMargins left="0.7" right="0.7" top="0.75" bottom="0.75" header="0.3" footer="0.3"/>
  <pageSetup orientation="landscape" r:id="rId2"/>
  <headerFooter>
    <oddHeader>&amp;CBCSCU Student Master List April 2021 Semester_v3.xlsm&amp;R5/18/2021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189"/>
  <sheetViews>
    <sheetView zoomScale="85" zoomScaleNormal="85" workbookViewId="0">
      <pane xSplit="13" ySplit="3" topLeftCell="N118" activePane="bottomRight" state="frozen"/>
      <selection pane="topRight" activeCell="M1" sqref="M1"/>
      <selection pane="bottomLeft" activeCell="A4" sqref="A4"/>
      <selection pane="bottomRight" activeCell="I72" sqref="I72"/>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9.42578125" style="14" customWidth="1"/>
    <col min="6" max="6" width="15" style="14" customWidth="1"/>
    <col min="7" max="7" width="17" style="14" customWidth="1"/>
    <col min="8" max="8" width="22" style="17" customWidth="1"/>
    <col min="9" max="9" width="15" style="14" customWidth="1"/>
    <col min="10" max="10" width="10.85546875" style="14" customWidth="1"/>
    <col min="11" max="11" width="13.7109375" style="14" customWidth="1"/>
    <col min="12" max="12" width="24.855468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9" t="s">
        <v>0</v>
      </c>
      <c r="O1" s="750"/>
      <c r="P1" s="750" t="s">
        <v>1</v>
      </c>
      <c r="Q1" s="751"/>
      <c r="R1" s="752" t="s">
        <v>2</v>
      </c>
      <c r="S1" s="753"/>
      <c r="T1" s="753" t="s">
        <v>3</v>
      </c>
      <c r="U1" s="754"/>
      <c r="V1" s="755" t="s">
        <v>23</v>
      </c>
      <c r="W1" s="756"/>
      <c r="X1" s="756" t="s">
        <v>4</v>
      </c>
      <c r="Y1" s="757"/>
      <c r="Z1" s="761" t="s">
        <v>24</v>
      </c>
      <c r="AA1" s="762"/>
      <c r="AB1" s="763" t="s">
        <v>112</v>
      </c>
      <c r="AC1" s="764"/>
      <c r="AD1" s="758" t="s">
        <v>618</v>
      </c>
      <c r="AE1" s="759"/>
      <c r="AF1" s="760"/>
      <c r="AG1" s="758" t="s">
        <v>619</v>
      </c>
      <c r="AH1" s="759"/>
      <c r="AI1" s="760"/>
      <c r="AJ1" s="758" t="s">
        <v>620</v>
      </c>
      <c r="AK1" s="759"/>
      <c r="AL1" s="760"/>
      <c r="AM1" s="758" t="s">
        <v>621</v>
      </c>
      <c r="AN1" s="759"/>
      <c r="AO1" s="760"/>
      <c r="AP1" s="758" t="s">
        <v>622</v>
      </c>
      <c r="AQ1" s="759"/>
      <c r="AR1" s="760"/>
      <c r="AS1" s="758" t="s">
        <v>623</v>
      </c>
      <c r="AT1" s="759"/>
      <c r="AU1" s="760"/>
      <c r="AV1" s="758" t="s">
        <v>895</v>
      </c>
      <c r="AW1" s="759"/>
      <c r="AX1" s="760"/>
      <c r="AY1" s="742" t="s">
        <v>624</v>
      </c>
      <c r="AZ1" s="743"/>
      <c r="BA1" s="744"/>
      <c r="BB1" s="742" t="s">
        <v>625</v>
      </c>
      <c r="BC1" s="743"/>
      <c r="BD1" s="744"/>
      <c r="BE1" s="748" t="s">
        <v>626</v>
      </c>
      <c r="BF1" s="748"/>
      <c r="BG1" s="748"/>
      <c r="BH1" s="748" t="s">
        <v>627</v>
      </c>
      <c r="BI1" s="748"/>
      <c r="BJ1" s="748"/>
      <c r="BK1" s="742" t="s">
        <v>628</v>
      </c>
      <c r="BL1" s="743"/>
      <c r="BM1" s="744"/>
      <c r="BN1" s="742" t="s">
        <v>629</v>
      </c>
      <c r="BO1" s="743"/>
      <c r="BP1" s="744"/>
      <c r="BQ1" s="742" t="s">
        <v>896</v>
      </c>
      <c r="BR1" s="743"/>
      <c r="BS1" s="744"/>
      <c r="BT1" s="745" t="s">
        <v>59</v>
      </c>
      <c r="BU1" s="746"/>
      <c r="BV1" s="747"/>
      <c r="BW1" s="765" t="s">
        <v>630</v>
      </c>
      <c r="BX1" s="766"/>
      <c r="BY1" s="767"/>
      <c r="BZ1" s="765" t="s">
        <v>631</v>
      </c>
      <c r="CA1" s="766"/>
      <c r="CB1" s="767"/>
      <c r="CC1" s="765" t="s">
        <v>897</v>
      </c>
      <c r="CD1" s="766"/>
      <c r="CE1" s="766"/>
      <c r="CF1" s="766" t="s">
        <v>898</v>
      </c>
      <c r="CG1" s="766"/>
      <c r="CH1" s="767"/>
      <c r="CI1" s="765" t="s">
        <v>902</v>
      </c>
      <c r="CJ1" s="766"/>
      <c r="CK1" s="767"/>
      <c r="CL1" s="765" t="s">
        <v>632</v>
      </c>
      <c r="CM1" s="766"/>
      <c r="CN1" s="767"/>
      <c r="CO1" s="765" t="s">
        <v>635</v>
      </c>
      <c r="CP1" s="766"/>
      <c r="CQ1" s="767"/>
      <c r="CR1" s="765" t="s">
        <v>640</v>
      </c>
      <c r="CS1" s="766"/>
      <c r="CT1" s="767"/>
      <c r="CU1" s="765" t="s">
        <v>633</v>
      </c>
      <c r="CV1" s="766"/>
      <c r="CW1" s="767"/>
      <c r="CX1" s="768" t="s">
        <v>634</v>
      </c>
      <c r="CY1" s="769"/>
      <c r="CZ1" s="770"/>
      <c r="DA1" s="765" t="s">
        <v>636</v>
      </c>
      <c r="DB1" s="766"/>
      <c r="DC1" s="767"/>
      <c r="DD1" s="765" t="s">
        <v>637</v>
      </c>
      <c r="DE1" s="766"/>
      <c r="DF1" s="767"/>
      <c r="DG1" s="211" t="s">
        <v>120</v>
      </c>
      <c r="DH1" s="212" t="s">
        <v>119</v>
      </c>
      <c r="DI1" s="212" t="s">
        <v>106</v>
      </c>
      <c r="DJ1" s="283" t="s">
        <v>139</v>
      </c>
      <c r="DK1" s="212" t="s">
        <v>107</v>
      </c>
      <c r="DL1" s="213" t="s">
        <v>138</v>
      </c>
      <c r="DM1" s="288" t="str">
        <f>Active!DM1</f>
        <v>S21-1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A5" s="14" t="s">
        <v>1392</v>
      </c>
      <c r="B5" s="392">
        <v>1</v>
      </c>
      <c r="C5" s="13" t="s">
        <v>469</v>
      </c>
      <c r="D5" s="423">
        <v>43191</v>
      </c>
      <c r="E5" s="20" t="s">
        <v>278</v>
      </c>
      <c r="F5" s="6">
        <v>8881713</v>
      </c>
      <c r="G5" s="20">
        <v>1</v>
      </c>
      <c r="H5" s="20"/>
      <c r="I5" s="23"/>
      <c r="J5" s="6" t="s">
        <v>18</v>
      </c>
      <c r="K5" s="6" t="s">
        <v>18</v>
      </c>
      <c r="L5" s="424"/>
      <c r="M5" s="651" t="s">
        <v>530</v>
      </c>
      <c r="N5" s="24" t="s">
        <v>21</v>
      </c>
      <c r="O5" s="107"/>
      <c r="P5" s="108"/>
      <c r="Q5" s="444"/>
      <c r="R5" s="24" t="s">
        <v>976</v>
      </c>
      <c r="S5" s="107"/>
      <c r="T5" s="108"/>
      <c r="U5" s="649"/>
      <c r="V5" s="24" t="s">
        <v>18</v>
      </c>
      <c r="W5" s="107"/>
      <c r="X5" s="108"/>
      <c r="Y5" s="444"/>
      <c r="Z5" s="24" t="s">
        <v>18</v>
      </c>
      <c r="AA5" s="273"/>
      <c r="AB5" s="24" t="s">
        <v>19</v>
      </c>
      <c r="AC5" s="273"/>
      <c r="AD5" s="24">
        <v>75</v>
      </c>
      <c r="AE5" s="107"/>
      <c r="AF5" s="273"/>
      <c r="AG5" s="24">
        <v>89</v>
      </c>
      <c r="AH5" s="107"/>
      <c r="AI5" s="273"/>
      <c r="AJ5" s="24">
        <v>88</v>
      </c>
      <c r="AK5" s="107"/>
      <c r="AL5" s="273"/>
      <c r="AM5" s="24">
        <v>75</v>
      </c>
      <c r="AN5" s="107"/>
      <c r="AO5" s="273"/>
      <c r="AP5" s="24">
        <v>73</v>
      </c>
      <c r="AQ5" s="107"/>
      <c r="AR5" s="273"/>
      <c r="AS5" s="24">
        <v>70</v>
      </c>
      <c r="AT5" s="107"/>
      <c r="AU5" s="273"/>
      <c r="AV5" s="24">
        <v>75</v>
      </c>
      <c r="AW5" s="107"/>
      <c r="AX5" s="273"/>
      <c r="AY5" s="24">
        <v>63</v>
      </c>
      <c r="AZ5" s="107"/>
      <c r="BA5" s="273"/>
      <c r="BB5" s="24">
        <v>76</v>
      </c>
      <c r="BC5" s="107"/>
      <c r="BD5" s="273"/>
      <c r="BE5" s="24">
        <v>76</v>
      </c>
      <c r="BF5" s="107"/>
      <c r="BG5" s="273"/>
      <c r="BH5" s="24">
        <v>73</v>
      </c>
      <c r="BI5" s="107"/>
      <c r="BJ5" s="273"/>
      <c r="BK5" s="24">
        <v>47</v>
      </c>
      <c r="BL5" s="107"/>
      <c r="BM5" s="273"/>
      <c r="BN5" s="24">
        <v>60</v>
      </c>
      <c r="BO5" s="107"/>
      <c r="BP5" s="273"/>
      <c r="BQ5" s="24">
        <v>54</v>
      </c>
      <c r="BR5" s="107"/>
      <c r="BS5" s="273"/>
      <c r="BT5" s="24">
        <v>85.3</v>
      </c>
      <c r="BU5" s="291"/>
      <c r="BV5" s="273"/>
      <c r="BW5" s="24">
        <v>45</v>
      </c>
      <c r="BX5" s="107"/>
      <c r="BY5" s="273"/>
      <c r="BZ5" s="24">
        <v>60</v>
      </c>
      <c r="CA5" s="107"/>
      <c r="CB5" s="273"/>
      <c r="CC5" s="24">
        <v>52</v>
      </c>
      <c r="CD5" s="107"/>
      <c r="CE5" s="107"/>
      <c r="CF5" s="107"/>
      <c r="CG5" s="107"/>
      <c r="CH5" s="273"/>
      <c r="CI5" s="24"/>
      <c r="CJ5" s="107"/>
      <c r="CK5" s="273"/>
      <c r="CL5" s="24">
        <v>53</v>
      </c>
      <c r="CM5" s="107"/>
      <c r="CN5" s="273"/>
      <c r="CO5" s="24"/>
      <c r="CP5" s="107"/>
      <c r="CQ5" s="273"/>
      <c r="CR5" s="24"/>
      <c r="CS5" s="107"/>
      <c r="CT5" s="273"/>
      <c r="CU5" s="24"/>
      <c r="CV5" s="107"/>
      <c r="CW5" s="273"/>
      <c r="CX5" s="24"/>
      <c r="CY5" s="107"/>
      <c r="CZ5" s="273"/>
      <c r="DA5" s="24">
        <v>57.299999237060547</v>
      </c>
      <c r="DB5" s="107"/>
      <c r="DC5" s="273"/>
      <c r="DD5" s="24">
        <v>55</v>
      </c>
      <c r="DE5" s="107"/>
      <c r="DF5" s="273"/>
      <c r="DG5" s="218"/>
      <c r="DH5" s="217"/>
      <c r="DI5" s="217" t="s">
        <v>1389</v>
      </c>
      <c r="DJ5" s="286">
        <v>61.45</v>
      </c>
      <c r="DK5" s="219" t="s">
        <v>124</v>
      </c>
      <c r="DL5" s="220">
        <f t="shared" ref="DL5:DL15" si="0">IF(DJ5&gt;80, 4, (DJ5-50)/20+2.5)</f>
        <v>3.0725000000000002</v>
      </c>
      <c r="DM5" s="650">
        <f>COUNTIF(N5:DF5, Active!DM$1)+COUNTIF(N5:DF5, Active!DM$2)</f>
        <v>0</v>
      </c>
      <c r="DN5" s="233">
        <f>IF(COUNTIF($N5:$Q5, Active!ET$1)&gt;0, Active!DN$2, 0)</f>
        <v>0</v>
      </c>
      <c r="DO5" s="234">
        <f>IF(COUNTIF($R5:$U5, Active!ET$1)&gt;0, Active!DO$2, 0)</f>
        <v>0</v>
      </c>
      <c r="DP5" s="234">
        <f>IF(COUNTIF($V5:$Y5, Active!ET$1)&gt;0, Active!DP$2, 0)</f>
        <v>0</v>
      </c>
      <c r="DQ5" s="234">
        <f>IF(COUNTIF($Z5:$AA5, Active!ET$1)&gt;0, Active!DQ$2, 0)</f>
        <v>0</v>
      </c>
      <c r="DR5" s="234">
        <f>IF(COUNTIF($AB5:$AC5, Active!ET$1)&gt;0, Active!DR$2, 0)</f>
        <v>0</v>
      </c>
      <c r="DS5" s="235">
        <f>IF(COUNTIF($AD5:$AF5, Active!$ET$1)&gt;0, Active!DS$2, 0)</f>
        <v>0</v>
      </c>
      <c r="DT5" s="236">
        <f>IF(COUNTIF($AG5:$AI5, Active!$ET$1)&gt;0, Active!DT$2, 0)</f>
        <v>0</v>
      </c>
      <c r="DU5" s="236">
        <f>IF(COUNTIF($AJ5:$AL5, Active!$ET$1)&gt;0, Active!DU$2, 0)</f>
        <v>0</v>
      </c>
      <c r="DV5" s="236">
        <f>IF(COUNTIF($AM5:$AO5, Active!$ET$1)&gt;0, Active!DV$2, 0)</f>
        <v>0</v>
      </c>
      <c r="DW5" s="236">
        <f>IF(COUNTIF($AP5:$AR5, Active!$ET$1)&gt;0, Active!DW$2, 0)</f>
        <v>0</v>
      </c>
      <c r="DX5" s="236">
        <f>IF(COUNTIF($AS5:$AU5, Active!$ET$1)&gt;0, Active!DX$2, 0)</f>
        <v>0</v>
      </c>
      <c r="DY5" s="236">
        <f>IF(COUNTIF($AV5:$AX5, Active!$ET$1)&gt;0, Active!DY$2, 0)</f>
        <v>0</v>
      </c>
      <c r="DZ5" s="237">
        <f>IF(COUNTIF($AY5:$BA5, Active!$ET$1)&gt;0, Active!DZ$2, 0)</f>
        <v>0</v>
      </c>
      <c r="EA5" s="238">
        <f>IF(COUNTIF($BB5:$BD5, Active!$ET$1)&gt;0, Active!EA$2, 0)</f>
        <v>0</v>
      </c>
      <c r="EB5" s="238">
        <f>IF(COUNTIF($BE5:$BG5, Active!$ET$1)&gt;0, Active!EB$2, 0)</f>
        <v>0</v>
      </c>
      <c r="EC5" s="238">
        <f>IF(COUNTIF($BH5:$BJ5, Active!$ET$1)&gt;0, Active!EC$2, 0)</f>
        <v>0</v>
      </c>
      <c r="ED5" s="238">
        <f>IF(COUNTIF($BK5:$BM5, Active!$ET$1)&gt;0, Active!ED$2, 0)</f>
        <v>0</v>
      </c>
      <c r="EE5" s="238">
        <f>IF(COUNTIF($BN5:$BP5, Active!$ET$1)&gt;0, Active!EE$2, 0)</f>
        <v>0</v>
      </c>
      <c r="EF5" s="238">
        <f>IF(COUNTIF($BQ5:$BS5, Active!$ET$1)&gt;0, Active!EF$2, 0)</f>
        <v>0</v>
      </c>
      <c r="EG5" s="238">
        <f>IF(COUNTIF($BT5:$BV5, Active!$ET$1)&gt;0, Active!EG$2, 0)</f>
        <v>0</v>
      </c>
      <c r="EH5" s="239">
        <f>IF(COUNTIF($BW5:$BY5, Active!$ET$1)&gt;0, Active!EH$2, 0)</f>
        <v>0</v>
      </c>
      <c r="EI5" s="240">
        <f>IF(COUNTIF($BZ5:$CB5, Active!$ET$1)&gt;0, Active!EI$2, 0)</f>
        <v>0</v>
      </c>
      <c r="EJ5" s="240">
        <f>IF(COUNTIF($CC5:$CE5, Active!$ET$1)&gt;0, Active!EJ$2, 0)</f>
        <v>0</v>
      </c>
      <c r="EK5" s="240">
        <f>IF(COUNTIF($CF5:$CH5, Active!$ET$1)&gt;0, Active!EK$2, 0)</f>
        <v>0</v>
      </c>
      <c r="EL5" s="240">
        <f>IF(COUNTIF($CI5:$CK5, Active!$ET$1)&gt;0, Active!EL$2, 0)</f>
        <v>0</v>
      </c>
      <c r="EM5" s="240">
        <f>IF(COUNTIF($CL5:$CN5, Active!$ET$1)&gt;0, Active!EM$2, 0)</f>
        <v>0</v>
      </c>
      <c r="EN5" s="240">
        <f>IF(COUNTIF($CO5:$CQ5, Active!$ET$1)&gt;0, Active!EN$2, 0)</f>
        <v>0</v>
      </c>
      <c r="EO5" s="240">
        <f>IF(COUNTIF($CR5:$CT5, Active!$ET$1)&gt;0, Active!EO$2, 0)</f>
        <v>0</v>
      </c>
      <c r="EP5" s="240">
        <f>IF(COUNTIF($CU5:$CW5, Active!$ET$1)&gt;0, Active!EP$2, 0)</f>
        <v>0</v>
      </c>
      <c r="EQ5" s="240">
        <f>IF(COUNTIF($CX5:$CZ5, Active!$ET$1)&gt;0, Active!EQ$2, 0)</f>
        <v>0</v>
      </c>
      <c r="ER5" s="240">
        <f>IF(COUNTIF($DA5:$DC5, Active!$ET$1)&gt;0, Active!ER$2, 0)</f>
        <v>0</v>
      </c>
      <c r="ES5" s="240">
        <f>IF(COUNTIF($DD5:$DF5, Active!$ET$1)&gt;0, Active!ES$2, 0)</f>
        <v>0</v>
      </c>
      <c r="ET5" s="241">
        <f t="shared" ref="ET5:ET15" si="1">SUM(DN5:ES5)</f>
        <v>0</v>
      </c>
      <c r="EU5" s="242">
        <f>IF(COUNTIF($N5:$Q5, Active!GA$1)&gt;0, Active!EU$2, 0)</f>
        <v>0</v>
      </c>
      <c r="EV5" s="234">
        <f>IF(COUNTIF($R5:$U5, Active!GA$1)&gt;0, Active!EV$2, 0)</f>
        <v>0</v>
      </c>
      <c r="EW5" s="234">
        <f>IF(COUNTIF($V5:$Y5, Active!GA$1)&gt;0, Active!EW$2, 0)</f>
        <v>0</v>
      </c>
      <c r="EX5" s="234">
        <f>IF(COUNTIF($Z5:$AA5, Active!GA$1)&gt;0, Active!EX$2, 0)</f>
        <v>0</v>
      </c>
      <c r="EY5" s="234">
        <f>IF(COUNTIF($AB5:$AC5, Active!GA$1)&gt;0, Active!EY$2, 0)</f>
        <v>0</v>
      </c>
      <c r="EZ5" s="235">
        <f>IF(COUNTIF($AD5:$AF5, Active!$GA$1)&gt;0, Active!EZ$2, 0)</f>
        <v>0</v>
      </c>
      <c r="FA5" s="236">
        <f>IF(COUNTIF($AG5:$AI5, Active!$GA$1)&gt;0, Active!FA$2, 0)</f>
        <v>0</v>
      </c>
      <c r="FB5" s="236">
        <f>IF(COUNTIF($AJ5:$AL5, Active!$GA$1)&gt;0, Active!FB$2, 0)</f>
        <v>0</v>
      </c>
      <c r="FC5" s="236">
        <f>IF(COUNTIF($AM5:$AO5, Active!$GA$1)&gt;0, Active!FC$2, 0)</f>
        <v>0</v>
      </c>
      <c r="FD5" s="236">
        <f>IF(COUNTIF($AP5:$AR5, Active!$GA$1)&gt;0, Active!FD$2, 0)</f>
        <v>0</v>
      </c>
      <c r="FE5" s="236">
        <f>IF(COUNTIF($AS5:$AU5, Active!$GA$1)&gt;0, Active!FE$2, 0)</f>
        <v>0</v>
      </c>
      <c r="FF5" s="236">
        <f>IF(COUNTIF($AV5:$AX5, Active!$GA$1)&gt;0, Active!FF$2, 0)</f>
        <v>0</v>
      </c>
      <c r="FG5" s="237">
        <f>IF(COUNTIF($AY5:$BA5, Active!$GA$1)&gt;0, Active!FG$2, 0)</f>
        <v>0</v>
      </c>
      <c r="FH5" s="238">
        <f>IF(COUNTIF($BB5:$BD5, Active!$GA$1)&gt;0, Active!FH$2, 0)</f>
        <v>0</v>
      </c>
      <c r="FI5" s="238">
        <f>IF(COUNTIF($BE5:$BG5, Active!$GA$1)&gt;0, Active!FI$2, 0)</f>
        <v>0</v>
      </c>
      <c r="FJ5" s="238">
        <f>IF(COUNTIF($BH5:$BJ5, Active!$GA$1)&gt;0, Active!FJ$2, 0)</f>
        <v>0</v>
      </c>
      <c r="FK5" s="238">
        <f>IF(COUNTIF($BK5:$BM5, Active!$GA$1)&gt;0, Active!FK$2, 0)</f>
        <v>0</v>
      </c>
      <c r="FL5" s="238">
        <f>IF(COUNTIF($BN5:$BP5, Active!$GA$1)&gt;0, Active!FL$2, 0)</f>
        <v>0</v>
      </c>
      <c r="FM5" s="238">
        <f>IF(COUNTIF($BQ5:$BS5, Active!$GA$1)&gt;0, Active!FM$2, 0)</f>
        <v>0</v>
      </c>
      <c r="FN5" s="238">
        <f>IF(COUNTIF($BT5:$BV5, Active!$GA$1)&gt;0, Active!FN$2, 0)</f>
        <v>0</v>
      </c>
      <c r="FO5" s="239">
        <f>IF(COUNTIF($BW5:$BY5, Active!$GA$1)&gt;0, Active!FO$2, 0)</f>
        <v>0</v>
      </c>
      <c r="FP5" s="240">
        <f>IF(COUNTIF($BZ5:$CB5, Active!$GA$1)&gt;0, Active!FP$2, 0)</f>
        <v>0</v>
      </c>
      <c r="FQ5" s="240">
        <f>IF(COUNTIF($CC5:$CE5, Active!$GA$1)&gt;0, Active!FQ$2, 0)</f>
        <v>0</v>
      </c>
      <c r="FR5" s="240">
        <f>IF(COUNTIF($CF5:$CH5, Active!$GA$1)&gt;0, Active!FR$2, 0)</f>
        <v>0</v>
      </c>
      <c r="FS5" s="240">
        <f>IF(COUNTIF($CI5:$CK5, Active!$GA$1)&gt;0, Active!FS$2, 0)</f>
        <v>0</v>
      </c>
      <c r="FT5" s="240">
        <f>IF(COUNTIF($CL5:$CN5, Active!$GA$1)&gt;0, Active!FT$2, 0)</f>
        <v>0</v>
      </c>
      <c r="FU5" s="240">
        <f>IF(COUNTIF($CO5:$CQ5, Active!$GA$1)&gt;0, Active!FU$2, 0)</f>
        <v>0</v>
      </c>
      <c r="FV5" s="240">
        <f>IF(COUNTIF($CR5:$CT5, Active!$GA$1)&gt;0, Active!FV$2, 0)</f>
        <v>0</v>
      </c>
      <c r="FW5" s="240">
        <f>IF(COUNTIF($CU5:$CW5, Active!$GA$1)&gt;0, Active!FW$2, 0)</f>
        <v>0</v>
      </c>
      <c r="FX5" s="240">
        <f>IF(COUNTIF($CX5:$CZ5, Active!$GA$1)&gt;0, Active!FX$2, 0)</f>
        <v>0</v>
      </c>
      <c r="FY5" s="240">
        <f>IF(COUNTIF($DA5:$DC5, Active!$GA$1)&gt;0, Active!FY$2, 0)</f>
        <v>0</v>
      </c>
      <c r="FZ5" s="240">
        <f>IF(COUNTIF($DD5:$DF5, Active!$GA$1)&gt;0, Active!FZ$2, 0)</f>
        <v>0</v>
      </c>
      <c r="GA5" s="241">
        <f t="shared" ref="GA5:GA15" si="2">SUM(EU5:FZ5)</f>
        <v>0</v>
      </c>
      <c r="GB5" s="242">
        <f>IF(COUNTIF($N5:$Q5, Active!HH$1)&gt;0, Active!GB$2, 0)</f>
        <v>0</v>
      </c>
      <c r="GC5" s="234">
        <f>IF(COUNTIF($R5:$U5, Active!HH$1)&gt;0, Active!GC$2, 0)</f>
        <v>0</v>
      </c>
      <c r="GD5" s="234">
        <f>IF(COUNTIF($V5:$Y5, Active!HH$1)&gt;0, Active!GD$2, 0)</f>
        <v>0</v>
      </c>
      <c r="GE5" s="234">
        <f>IF(COUNTIF($Z5:$AA5, Active!HH$1)&gt;0, Active!GE$2, 0)</f>
        <v>0</v>
      </c>
      <c r="GF5" s="234">
        <f>IF(COUNTIF($AB5:$AC5, Active!HH$1)&gt;0, Active!GF$2, 0)</f>
        <v>0</v>
      </c>
      <c r="GG5" s="235">
        <f>IF(COUNTIF($AD5:$AF5, Active!$HH$1)&gt;0, Active!GG$2, 0)</f>
        <v>0</v>
      </c>
      <c r="GH5" s="236">
        <f>IF(COUNTIF($AG5:$AI5, Active!$HH$1)&gt;0, Active!GH$2, 0)</f>
        <v>0</v>
      </c>
      <c r="GI5" s="236">
        <f>IF(COUNTIF($AJ5:$AL5, Active!$HH$1)&gt;0, Active!GI$2, 0)</f>
        <v>0</v>
      </c>
      <c r="GJ5" s="236">
        <f>IF(COUNTIF($AM5:$AO5, Active!$HH$1)&gt;0, Active!GJ$2, 0)</f>
        <v>0</v>
      </c>
      <c r="GK5" s="236">
        <f>IF(COUNTIF($AP5:$AR5, Active!$HH$1)&gt;0, Active!GK$2, 0)</f>
        <v>0</v>
      </c>
      <c r="GL5" s="236">
        <f>IF(COUNTIF($AS5:$AU5, Active!$HH$1)&gt;0, Active!GL$2, 0)</f>
        <v>0</v>
      </c>
      <c r="GM5" s="236">
        <f>IF(COUNTIF($AV5:$AX5, Active!$HH$1)&gt;0, Active!GM$2, 0)</f>
        <v>0</v>
      </c>
      <c r="GN5" s="237">
        <f>IF(COUNTIF($AY5:$BA5, Active!$HH$1)&gt;0, Active!GN$2, 0)</f>
        <v>0</v>
      </c>
      <c r="GO5" s="238">
        <f>IF(COUNTIF($BB5:$BD5, Active!$HH$1)&gt;0, Active!GO$2, 0)</f>
        <v>0</v>
      </c>
      <c r="GP5" s="238">
        <f>IF(COUNTIF($BE5:$BG5, Active!$HH$1)&gt;0, Active!GP$2, 0)</f>
        <v>0</v>
      </c>
      <c r="GQ5" s="238">
        <f>IF(COUNTIF($BH5:$BJ5, Active!$HH$1)&gt;0, Active!GQ$2, 0)</f>
        <v>0</v>
      </c>
      <c r="GR5" s="238">
        <f>IF(COUNTIF($BK5:$BM5, Active!$HH$1)&gt;0, Active!GR$2, 0)</f>
        <v>0</v>
      </c>
      <c r="GS5" s="238">
        <f>IF(COUNTIF($BN5:$BP5, Active!$HH$1)&gt;0, Active!GS$2, 0)</f>
        <v>0</v>
      </c>
      <c r="GT5" s="238">
        <f>IF(COUNTIF($BQ5:$BS5, Active!$HH$1)&gt;0, Active!GT$2, 0)</f>
        <v>0</v>
      </c>
      <c r="GU5" s="238">
        <f>IF(COUNTIF($BT5:$BV5, Active!$HH$1)&gt;0, Active!GU$2, 0)</f>
        <v>0</v>
      </c>
      <c r="GV5" s="239">
        <f>IF(COUNTIF($BW5:$BY5, Active!$HH$1)&gt;0, Active!GV$2, 0)</f>
        <v>0</v>
      </c>
      <c r="GW5" s="240">
        <f>IF(COUNTIF($BZ5:$CB5, Active!$HH$1)&gt;0, Active!GW$2, 0)</f>
        <v>0</v>
      </c>
      <c r="GX5" s="240">
        <f>IF(COUNTIF($CC5:$CE5, Active!$HH$1)&gt;0, Active!GX$2, 0)</f>
        <v>0</v>
      </c>
      <c r="GY5" s="240">
        <f>IF(COUNTIF($CF5:$CH5, Active!$HH$1)&gt;0, Active!GY$2, 0)</f>
        <v>0</v>
      </c>
      <c r="GZ5" s="240">
        <f>IF(COUNTIF($CI5:$CK5, Active!$HH$1)&gt;0, Active!GZ$2, 0)</f>
        <v>0</v>
      </c>
      <c r="HA5" s="240">
        <f>IF(COUNTIF($CL5:$CN5, Active!$HH$1)&gt;0, Active!HA$2, 0)</f>
        <v>0</v>
      </c>
      <c r="HB5" s="240">
        <f>IF(COUNTIF($CO5:$CQ5, Active!$HH$1)&gt;0, Active!HB$2, 0)</f>
        <v>0</v>
      </c>
      <c r="HC5" s="240">
        <f>IF(COUNTIF($CR5:$CT5, Active!$HH$1)&gt;0, Active!HC$2, 0)</f>
        <v>0</v>
      </c>
      <c r="HD5" s="240">
        <f>IF(COUNTIF($CU5:$CW5, Active!$HH$1)&gt;0, Active!HD$2, 0)</f>
        <v>0</v>
      </c>
      <c r="HE5" s="240">
        <f>IF(COUNTIF($CX5:$CZ5, Active!$HH$1)&gt;0, Active!HE$2, 0)</f>
        <v>0</v>
      </c>
      <c r="HF5" s="240">
        <f>IF(COUNTIF($DA5:$DC5, Active!$HH$1)&gt;0, Active!HF$2, 0)</f>
        <v>0</v>
      </c>
      <c r="HG5" s="240">
        <f>IF(COUNTIF($DD5:$DF5, Active!$HH$1)&gt;0, Active!HG$2, 0)</f>
        <v>0</v>
      </c>
      <c r="HH5" s="241">
        <f t="shared" ref="HH5:HH15" si="3">SUM(GB5:HG5)</f>
        <v>0</v>
      </c>
      <c r="HI5" s="243"/>
      <c r="HJ5" s="242">
        <f>IF(MAX($N5:$Q5)&gt;=40, Active!HJ$2, 0)</f>
        <v>0</v>
      </c>
      <c r="HK5" s="234">
        <f>IF(MAX($R5:$U5)&gt;=40, Active!HK$2, 0)</f>
        <v>0</v>
      </c>
      <c r="HL5" s="234">
        <f>IF(MAX($V5:$Y5)&gt;=40, Active!HL$2, 0)</f>
        <v>0</v>
      </c>
      <c r="HM5" s="234">
        <f>IF(MAX($Z5:$AA5)&gt;=40, Active!HM$2, 0)</f>
        <v>0</v>
      </c>
      <c r="HN5" s="234">
        <f>IF(MAX($AB5:$AC5)&gt;=40, Active!HN$2, 0)</f>
        <v>0</v>
      </c>
      <c r="HO5" s="235">
        <f>IF(MAX($AD5:$AF5)&gt;=40, Active!HO$2, 0)</f>
        <v>20</v>
      </c>
      <c r="HP5" s="236">
        <f>IF(MAX($AG5:$AI5)&gt;=40, Active!HP$2, 0)</f>
        <v>20</v>
      </c>
      <c r="HQ5" s="236">
        <f>IF(MAX($AJ5:$AL5)&gt;=40, Active!HQ$2, 0)</f>
        <v>20</v>
      </c>
      <c r="HR5" s="236">
        <f>IF(MAX($AM5:$AO5)&gt;=40, Active!HR$2, 0)</f>
        <v>20</v>
      </c>
      <c r="HS5" s="236">
        <f>IF(MAX($AP5:$AR5)&gt;=40, Active!HS$2, 0)</f>
        <v>10</v>
      </c>
      <c r="HT5" s="236">
        <f>IF(MAX($AS5:$AU5)&gt;=40, Active!HT$2, 0)</f>
        <v>20</v>
      </c>
      <c r="HU5" s="236">
        <f>IF(MAX($AV5:$AX5)&gt;=40, Active!HU$2, 0)</f>
        <v>10</v>
      </c>
      <c r="HV5" s="237">
        <f>IF(MAX($AY5:$BA5)&gt;=40, Active!HV$2, 0)</f>
        <v>20</v>
      </c>
      <c r="HW5" s="238">
        <f>IF(MAX($BB5:$BD5)&gt;=40, Active!HW$2, 0)</f>
        <v>20</v>
      </c>
      <c r="HX5" s="238">
        <f>IF(MAX($BE5:$BG5)&gt;=40, Active!HX$2, 0)</f>
        <v>20</v>
      </c>
      <c r="HY5" s="238">
        <f>IF(MAX($BH5:$BJ5)&gt;=40, Active!HY$2, 0)</f>
        <v>20</v>
      </c>
      <c r="HZ5" s="238">
        <f>IF(MAX($BK5:$BM5)&gt;=40, Active!HZ$2, 0)</f>
        <v>10</v>
      </c>
      <c r="IA5" s="238">
        <f>IF(MAX($BN5:$BP5)&gt;=40, Active!IA$2, 0)</f>
        <v>20</v>
      </c>
      <c r="IB5" s="238">
        <f>IF(MAX($BQ5:$BS5)&gt;=40, Active!IB$2, 0)</f>
        <v>10</v>
      </c>
      <c r="IC5" s="238">
        <f>IF(MAX($BT5:$BV5)&gt;=40, Active!IC$2, 0)</f>
        <v>6</v>
      </c>
      <c r="ID5" s="239">
        <f>IF(MAX($BW5:$BY5)&gt;=40, Active!ID$2, 0)</f>
        <v>20</v>
      </c>
      <c r="IE5" s="240">
        <f>IF(MAX($BZ5:$CB5)&gt;=40, Active!IE$2, 0)</f>
        <v>20</v>
      </c>
      <c r="IF5" s="240">
        <f>IF(MAX($CC5:$CE5)&gt;=40, Active!IF$2, 0)</f>
        <v>10</v>
      </c>
      <c r="IG5" s="240">
        <f>IF(MAX($CF5:$CH5)&gt;=40, Active!IG$2, 0)</f>
        <v>0</v>
      </c>
      <c r="IH5" s="240">
        <f>IF(MAX($CI5:$CK5)&gt;=40, Active!IH$2, 0)</f>
        <v>0</v>
      </c>
      <c r="II5" s="240">
        <f>IF(MAX($CL5:$CN5)&gt;=40, Active!II$2, 0)</f>
        <v>30</v>
      </c>
      <c r="IJ5" s="240">
        <f>IF(MAX($CO5:$CQ5)&gt;=40, Active!IJ$2, 0)</f>
        <v>0</v>
      </c>
      <c r="IK5" s="240">
        <f>IF(MAX($CR5:$CT5)&gt;=40, Active!IK$2, 0)</f>
        <v>0</v>
      </c>
      <c r="IL5" s="240">
        <f>IF(MAX($CU5:$CW5)&gt;=40, Active!IL$2, 0)</f>
        <v>0</v>
      </c>
      <c r="IM5" s="240">
        <f>IF(MAX($CX5:$CZ5)&gt;=40, Active!IM$2, 0)</f>
        <v>0</v>
      </c>
      <c r="IN5" s="240">
        <f>IF(MAX($DA5:$DC5)&gt;=40, Active!IN$2, 0)</f>
        <v>20</v>
      </c>
      <c r="IO5" s="240">
        <f>IF(MAX($DD5:$DF5)&gt;=40, Active!IO$2, 0)</f>
        <v>20</v>
      </c>
      <c r="IP5" s="416">
        <f t="shared" ref="IP5:IP15" si="4">SUM(HO5:IB5, ID5:IO5)</f>
        <v>360</v>
      </c>
      <c r="IQ5" s="416">
        <f t="shared" ref="IQ5:IQ15" si="5">SUM(HJ5:HN5, IC5)</f>
        <v>6</v>
      </c>
    </row>
    <row r="6" spans="1:251" ht="15" customHeight="1" x14ac:dyDescent="0.25">
      <c r="A6" s="14" t="s">
        <v>1108</v>
      </c>
      <c r="B6" s="392">
        <v>12</v>
      </c>
      <c r="C6" s="13" t="s">
        <v>420</v>
      </c>
      <c r="D6" s="423">
        <v>43556</v>
      </c>
      <c r="E6" s="20" t="s">
        <v>278</v>
      </c>
      <c r="F6" s="6">
        <v>9658761</v>
      </c>
      <c r="G6" s="20">
        <v>1</v>
      </c>
      <c r="H6" s="20"/>
      <c r="I6" s="23"/>
      <c r="J6" s="6" t="s">
        <v>18</v>
      </c>
      <c r="K6" s="6" t="s">
        <v>18</v>
      </c>
      <c r="L6" s="424"/>
      <c r="M6" s="425" t="s">
        <v>527</v>
      </c>
      <c r="N6" s="24">
        <v>62.7</v>
      </c>
      <c r="O6" s="107"/>
      <c r="P6" s="108"/>
      <c r="Q6" s="444"/>
      <c r="R6" s="24" t="s">
        <v>976</v>
      </c>
      <c r="S6" s="107"/>
      <c r="T6" s="108"/>
      <c r="U6" s="649"/>
      <c r="V6" s="24">
        <v>65.8</v>
      </c>
      <c r="W6" s="107"/>
      <c r="X6" s="108"/>
      <c r="Y6" s="444"/>
      <c r="Z6" s="24" t="s">
        <v>16</v>
      </c>
      <c r="AA6" s="273"/>
      <c r="AB6" s="690">
        <v>63.049999237060547</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80</v>
      </c>
      <c r="AZ6" s="107"/>
      <c r="BA6" s="273"/>
      <c r="BB6" s="24">
        <v>74</v>
      </c>
      <c r="BC6" s="107"/>
      <c r="BD6" s="273"/>
      <c r="BE6" s="24">
        <v>79</v>
      </c>
      <c r="BF6" s="107"/>
      <c r="BG6" s="273"/>
      <c r="BH6" s="24">
        <v>76</v>
      </c>
      <c r="BI6" s="107"/>
      <c r="BJ6" s="273"/>
      <c r="BK6" s="24">
        <v>62</v>
      </c>
      <c r="BL6" s="107"/>
      <c r="BM6" s="273"/>
      <c r="BN6" s="24">
        <v>71</v>
      </c>
      <c r="BO6" s="107"/>
      <c r="BP6" s="273"/>
      <c r="BQ6" s="24">
        <v>78</v>
      </c>
      <c r="BR6" s="107"/>
      <c r="BS6" s="273"/>
      <c r="BT6" s="24">
        <v>77</v>
      </c>
      <c r="BU6" s="291"/>
      <c r="BV6" s="273"/>
      <c r="BW6" s="24">
        <v>59</v>
      </c>
      <c r="BX6" s="107"/>
      <c r="BY6" s="273"/>
      <c r="BZ6" s="24">
        <v>68</v>
      </c>
      <c r="CA6" s="107"/>
      <c r="CB6" s="273"/>
      <c r="CC6" s="24">
        <v>49</v>
      </c>
      <c r="CD6" s="107"/>
      <c r="CE6" s="107"/>
      <c r="CF6" s="107"/>
      <c r="CG6" s="107"/>
      <c r="CH6" s="273"/>
      <c r="CI6" s="24"/>
      <c r="CJ6" s="107"/>
      <c r="CK6" s="273"/>
      <c r="CL6" s="24">
        <v>70.699996948242188</v>
      </c>
      <c r="CM6" s="107"/>
      <c r="CN6" s="273"/>
      <c r="CO6" s="24"/>
      <c r="CP6" s="107"/>
      <c r="CQ6" s="273"/>
      <c r="CR6" s="24"/>
      <c r="CS6" s="107"/>
      <c r="CT6" s="273"/>
      <c r="CU6" s="24">
        <v>73</v>
      </c>
      <c r="CV6" s="107"/>
      <c r="CW6" s="273"/>
      <c r="CX6" s="24"/>
      <c r="CY6" s="107"/>
      <c r="CZ6" s="273"/>
      <c r="DA6" s="24"/>
      <c r="DB6" s="107"/>
      <c r="DC6" s="273"/>
      <c r="DD6" s="24">
        <v>73.800003051757813</v>
      </c>
      <c r="DE6" s="107"/>
      <c r="DF6" s="273"/>
      <c r="DG6" s="218"/>
      <c r="DH6" s="217"/>
      <c r="DI6" s="217" t="s">
        <v>1389</v>
      </c>
      <c r="DJ6" s="286">
        <v>72.819999999999993</v>
      </c>
      <c r="DK6" s="219" t="s">
        <v>126</v>
      </c>
      <c r="DL6" s="220">
        <f t="shared" si="0"/>
        <v>3.6409999999999996</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si="1"/>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si="2"/>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si="3"/>
        <v>0</v>
      </c>
      <c r="HI6" s="243"/>
      <c r="HJ6" s="242">
        <f>IF(MAX($N6:$Q6)&gt;=40, Active!HJ$2, 0)</f>
        <v>3</v>
      </c>
      <c r="HK6" s="234">
        <f>IF(MAX($R6:$U6)&gt;=40, Active!HK$2, 0)</f>
        <v>0</v>
      </c>
      <c r="HL6" s="234">
        <f>IF(MAX($V6:$Y6)&gt;=40, Active!HL$2, 0)</f>
        <v>3</v>
      </c>
      <c r="HM6" s="234">
        <f>IF(MAX($Z6:$AA6)&gt;=40, Active!HM$2, 0)</f>
        <v>0</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20</v>
      </c>
      <c r="IM6" s="240">
        <f>IF(MAX($CX6:$CZ6)&gt;=40, Active!IM$2, 0)</f>
        <v>0</v>
      </c>
      <c r="IN6" s="240">
        <f>IF(MAX($DA6:$DC6)&gt;=40, Active!IN$2, 0)</f>
        <v>0</v>
      </c>
      <c r="IO6" s="240">
        <f>IF(MAX($DD6:$DF6)&gt;=40, Active!IO$2, 0)</f>
        <v>20</v>
      </c>
      <c r="IP6" s="416">
        <f t="shared" si="4"/>
        <v>360</v>
      </c>
      <c r="IQ6" s="416">
        <f t="shared" si="5"/>
        <v>14</v>
      </c>
    </row>
    <row r="7" spans="1:251" ht="15" customHeight="1" x14ac:dyDescent="0.25">
      <c r="A7" s="14" t="s">
        <v>1393</v>
      </c>
      <c r="B7" s="392">
        <v>13</v>
      </c>
      <c r="C7" s="13" t="s">
        <v>421</v>
      </c>
      <c r="D7" s="423">
        <v>43556</v>
      </c>
      <c r="E7" s="20" t="s">
        <v>278</v>
      </c>
      <c r="F7" s="6">
        <v>9658794</v>
      </c>
      <c r="G7" s="20">
        <v>1</v>
      </c>
      <c r="H7" s="20"/>
      <c r="I7" s="23"/>
      <c r="J7" s="6" t="s">
        <v>18</v>
      </c>
      <c r="K7" s="6" t="s">
        <v>18</v>
      </c>
      <c r="L7" s="424"/>
      <c r="M7" s="425" t="s">
        <v>528</v>
      </c>
      <c r="N7" s="24">
        <v>62.8</v>
      </c>
      <c r="O7" s="107"/>
      <c r="P7" s="108"/>
      <c r="Q7" s="444"/>
      <c r="R7" s="24" t="s">
        <v>976</v>
      </c>
      <c r="S7" s="107"/>
      <c r="T7" s="108"/>
      <c r="U7" s="649"/>
      <c r="V7" s="24">
        <v>69.099999999999994</v>
      </c>
      <c r="W7" s="107"/>
      <c r="X7" s="108"/>
      <c r="Y7" s="444"/>
      <c r="Z7" s="24" t="s">
        <v>16</v>
      </c>
      <c r="AA7" s="273"/>
      <c r="AB7" s="690">
        <v>52.680000305175781</v>
      </c>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45</v>
      </c>
      <c r="AZ7" s="653">
        <v>52.5</v>
      </c>
      <c r="BA7" s="273"/>
      <c r="BB7" s="24">
        <v>68</v>
      </c>
      <c r="BC7" s="107"/>
      <c r="BD7" s="273"/>
      <c r="BE7" s="24">
        <v>56</v>
      </c>
      <c r="BF7" s="107"/>
      <c r="BG7" s="273"/>
      <c r="BH7" s="24">
        <v>65</v>
      </c>
      <c r="BI7" s="107"/>
      <c r="BJ7" s="273"/>
      <c r="BK7" s="24">
        <v>65</v>
      </c>
      <c r="BL7" s="107"/>
      <c r="BM7" s="273"/>
      <c r="BN7" s="24">
        <v>58</v>
      </c>
      <c r="BO7" s="107"/>
      <c r="BP7" s="273"/>
      <c r="BQ7" s="24">
        <v>49</v>
      </c>
      <c r="BR7" s="107"/>
      <c r="BS7" s="273"/>
      <c r="BT7" s="24">
        <v>75</v>
      </c>
      <c r="BU7" s="291"/>
      <c r="BV7" s="273"/>
      <c r="BW7" s="24"/>
      <c r="BX7" s="680">
        <v>40</v>
      </c>
      <c r="BY7" s="273"/>
      <c r="BZ7" s="24">
        <v>57</v>
      </c>
      <c r="CA7" s="107"/>
      <c r="CB7" s="273"/>
      <c r="CC7" s="24"/>
      <c r="CD7" s="107"/>
      <c r="CE7" s="107"/>
      <c r="CF7" s="107">
        <v>54</v>
      </c>
      <c r="CG7" s="107"/>
      <c r="CH7" s="273"/>
      <c r="CI7" s="24"/>
      <c r="CJ7" s="107"/>
      <c r="CK7" s="273"/>
      <c r="CL7" s="24">
        <v>40.799999237060547</v>
      </c>
      <c r="CM7" s="107"/>
      <c r="CN7" s="273"/>
      <c r="CO7" s="24">
        <v>41</v>
      </c>
      <c r="CP7" s="107"/>
      <c r="CQ7" s="273"/>
      <c r="CR7" s="24"/>
      <c r="CS7" s="107"/>
      <c r="CT7" s="273"/>
      <c r="CU7" s="24"/>
      <c r="CV7" s="107"/>
      <c r="CW7" s="273"/>
      <c r="CX7" s="24"/>
      <c r="CY7" s="107"/>
      <c r="CZ7" s="273"/>
      <c r="DA7" s="24">
        <v>47.400001525878906</v>
      </c>
      <c r="DB7" s="107"/>
      <c r="DC7" s="273"/>
      <c r="DD7" s="24"/>
      <c r="DE7" s="107"/>
      <c r="DF7" s="273"/>
      <c r="DG7" s="218"/>
      <c r="DH7" s="217"/>
      <c r="DI7" s="217" t="s">
        <v>1558</v>
      </c>
      <c r="DJ7" s="286">
        <f>AVERAGE(AY7:DF7)</f>
        <v>54.246666717529294</v>
      </c>
      <c r="DK7" s="219"/>
      <c r="DL7" s="220">
        <f t="shared" si="0"/>
        <v>2.7123333358764645</v>
      </c>
      <c r="DM7" s="650">
        <f>COUNTIF(N7:DF7, Active!DM$1)+COUNTIF(N7:DF7, Active!DM$2)</f>
        <v>0</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0</v>
      </c>
      <c r="HL7" s="234">
        <f>IF(MAX($V7:$Y7)&gt;=40, Active!HL$2, 0)</f>
        <v>3</v>
      </c>
      <c r="HM7" s="234">
        <f>IF(MAX($Z7:$AA7)&gt;=40, Active!HM$2, 0)</f>
        <v>0</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6</v>
      </c>
      <c r="ID7" s="239">
        <f>IF(MAX($BW7:$BY7)&gt;=40, Active!ID$2, 0)</f>
        <v>20</v>
      </c>
      <c r="IE7" s="240">
        <f>IF(MAX($BZ7:$CB7)&gt;=40, Active!IE$2, 0)</f>
        <v>20</v>
      </c>
      <c r="IF7" s="240">
        <f>IF(MAX($CC7:$CE7)&gt;=40, Active!IF$2, 0)</f>
        <v>0</v>
      </c>
      <c r="IG7" s="240">
        <f>IF(MAX($CF7:$CH7)&gt;=40, Active!IG$2, 0)</f>
        <v>10</v>
      </c>
      <c r="IH7" s="240">
        <f>IF(MAX($CI7:$CK7)&gt;=40, Active!IH$2, 0)</f>
        <v>0</v>
      </c>
      <c r="II7" s="240">
        <f>IF(MAX($CL7:$CN7)&gt;=40, Active!II$2, 0)</f>
        <v>30</v>
      </c>
      <c r="IJ7" s="240">
        <f>IF(MAX($CO7:$CQ7)&gt;=40, Active!IJ$2, 0)</f>
        <v>20</v>
      </c>
      <c r="IK7" s="240">
        <f>IF(MAX($CR7:$CT7)&gt;=40, Active!IK$2, 0)</f>
        <v>0</v>
      </c>
      <c r="IL7" s="240">
        <f>IF(MAX($CU7:$CW7)&gt;=40, Active!IL$2, 0)</f>
        <v>0</v>
      </c>
      <c r="IM7" s="240">
        <f>IF(MAX($CX7:$CZ7)&gt;=40, Active!IM$2, 0)</f>
        <v>0</v>
      </c>
      <c r="IN7" s="240">
        <f>IF(MAX($DA7:$DC7)&gt;=40, Active!IN$2, 0)</f>
        <v>20</v>
      </c>
      <c r="IO7" s="240">
        <f>IF(MAX($DD7:$DF7)&gt;=40, Active!IO$2, 0)</f>
        <v>0</v>
      </c>
      <c r="IP7" s="416">
        <f t="shared" si="4"/>
        <v>360</v>
      </c>
      <c r="IQ7" s="416">
        <f t="shared" si="5"/>
        <v>14</v>
      </c>
    </row>
    <row r="8" spans="1:251" ht="15" customHeight="1" x14ac:dyDescent="0.25">
      <c r="A8" s="14" t="s">
        <v>1108</v>
      </c>
      <c r="B8" s="392">
        <v>4</v>
      </c>
      <c r="C8" s="13" t="s">
        <v>614</v>
      </c>
      <c r="D8" s="423">
        <v>43556</v>
      </c>
      <c r="E8" s="20" t="s">
        <v>278</v>
      </c>
      <c r="F8" s="6">
        <v>9658554</v>
      </c>
      <c r="G8" s="20">
        <v>1</v>
      </c>
      <c r="H8" s="20"/>
      <c r="I8" s="23"/>
      <c r="J8" s="6" t="s">
        <v>18</v>
      </c>
      <c r="K8" s="6" t="s">
        <v>18</v>
      </c>
      <c r="L8" s="424"/>
      <c r="M8" s="425" t="s">
        <v>519</v>
      </c>
      <c r="N8" s="24">
        <v>64.3</v>
      </c>
      <c r="O8" s="107"/>
      <c r="P8" s="108"/>
      <c r="Q8" s="444"/>
      <c r="R8" s="24" t="s">
        <v>976</v>
      </c>
      <c r="S8" s="107"/>
      <c r="T8" s="108"/>
      <c r="U8" s="649"/>
      <c r="V8" s="24">
        <v>81.8</v>
      </c>
      <c r="W8" s="107"/>
      <c r="X8" s="108"/>
      <c r="Y8" s="444"/>
      <c r="Z8" s="24" t="s">
        <v>17</v>
      </c>
      <c r="AA8" s="273"/>
      <c r="AB8" s="690">
        <v>62.979999542236328</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65</v>
      </c>
      <c r="AZ8" s="107"/>
      <c r="BA8" s="273"/>
      <c r="BB8" s="24">
        <v>74</v>
      </c>
      <c r="BC8" s="107"/>
      <c r="BD8" s="273"/>
      <c r="BE8" s="24">
        <v>67</v>
      </c>
      <c r="BF8" s="107"/>
      <c r="BG8" s="273"/>
      <c r="BH8" s="24">
        <v>74</v>
      </c>
      <c r="BI8" s="107"/>
      <c r="BJ8" s="273"/>
      <c r="BK8" s="24">
        <v>75</v>
      </c>
      <c r="BL8" s="107"/>
      <c r="BM8" s="273"/>
      <c r="BN8" s="24">
        <v>75</v>
      </c>
      <c r="BO8" s="107"/>
      <c r="BP8" s="273"/>
      <c r="BQ8" s="24">
        <v>71</v>
      </c>
      <c r="BR8" s="107"/>
      <c r="BS8" s="273"/>
      <c r="BT8" s="24">
        <v>96</v>
      </c>
      <c r="BU8" s="291"/>
      <c r="BV8" s="273"/>
      <c r="BW8" s="24">
        <v>63</v>
      </c>
      <c r="BX8" s="107"/>
      <c r="BY8" s="273"/>
      <c r="BZ8" s="24">
        <v>70</v>
      </c>
      <c r="CA8" s="107"/>
      <c r="CB8" s="273"/>
      <c r="CC8" s="24">
        <v>70</v>
      </c>
      <c r="CD8" s="107"/>
      <c r="CE8" s="107"/>
      <c r="CF8" s="107"/>
      <c r="CG8" s="107"/>
      <c r="CH8" s="273"/>
      <c r="CI8" s="24"/>
      <c r="CJ8" s="107"/>
      <c r="CK8" s="273"/>
      <c r="CL8" s="24">
        <v>68.150001525878906</v>
      </c>
      <c r="CM8" s="107"/>
      <c r="CN8" s="273"/>
      <c r="CO8" s="24"/>
      <c r="CP8" s="107"/>
      <c r="CQ8" s="273"/>
      <c r="CR8" s="24"/>
      <c r="CS8" s="107"/>
      <c r="CT8" s="273"/>
      <c r="CU8" s="24"/>
      <c r="CV8" s="107"/>
      <c r="CW8" s="273"/>
      <c r="CX8" s="24"/>
      <c r="CY8" s="107"/>
      <c r="CZ8" s="273"/>
      <c r="DA8" s="24">
        <v>70.300003051757813</v>
      </c>
      <c r="DB8" s="107"/>
      <c r="DC8" s="273"/>
      <c r="DD8" s="24">
        <v>74.099998474121094</v>
      </c>
      <c r="DE8" s="107"/>
      <c r="DF8" s="273"/>
      <c r="DG8" s="218"/>
      <c r="DH8" s="217"/>
      <c r="DI8" s="217" t="s">
        <v>1389</v>
      </c>
      <c r="DJ8" s="286">
        <v>70.819999999999993</v>
      </c>
      <c r="DK8" s="219" t="s">
        <v>126</v>
      </c>
      <c r="DL8" s="220">
        <f t="shared" si="0"/>
        <v>3.5409999999999995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0</v>
      </c>
      <c r="HL8" s="234">
        <f>IF(MAX($V8:$Y8)&gt;=40, Active!HL$2, 0)</f>
        <v>3</v>
      </c>
      <c r="HM8" s="234">
        <f>IF(MAX($Z8:$AA8)&gt;=40, Active!HM$2, 0)</f>
        <v>0</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0</v>
      </c>
      <c r="IK8" s="240">
        <f>IF(MAX($CR8:$CT8)&gt;=40, Active!IK$2, 0)</f>
        <v>0</v>
      </c>
      <c r="IL8" s="240">
        <f>IF(MAX($CU8:$CW8)&gt;=40, Active!IL$2, 0)</f>
        <v>0</v>
      </c>
      <c r="IM8" s="240">
        <f>IF(MAX($CX8:$CZ8)&gt;=40, Active!IM$2, 0)</f>
        <v>0</v>
      </c>
      <c r="IN8" s="240">
        <f>IF(MAX($DA8:$DC8)&gt;=40, Active!IN$2, 0)</f>
        <v>20</v>
      </c>
      <c r="IO8" s="240">
        <f>IF(MAX($DD8:$DF8)&gt;=40, Active!IO$2, 0)</f>
        <v>20</v>
      </c>
      <c r="IP8" s="416">
        <f t="shared" si="4"/>
        <v>360</v>
      </c>
      <c r="IQ8" s="416">
        <f t="shared" si="5"/>
        <v>14</v>
      </c>
    </row>
    <row r="9" spans="1:251" ht="15" customHeight="1" x14ac:dyDescent="0.25">
      <c r="A9" s="14" t="s">
        <v>1108</v>
      </c>
      <c r="B9" s="392">
        <v>5</v>
      </c>
      <c r="C9" s="13" t="s">
        <v>413</v>
      </c>
      <c r="D9" s="423">
        <v>43556</v>
      </c>
      <c r="E9" s="20" t="s">
        <v>278</v>
      </c>
      <c r="F9" s="6">
        <v>9658565</v>
      </c>
      <c r="G9" s="20">
        <v>1</v>
      </c>
      <c r="H9" s="20"/>
      <c r="I9" s="23"/>
      <c r="J9" s="6" t="s">
        <v>18</v>
      </c>
      <c r="K9" s="6" t="s">
        <v>18</v>
      </c>
      <c r="L9" s="424"/>
      <c r="M9" s="425" t="s">
        <v>520</v>
      </c>
      <c r="N9" s="24">
        <v>63.3</v>
      </c>
      <c r="O9" s="107"/>
      <c r="P9" s="108"/>
      <c r="Q9" s="444"/>
      <c r="R9" s="24" t="s">
        <v>976</v>
      </c>
      <c r="S9" s="107"/>
      <c r="T9" s="108"/>
      <c r="U9" s="649"/>
      <c r="V9" s="24">
        <v>81.8</v>
      </c>
      <c r="W9" s="107"/>
      <c r="X9" s="108"/>
      <c r="Y9" s="444"/>
      <c r="Z9" s="24" t="s">
        <v>17</v>
      </c>
      <c r="AA9" s="273"/>
      <c r="AB9" s="690">
        <v>66.180000305175781</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51</v>
      </c>
      <c r="AZ9" s="107"/>
      <c r="BA9" s="273"/>
      <c r="BB9" s="24">
        <v>70</v>
      </c>
      <c r="BC9" s="107"/>
      <c r="BD9" s="273"/>
      <c r="BE9" s="24">
        <v>78</v>
      </c>
      <c r="BF9" s="107"/>
      <c r="BG9" s="273"/>
      <c r="BH9" s="24">
        <v>65</v>
      </c>
      <c r="BI9" s="107"/>
      <c r="BJ9" s="273"/>
      <c r="BK9" s="24">
        <v>66</v>
      </c>
      <c r="BL9" s="107"/>
      <c r="BM9" s="273"/>
      <c r="BN9" s="24">
        <v>74</v>
      </c>
      <c r="BO9" s="107"/>
      <c r="BP9" s="273"/>
      <c r="BQ9" s="24">
        <v>71</v>
      </c>
      <c r="BR9" s="107"/>
      <c r="BS9" s="273"/>
      <c r="BT9" s="24">
        <v>92.1</v>
      </c>
      <c r="BU9" s="291"/>
      <c r="BV9" s="273"/>
      <c r="BW9" s="24">
        <v>65</v>
      </c>
      <c r="BX9" s="107"/>
      <c r="BY9" s="273"/>
      <c r="BZ9" s="24">
        <v>64</v>
      </c>
      <c r="CA9" s="107"/>
      <c r="CB9" s="273"/>
      <c r="CC9" s="24">
        <v>70</v>
      </c>
      <c r="CD9" s="107"/>
      <c r="CE9" s="107"/>
      <c r="CF9" s="107"/>
      <c r="CG9" s="107"/>
      <c r="CH9" s="273"/>
      <c r="CI9" s="24"/>
      <c r="CJ9" s="107"/>
      <c r="CK9" s="273"/>
      <c r="CL9" s="24">
        <v>63.900001525878906</v>
      </c>
      <c r="CM9" s="107"/>
      <c r="CN9" s="273"/>
      <c r="CO9" s="24"/>
      <c r="CP9" s="107"/>
      <c r="CQ9" s="273"/>
      <c r="CR9" s="24"/>
      <c r="CS9" s="107"/>
      <c r="CT9" s="273"/>
      <c r="CU9" s="24"/>
      <c r="CV9" s="107"/>
      <c r="CW9" s="273"/>
      <c r="CX9" s="24"/>
      <c r="CY9" s="107"/>
      <c r="CZ9" s="273"/>
      <c r="DA9" s="24">
        <v>70.300003051757813</v>
      </c>
      <c r="DB9" s="107"/>
      <c r="DC9" s="273"/>
      <c r="DD9" s="24">
        <v>72.699996948242188</v>
      </c>
      <c r="DE9" s="107"/>
      <c r="DF9" s="273"/>
      <c r="DG9" s="218"/>
      <c r="DH9" s="217"/>
      <c r="DI9" s="217" t="s">
        <v>1389</v>
      </c>
      <c r="DJ9" s="286">
        <v>68.95</v>
      </c>
      <c r="DK9" s="219" t="s">
        <v>124</v>
      </c>
      <c r="DL9" s="220">
        <f t="shared" si="0"/>
        <v>3.4475000000000002</v>
      </c>
      <c r="DM9" s="650">
        <f>COUNTIF(N9:DF9, Active!DM$1)+COUNTIF(N9:DF9, Active!DM$2)</f>
        <v>0</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0</v>
      </c>
      <c r="HL9" s="234">
        <f>IF(MAX($V9:$Y9)&gt;=40, Active!HL$2, 0)</f>
        <v>3</v>
      </c>
      <c r="HM9" s="234">
        <f>IF(MAX($Z9:$AA9)&gt;=40, Active!HM$2, 0)</f>
        <v>0</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6</v>
      </c>
      <c r="ID9" s="239">
        <f>IF(MAX($BW9:$BY9)&gt;=40, Active!ID$2, 0)</f>
        <v>20</v>
      </c>
      <c r="IE9" s="240">
        <f>IF(MAX($BZ9:$CB9)&gt;=40, Active!IE$2, 0)</f>
        <v>20</v>
      </c>
      <c r="IF9" s="240">
        <f>IF(MAX($CC9:$CE9)&gt;=40, Active!IF$2, 0)</f>
        <v>10</v>
      </c>
      <c r="IG9" s="240">
        <f>IF(MAX($CF9:$CH9)&gt;=40, Active!IG$2, 0)</f>
        <v>0</v>
      </c>
      <c r="IH9" s="240">
        <f>IF(MAX($CI9:$CK9)&gt;=40, Active!IH$2, 0)</f>
        <v>0</v>
      </c>
      <c r="II9" s="240">
        <f>IF(MAX($CL9:$CN9)&gt;=40, Active!II$2, 0)</f>
        <v>30</v>
      </c>
      <c r="IJ9" s="240">
        <f>IF(MAX($CO9:$CQ9)&gt;=40, Active!IJ$2, 0)</f>
        <v>0</v>
      </c>
      <c r="IK9" s="240">
        <f>IF(MAX($CR9:$CT9)&gt;=40, Active!IK$2, 0)</f>
        <v>0</v>
      </c>
      <c r="IL9" s="240">
        <f>IF(MAX($CU9:$CW9)&gt;=40, Active!IL$2, 0)</f>
        <v>0</v>
      </c>
      <c r="IM9" s="240">
        <f>IF(MAX($CX9:$CZ9)&gt;=40, Active!IM$2, 0)</f>
        <v>0</v>
      </c>
      <c r="IN9" s="240">
        <f>IF(MAX($DA9:$DC9)&gt;=40, Active!IN$2, 0)</f>
        <v>20</v>
      </c>
      <c r="IO9" s="240">
        <f>IF(MAX($DD9:$DF9)&gt;=40, Active!IO$2, 0)</f>
        <v>20</v>
      </c>
      <c r="IP9" s="416">
        <f t="shared" si="4"/>
        <v>360</v>
      </c>
      <c r="IQ9" s="416">
        <f t="shared" si="5"/>
        <v>14</v>
      </c>
    </row>
    <row r="10" spans="1:251" ht="15" customHeight="1" x14ac:dyDescent="0.25">
      <c r="A10" s="14" t="s">
        <v>1108</v>
      </c>
      <c r="B10" s="392">
        <v>6</v>
      </c>
      <c r="C10" s="13" t="s">
        <v>414</v>
      </c>
      <c r="D10" s="423">
        <v>43556</v>
      </c>
      <c r="E10" s="20" t="s">
        <v>278</v>
      </c>
      <c r="F10" s="6">
        <v>9658587</v>
      </c>
      <c r="G10" s="20">
        <v>1</v>
      </c>
      <c r="H10" s="20"/>
      <c r="I10" s="23"/>
      <c r="J10" s="6" t="s">
        <v>18</v>
      </c>
      <c r="K10" s="6" t="s">
        <v>18</v>
      </c>
      <c r="L10" s="424"/>
      <c r="M10" s="425" t="s">
        <v>521</v>
      </c>
      <c r="N10" s="24">
        <v>62.8</v>
      </c>
      <c r="O10" s="107"/>
      <c r="P10" s="108"/>
      <c r="Q10" s="444"/>
      <c r="R10" s="24" t="s">
        <v>976</v>
      </c>
      <c r="S10" s="107"/>
      <c r="T10" s="108"/>
      <c r="U10" s="649"/>
      <c r="V10" s="24">
        <v>59.7</v>
      </c>
      <c r="W10" s="107"/>
      <c r="X10" s="108"/>
      <c r="Y10" s="444"/>
      <c r="Z10" s="24" t="s">
        <v>21</v>
      </c>
      <c r="AA10" s="273"/>
      <c r="AB10" s="690">
        <v>65.279998779296875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53</v>
      </c>
      <c r="AZ10" s="107"/>
      <c r="BA10" s="273"/>
      <c r="BB10" s="24">
        <v>69</v>
      </c>
      <c r="BC10" s="107"/>
      <c r="BD10" s="273"/>
      <c r="BE10" s="24">
        <v>59</v>
      </c>
      <c r="BF10" s="107"/>
      <c r="BG10" s="273"/>
      <c r="BH10" s="24">
        <v>51</v>
      </c>
      <c r="BI10" s="107"/>
      <c r="BJ10" s="273"/>
      <c r="BK10" s="24">
        <v>73</v>
      </c>
      <c r="BL10" s="107"/>
      <c r="BM10" s="273"/>
      <c r="BN10" s="24">
        <v>66</v>
      </c>
      <c r="BO10" s="107"/>
      <c r="BP10" s="273"/>
      <c r="BQ10" s="24">
        <v>64</v>
      </c>
      <c r="BR10" s="107"/>
      <c r="BS10" s="273"/>
      <c r="BT10" s="24">
        <v>75.599999999999994</v>
      </c>
      <c r="BU10" s="291"/>
      <c r="BV10" s="273"/>
      <c r="BW10" s="24">
        <v>50</v>
      </c>
      <c r="BX10" s="107"/>
      <c r="BY10" s="273"/>
      <c r="BZ10" s="24">
        <v>54</v>
      </c>
      <c r="CA10" s="107"/>
      <c r="CB10" s="273"/>
      <c r="CC10" s="24">
        <v>46</v>
      </c>
      <c r="CD10" s="107"/>
      <c r="CE10" s="107"/>
      <c r="CF10" s="107"/>
      <c r="CG10" s="107"/>
      <c r="CH10" s="273"/>
      <c r="CI10" s="24"/>
      <c r="CJ10" s="107"/>
      <c r="CK10" s="273"/>
      <c r="CL10" s="24">
        <v>43.400001525878906</v>
      </c>
      <c r="CM10" s="107"/>
      <c r="CN10" s="273"/>
      <c r="CO10" s="24"/>
      <c r="CP10" s="107"/>
      <c r="CQ10" s="273"/>
      <c r="CR10" s="24"/>
      <c r="CS10" s="107"/>
      <c r="CT10" s="273"/>
      <c r="CU10" s="24">
        <v>55</v>
      </c>
      <c r="CV10" s="107"/>
      <c r="CW10" s="273"/>
      <c r="CX10" s="24"/>
      <c r="CY10" s="107"/>
      <c r="CZ10" s="273"/>
      <c r="DA10" s="24"/>
      <c r="DB10" s="107"/>
      <c r="DC10" s="273"/>
      <c r="DD10" s="24">
        <v>62.799999237060547</v>
      </c>
      <c r="DE10" s="107"/>
      <c r="DF10" s="273"/>
      <c r="DG10" s="218"/>
      <c r="DH10" s="217"/>
      <c r="DI10" s="217" t="s">
        <v>1389</v>
      </c>
      <c r="DJ10" s="286">
        <v>57.55</v>
      </c>
      <c r="DK10" s="219" t="s">
        <v>125</v>
      </c>
      <c r="DL10" s="220">
        <f t="shared" si="0"/>
        <v>2.8774999999999999</v>
      </c>
      <c r="DM10" s="650">
        <f>COUNTIF(N10:DF10, Active!DM$1)+COUNTIF(N10:DF10, Active!DM$2)</f>
        <v>0</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0</v>
      </c>
      <c r="HL10" s="234">
        <f>IF(MAX($V10:$Y10)&gt;=40, Active!HL$2, 0)</f>
        <v>3</v>
      </c>
      <c r="HM10" s="234">
        <f>IF(MAX($Z10:$AA10)&gt;=40, Active!HM$2, 0)</f>
        <v>0</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6</v>
      </c>
      <c r="ID10" s="239">
        <f>IF(MAX($BW10:$BY10)&gt;=40, Active!ID$2, 0)</f>
        <v>20</v>
      </c>
      <c r="IE10" s="240">
        <f>IF(MAX($BZ10:$CB10)&gt;=40, Active!IE$2, 0)</f>
        <v>20</v>
      </c>
      <c r="IF10" s="240">
        <f>IF(MAX($CC10:$CE10)&gt;=40, Active!IF$2, 0)</f>
        <v>10</v>
      </c>
      <c r="IG10" s="240">
        <f>IF(MAX($CF10:$CH10)&gt;=40, Active!IG$2, 0)</f>
        <v>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0</v>
      </c>
      <c r="IO10" s="240">
        <f>IF(MAX($DD10:$DF10)&gt;=40, Active!IO$2, 0)</f>
        <v>20</v>
      </c>
      <c r="IP10" s="416">
        <f t="shared" si="4"/>
        <v>360</v>
      </c>
      <c r="IQ10" s="416">
        <f t="shared" si="5"/>
        <v>14</v>
      </c>
    </row>
    <row r="11" spans="1:251" ht="15" customHeight="1" x14ac:dyDescent="0.25">
      <c r="A11" s="14" t="s">
        <v>1108</v>
      </c>
      <c r="B11" s="392">
        <v>7</v>
      </c>
      <c r="C11" s="13" t="s">
        <v>415</v>
      </c>
      <c r="D11" s="423">
        <v>43556</v>
      </c>
      <c r="E11" s="20" t="s">
        <v>278</v>
      </c>
      <c r="F11" s="6">
        <v>9658598</v>
      </c>
      <c r="G11" s="20">
        <v>1</v>
      </c>
      <c r="H11" s="20"/>
      <c r="I11" s="23"/>
      <c r="J11" s="6" t="s">
        <v>18</v>
      </c>
      <c r="K11" s="6" t="s">
        <v>18</v>
      </c>
      <c r="L11" s="424"/>
      <c r="M11" s="425" t="s">
        <v>522</v>
      </c>
      <c r="N11" s="24">
        <v>54.9</v>
      </c>
      <c r="O11" s="107"/>
      <c r="P11" s="108"/>
      <c r="Q11" s="444"/>
      <c r="R11" s="24" t="s">
        <v>976</v>
      </c>
      <c r="S11" s="107"/>
      <c r="T11" s="108"/>
      <c r="U11" s="649"/>
      <c r="V11" s="24">
        <v>80.599999999999994</v>
      </c>
      <c r="W11" s="107"/>
      <c r="X11" s="108"/>
      <c r="Y11" s="444"/>
      <c r="Z11" s="24" t="s">
        <v>17</v>
      </c>
      <c r="AA11" s="273"/>
      <c r="AB11" s="690">
        <v>64.449996948242188</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50</v>
      </c>
      <c r="AZ11" s="107"/>
      <c r="BA11" s="273"/>
      <c r="BB11" s="24">
        <v>68</v>
      </c>
      <c r="BC11" s="107"/>
      <c r="BD11" s="273"/>
      <c r="BE11" s="24">
        <v>63</v>
      </c>
      <c r="BF11" s="107"/>
      <c r="BG11" s="273"/>
      <c r="BH11" s="24">
        <v>67</v>
      </c>
      <c r="BI11" s="107"/>
      <c r="BJ11" s="273"/>
      <c r="BK11" s="24">
        <v>45</v>
      </c>
      <c r="BL11" s="107"/>
      <c r="BM11" s="273"/>
      <c r="BN11" s="24">
        <v>62</v>
      </c>
      <c r="BO11" s="107"/>
      <c r="BP11" s="273"/>
      <c r="BQ11" s="24">
        <v>51</v>
      </c>
      <c r="BR11" s="107"/>
      <c r="BS11" s="273"/>
      <c r="BT11" s="24">
        <v>74.099999999999994</v>
      </c>
      <c r="BU11" s="291"/>
      <c r="BV11" s="273"/>
      <c r="BW11" s="24">
        <v>55</v>
      </c>
      <c r="BX11" s="107"/>
      <c r="BY11" s="273"/>
      <c r="BZ11" s="24">
        <v>51</v>
      </c>
      <c r="CA11" s="107"/>
      <c r="CB11" s="273"/>
      <c r="CC11" s="24">
        <v>49</v>
      </c>
      <c r="CD11" s="107"/>
      <c r="CE11" s="107"/>
      <c r="CF11" s="107"/>
      <c r="CG11" s="107"/>
      <c r="CH11" s="273"/>
      <c r="CI11" s="24"/>
      <c r="CJ11" s="107"/>
      <c r="CK11" s="273"/>
      <c r="CL11" s="24">
        <v>54</v>
      </c>
      <c r="CM11" s="107"/>
      <c r="CN11" s="273"/>
      <c r="CO11" s="24"/>
      <c r="CP11" s="107"/>
      <c r="CQ11" s="273"/>
      <c r="CR11" s="24"/>
      <c r="CS11" s="107"/>
      <c r="CT11" s="273"/>
      <c r="CU11" s="24"/>
      <c r="CV11" s="107"/>
      <c r="CW11" s="273"/>
      <c r="CX11" s="24"/>
      <c r="CY11" s="107"/>
      <c r="CZ11" s="273"/>
      <c r="DA11" s="24">
        <v>57.599998474121094</v>
      </c>
      <c r="DB11" s="107"/>
      <c r="DC11" s="273"/>
      <c r="DD11" s="24">
        <v>54.599998474121094</v>
      </c>
      <c r="DE11" s="107"/>
      <c r="DF11" s="273"/>
      <c r="DG11" s="218"/>
      <c r="DH11" s="217"/>
      <c r="DI11" s="217" t="s">
        <v>1389</v>
      </c>
      <c r="DJ11" s="286">
        <v>57.77</v>
      </c>
      <c r="DK11" s="219" t="s">
        <v>125</v>
      </c>
      <c r="DL11" s="220">
        <f t="shared" si="0"/>
        <v>2.8885000000000001</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0</v>
      </c>
      <c r="HL11" s="234">
        <f>IF(MAX($V11:$Y11)&gt;=40, Active!HL$2, 0)</f>
        <v>3</v>
      </c>
      <c r="HM11" s="234">
        <f>IF(MAX($Z11:$AA11)&gt;=40, Active!HM$2, 0)</f>
        <v>0</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6</v>
      </c>
      <c r="ID11" s="239">
        <f>IF(MAX($BW11:$BY11)&gt;=40, Active!ID$2, 0)</f>
        <v>20</v>
      </c>
      <c r="IE11" s="240">
        <f>IF(MAX($BZ11:$CB11)&gt;=40, Active!IE$2, 0)</f>
        <v>20</v>
      </c>
      <c r="IF11" s="240">
        <f>IF(MAX($CC11:$CE11)&gt;=40, Active!IF$2, 0)</f>
        <v>10</v>
      </c>
      <c r="IG11" s="240">
        <f>IF(MAX($CF11:$CH11)&gt;=40, Active!IG$2, 0)</f>
        <v>0</v>
      </c>
      <c r="IH11" s="240">
        <f>IF(MAX($CI11:$CK11)&gt;=40, Active!IH$2, 0)</f>
        <v>0</v>
      </c>
      <c r="II11" s="240">
        <f>IF(MAX($CL11:$CN11)&gt;=40, Active!II$2, 0)</f>
        <v>30</v>
      </c>
      <c r="IJ11" s="240">
        <f>IF(MAX($CO11:$CQ11)&gt;=40, Active!IJ$2, 0)</f>
        <v>0</v>
      </c>
      <c r="IK11" s="240">
        <f>IF(MAX($CR11:$CT11)&gt;=40, Active!IK$2, 0)</f>
        <v>0</v>
      </c>
      <c r="IL11" s="240">
        <f>IF(MAX($CU11:$CW11)&gt;=40, Active!IL$2, 0)</f>
        <v>0</v>
      </c>
      <c r="IM11" s="240">
        <f>IF(MAX($CX11:$CZ11)&gt;=40, Active!IM$2, 0)</f>
        <v>0</v>
      </c>
      <c r="IN11" s="240">
        <f>IF(MAX($DA11:$DC11)&gt;=40, Active!IN$2, 0)</f>
        <v>20</v>
      </c>
      <c r="IO11" s="240">
        <f>IF(MAX($DD11:$DF11)&gt;=40, Active!IO$2, 0)</f>
        <v>20</v>
      </c>
      <c r="IP11" s="416">
        <f t="shared" si="4"/>
        <v>360</v>
      </c>
      <c r="IQ11" s="416">
        <f t="shared" si="5"/>
        <v>14</v>
      </c>
    </row>
    <row r="12" spans="1:251" ht="15" customHeight="1" x14ac:dyDescent="0.25">
      <c r="A12" s="14" t="s">
        <v>1108</v>
      </c>
      <c r="B12" s="392">
        <v>8</v>
      </c>
      <c r="C12" s="13" t="s">
        <v>416</v>
      </c>
      <c r="D12" s="423">
        <v>43556</v>
      </c>
      <c r="E12" s="20" t="s">
        <v>278</v>
      </c>
      <c r="F12" s="6">
        <v>9658613</v>
      </c>
      <c r="G12" s="20">
        <v>1</v>
      </c>
      <c r="H12" s="20"/>
      <c r="I12" s="23"/>
      <c r="J12" s="6" t="s">
        <v>18</v>
      </c>
      <c r="K12" s="6" t="s">
        <v>18</v>
      </c>
      <c r="L12" s="424"/>
      <c r="M12" s="425" t="s">
        <v>523</v>
      </c>
      <c r="N12" s="24">
        <v>64.3</v>
      </c>
      <c r="O12" s="107"/>
      <c r="P12" s="108"/>
      <c r="Q12" s="444"/>
      <c r="R12" s="24" t="s">
        <v>976</v>
      </c>
      <c r="S12" s="107"/>
      <c r="T12" s="108"/>
      <c r="U12" s="649"/>
      <c r="V12" s="24">
        <v>72.8</v>
      </c>
      <c r="W12" s="107"/>
      <c r="X12" s="108"/>
      <c r="Y12" s="444"/>
      <c r="Z12" s="24" t="s">
        <v>17</v>
      </c>
      <c r="AA12" s="273"/>
      <c r="AB12" s="690">
        <v>58.979999542236328</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74</v>
      </c>
      <c r="AZ12" s="107"/>
      <c r="BA12" s="273"/>
      <c r="BB12" s="24">
        <v>87</v>
      </c>
      <c r="BC12" s="107"/>
      <c r="BD12" s="273"/>
      <c r="BE12" s="24">
        <v>84</v>
      </c>
      <c r="BF12" s="107"/>
      <c r="BG12" s="273"/>
      <c r="BH12" s="24">
        <v>79</v>
      </c>
      <c r="BI12" s="107"/>
      <c r="BJ12" s="273"/>
      <c r="BK12" s="24">
        <v>72</v>
      </c>
      <c r="BL12" s="107"/>
      <c r="BM12" s="273"/>
      <c r="BN12" s="24">
        <v>77</v>
      </c>
      <c r="BO12" s="107"/>
      <c r="BP12" s="273"/>
      <c r="BQ12" s="24">
        <v>83</v>
      </c>
      <c r="BR12" s="107"/>
      <c r="BS12" s="273"/>
      <c r="BT12" s="24">
        <v>86.1</v>
      </c>
      <c r="BU12" s="291"/>
      <c r="BV12" s="273"/>
      <c r="BW12" s="24">
        <v>62</v>
      </c>
      <c r="BX12" s="107"/>
      <c r="BY12" s="273"/>
      <c r="BZ12" s="24">
        <v>61</v>
      </c>
      <c r="CA12" s="107"/>
      <c r="CB12" s="273"/>
      <c r="CC12" s="24">
        <v>52</v>
      </c>
      <c r="CD12" s="107"/>
      <c r="CE12" s="107"/>
      <c r="CF12" s="107"/>
      <c r="CG12" s="107"/>
      <c r="CH12" s="273"/>
      <c r="CI12" s="24"/>
      <c r="CJ12" s="107"/>
      <c r="CK12" s="273"/>
      <c r="CL12" s="24">
        <v>66.699996948242188</v>
      </c>
      <c r="CM12" s="107"/>
      <c r="CN12" s="273"/>
      <c r="CO12" s="24"/>
      <c r="CP12" s="107"/>
      <c r="CQ12" s="273"/>
      <c r="CR12" s="24"/>
      <c r="CS12" s="107"/>
      <c r="CT12" s="273"/>
      <c r="CU12" s="24"/>
      <c r="CV12" s="107"/>
      <c r="CW12" s="273"/>
      <c r="CX12" s="24"/>
      <c r="CY12" s="107"/>
      <c r="CZ12" s="273"/>
      <c r="DA12" s="24">
        <v>70</v>
      </c>
      <c r="DB12" s="107"/>
      <c r="DC12" s="273"/>
      <c r="DD12" s="24">
        <v>70.800003051757813</v>
      </c>
      <c r="DE12" s="107"/>
      <c r="DF12" s="273"/>
      <c r="DG12" s="218"/>
      <c r="DH12" s="217"/>
      <c r="DI12" s="217" t="s">
        <v>1389</v>
      </c>
      <c r="DJ12" s="286">
        <v>73.86</v>
      </c>
      <c r="DK12" s="219" t="s">
        <v>126</v>
      </c>
      <c r="DL12" s="220">
        <f t="shared" si="0"/>
        <v>3.6930000000000001</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0</v>
      </c>
      <c r="HL12" s="234">
        <f>IF(MAX($V12:$Y12)&gt;=40, Active!HL$2, 0)</f>
        <v>3</v>
      </c>
      <c r="HM12" s="234">
        <f>IF(MAX($Z12:$AA12)&gt;=40, Active!HM$2, 0)</f>
        <v>0</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6</v>
      </c>
      <c r="ID12" s="239">
        <f>IF(MAX($BW12:$BY12)&gt;=40, Active!ID$2, 0)</f>
        <v>20</v>
      </c>
      <c r="IE12" s="240">
        <f>IF(MAX($BZ12:$CB12)&gt;=40, Active!IE$2, 0)</f>
        <v>20</v>
      </c>
      <c r="IF12" s="240">
        <f>IF(MAX($CC12:$CE12)&gt;=40, Active!IF$2, 0)</f>
        <v>10</v>
      </c>
      <c r="IG12" s="240">
        <f>IF(MAX($CF12:$CH12)&gt;=40, Active!IG$2, 0)</f>
        <v>0</v>
      </c>
      <c r="IH12" s="240">
        <f>IF(MAX($CI12:$CK12)&gt;=40, Active!IH$2, 0)</f>
        <v>0</v>
      </c>
      <c r="II12" s="240">
        <f>IF(MAX($CL12:$CN12)&gt;=40, Active!II$2, 0)</f>
        <v>30</v>
      </c>
      <c r="IJ12" s="240">
        <f>IF(MAX($CO12:$CQ12)&gt;=40, Active!IJ$2, 0)</f>
        <v>0</v>
      </c>
      <c r="IK12" s="240">
        <f>IF(MAX($CR12:$CT12)&gt;=40, Active!IK$2, 0)</f>
        <v>0</v>
      </c>
      <c r="IL12" s="240">
        <f>IF(MAX($CU12:$CW12)&gt;=40, Active!IL$2, 0)</f>
        <v>0</v>
      </c>
      <c r="IM12" s="240">
        <f>IF(MAX($CX12:$CZ12)&gt;=40, Active!IM$2, 0)</f>
        <v>0</v>
      </c>
      <c r="IN12" s="240">
        <f>IF(MAX($DA12:$DC12)&gt;=40, Active!IN$2, 0)</f>
        <v>20</v>
      </c>
      <c r="IO12" s="240">
        <f>IF(MAX($DD12:$DF12)&gt;=40, Active!IO$2, 0)</f>
        <v>20</v>
      </c>
      <c r="IP12" s="416">
        <f t="shared" si="4"/>
        <v>360</v>
      </c>
      <c r="IQ12" s="416">
        <f t="shared" si="5"/>
        <v>14</v>
      </c>
    </row>
    <row r="13" spans="1:251" ht="15" customHeight="1" x14ac:dyDescent="0.25">
      <c r="A13" s="14" t="s">
        <v>1108</v>
      </c>
      <c r="B13" s="392">
        <v>9</v>
      </c>
      <c r="C13" s="13" t="s">
        <v>417</v>
      </c>
      <c r="D13" s="423">
        <v>43556</v>
      </c>
      <c r="E13" s="20" t="s">
        <v>278</v>
      </c>
      <c r="F13" s="6">
        <v>9658679</v>
      </c>
      <c r="G13" s="20">
        <v>1</v>
      </c>
      <c r="H13" s="20"/>
      <c r="I13" s="23"/>
      <c r="J13" s="6" t="s">
        <v>18</v>
      </c>
      <c r="K13" s="6" t="s">
        <v>18</v>
      </c>
      <c r="L13" s="424"/>
      <c r="M13" s="425" t="s">
        <v>524</v>
      </c>
      <c r="N13" s="24">
        <v>65.400000000000006</v>
      </c>
      <c r="O13" s="107"/>
      <c r="P13" s="108"/>
      <c r="Q13" s="444"/>
      <c r="R13" s="24" t="s">
        <v>976</v>
      </c>
      <c r="S13" s="107"/>
      <c r="T13" s="108"/>
      <c r="U13" s="649"/>
      <c r="V13" s="24">
        <v>77.3</v>
      </c>
      <c r="W13" s="107"/>
      <c r="X13" s="108"/>
      <c r="Y13" s="444"/>
      <c r="Z13" s="24" t="s">
        <v>16</v>
      </c>
      <c r="AA13" s="273"/>
      <c r="AB13" s="690">
        <v>61.25</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53</v>
      </c>
      <c r="AZ13" s="107"/>
      <c r="BA13" s="273"/>
      <c r="BB13" s="24">
        <v>71</v>
      </c>
      <c r="BC13" s="107"/>
      <c r="BD13" s="273"/>
      <c r="BE13" s="24">
        <v>72</v>
      </c>
      <c r="BF13" s="107"/>
      <c r="BG13" s="273"/>
      <c r="BH13" s="24">
        <v>66</v>
      </c>
      <c r="BI13" s="107"/>
      <c r="BJ13" s="273"/>
      <c r="BK13" s="24">
        <v>83</v>
      </c>
      <c r="BL13" s="107"/>
      <c r="BM13" s="273"/>
      <c r="BN13" s="24">
        <v>70</v>
      </c>
      <c r="BO13" s="107"/>
      <c r="BP13" s="273"/>
      <c r="BQ13" s="24">
        <v>68</v>
      </c>
      <c r="BR13" s="107"/>
      <c r="BS13" s="273"/>
      <c r="BT13" s="24">
        <v>76.400000000000006</v>
      </c>
      <c r="BU13" s="291"/>
      <c r="BV13" s="273"/>
      <c r="BW13" s="24">
        <v>60</v>
      </c>
      <c r="BX13" s="107"/>
      <c r="BY13" s="273"/>
      <c r="BZ13" s="24">
        <v>67</v>
      </c>
      <c r="CA13" s="107"/>
      <c r="CB13" s="273"/>
      <c r="CC13" s="24">
        <v>52</v>
      </c>
      <c r="CD13" s="107"/>
      <c r="CE13" s="107"/>
      <c r="CF13" s="107"/>
      <c r="CG13" s="107"/>
      <c r="CH13" s="273"/>
      <c r="CI13" s="24"/>
      <c r="CJ13" s="107"/>
      <c r="CK13" s="273"/>
      <c r="CL13" s="24">
        <v>71.599998474121094</v>
      </c>
      <c r="CM13" s="107"/>
      <c r="CN13" s="273"/>
      <c r="CO13" s="24"/>
      <c r="CP13" s="107"/>
      <c r="CQ13" s="273"/>
      <c r="CR13" s="24"/>
      <c r="CS13" s="107"/>
      <c r="CT13" s="273"/>
      <c r="CU13" s="24">
        <v>68</v>
      </c>
      <c r="CV13" s="107"/>
      <c r="CW13" s="273"/>
      <c r="CX13" s="24"/>
      <c r="CY13" s="107"/>
      <c r="CZ13" s="273"/>
      <c r="DA13" s="24"/>
      <c r="DB13" s="107"/>
      <c r="DC13" s="273"/>
      <c r="DD13" s="24">
        <v>76.599998474121094</v>
      </c>
      <c r="DE13" s="107"/>
      <c r="DF13" s="273"/>
      <c r="DG13" s="218"/>
      <c r="DH13" s="217"/>
      <c r="DI13" s="217" t="s">
        <v>1389</v>
      </c>
      <c r="DJ13" s="286">
        <v>70</v>
      </c>
      <c r="DK13" s="219" t="s">
        <v>126</v>
      </c>
      <c r="DL13" s="220">
        <f t="shared" si="0"/>
        <v>3.5</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0</v>
      </c>
      <c r="HL13" s="234">
        <f>IF(MAX($V13:$Y13)&gt;=40, Active!HL$2, 0)</f>
        <v>3</v>
      </c>
      <c r="HM13" s="234">
        <f>IF(MAX($Z13:$AA13)&gt;=40, Active!HM$2, 0)</f>
        <v>0</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6</v>
      </c>
      <c r="ID13" s="239">
        <f>IF(MAX($BW13:$BY13)&gt;=40, Active!ID$2, 0)</f>
        <v>20</v>
      </c>
      <c r="IE13" s="240">
        <f>IF(MAX($BZ13:$CB13)&gt;=40, Active!IE$2, 0)</f>
        <v>20</v>
      </c>
      <c r="IF13" s="240">
        <f>IF(MAX($CC13:$CE13)&gt;=40, Active!IF$2, 0)</f>
        <v>10</v>
      </c>
      <c r="IG13" s="240">
        <f>IF(MAX($CF13:$CH13)&gt;=40, Active!IG$2, 0)</f>
        <v>0</v>
      </c>
      <c r="IH13" s="240">
        <f>IF(MAX($CI13:$CK13)&gt;=40, Active!IH$2, 0)</f>
        <v>0</v>
      </c>
      <c r="II13" s="240">
        <f>IF(MAX($CL13:$CN13)&gt;=40, Active!II$2, 0)</f>
        <v>30</v>
      </c>
      <c r="IJ13" s="240">
        <f>IF(MAX($CO13:$CQ13)&gt;=40, Active!IJ$2, 0)</f>
        <v>0</v>
      </c>
      <c r="IK13" s="240">
        <f>IF(MAX($CR13:$CT13)&gt;=40, Active!IK$2, 0)</f>
        <v>0</v>
      </c>
      <c r="IL13" s="240">
        <f>IF(MAX($CU13:$CW13)&gt;=40, Active!IL$2, 0)</f>
        <v>20</v>
      </c>
      <c r="IM13" s="240">
        <f>IF(MAX($CX13:$CZ13)&gt;=40, Active!IM$2, 0)</f>
        <v>0</v>
      </c>
      <c r="IN13" s="240">
        <f>IF(MAX($DA13:$DC13)&gt;=40, Active!IN$2, 0)</f>
        <v>0</v>
      </c>
      <c r="IO13" s="240">
        <f>IF(MAX($DD13:$DF13)&gt;=40, Active!IO$2, 0)</f>
        <v>20</v>
      </c>
      <c r="IP13" s="416">
        <f t="shared" si="4"/>
        <v>360</v>
      </c>
      <c r="IQ13" s="416">
        <f t="shared" si="5"/>
        <v>14</v>
      </c>
    </row>
    <row r="14" spans="1:251" ht="15" customHeight="1" x14ac:dyDescent="0.25">
      <c r="A14" s="14" t="s">
        <v>1108</v>
      </c>
      <c r="B14" s="392">
        <v>10</v>
      </c>
      <c r="C14" s="13" t="s">
        <v>418</v>
      </c>
      <c r="D14" s="423">
        <v>43556</v>
      </c>
      <c r="E14" s="20" t="s">
        <v>278</v>
      </c>
      <c r="F14" s="6">
        <v>9658738</v>
      </c>
      <c r="G14" s="20">
        <v>1</v>
      </c>
      <c r="H14" s="20"/>
      <c r="I14" s="23"/>
      <c r="J14" s="6" t="s">
        <v>18</v>
      </c>
      <c r="K14" s="6" t="s">
        <v>18</v>
      </c>
      <c r="L14" s="424"/>
      <c r="M14" s="425" t="s">
        <v>525</v>
      </c>
      <c r="N14" s="24">
        <v>63</v>
      </c>
      <c r="O14" s="107"/>
      <c r="P14" s="108"/>
      <c r="Q14" s="444"/>
      <c r="R14" s="24" t="s">
        <v>976</v>
      </c>
      <c r="S14" s="107"/>
      <c r="T14" s="108"/>
      <c r="U14" s="649"/>
      <c r="V14" s="24">
        <v>78.2</v>
      </c>
      <c r="W14" s="107"/>
      <c r="X14" s="108"/>
      <c r="Y14" s="444"/>
      <c r="Z14" s="24" t="s">
        <v>17</v>
      </c>
      <c r="AA14" s="273"/>
      <c r="AB14" s="690">
        <v>64.449996948242188</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53</v>
      </c>
      <c r="AZ14" s="107"/>
      <c r="BA14" s="273"/>
      <c r="BB14" s="24">
        <v>71</v>
      </c>
      <c r="BC14" s="107"/>
      <c r="BD14" s="273"/>
      <c r="BE14" s="24">
        <v>75</v>
      </c>
      <c r="BF14" s="107"/>
      <c r="BG14" s="273"/>
      <c r="BH14" s="24">
        <v>57</v>
      </c>
      <c r="BI14" s="107"/>
      <c r="BJ14" s="273"/>
      <c r="BK14" s="24">
        <v>68</v>
      </c>
      <c r="BL14" s="107"/>
      <c r="BM14" s="273"/>
      <c r="BN14" s="24">
        <v>68</v>
      </c>
      <c r="BO14" s="107"/>
      <c r="BP14" s="273"/>
      <c r="BQ14" s="24">
        <v>81</v>
      </c>
      <c r="BR14" s="107"/>
      <c r="BS14" s="273"/>
      <c r="BT14" s="24">
        <v>80</v>
      </c>
      <c r="BU14" s="291"/>
      <c r="BV14" s="273"/>
      <c r="BW14" s="24">
        <v>54</v>
      </c>
      <c r="BX14" s="107"/>
      <c r="BY14" s="273"/>
      <c r="BZ14" s="24">
        <v>65</v>
      </c>
      <c r="CA14" s="107"/>
      <c r="CB14" s="273"/>
      <c r="CC14" s="24">
        <v>51</v>
      </c>
      <c r="CD14" s="107"/>
      <c r="CE14" s="107"/>
      <c r="CF14" s="107"/>
      <c r="CG14" s="107"/>
      <c r="CH14" s="273"/>
      <c r="CI14" s="24"/>
      <c r="CJ14" s="107"/>
      <c r="CK14" s="273"/>
      <c r="CL14" s="24">
        <v>71.300003051757813</v>
      </c>
      <c r="CM14" s="107"/>
      <c r="CN14" s="273"/>
      <c r="CO14" s="24"/>
      <c r="CP14" s="107"/>
      <c r="CQ14" s="273"/>
      <c r="CR14" s="24"/>
      <c r="CS14" s="107"/>
      <c r="CT14" s="273"/>
      <c r="CU14" s="24">
        <v>67</v>
      </c>
      <c r="CV14" s="107"/>
      <c r="CW14" s="273"/>
      <c r="CX14" s="24"/>
      <c r="CY14" s="107"/>
      <c r="CZ14" s="273"/>
      <c r="DA14" s="24"/>
      <c r="DB14" s="107"/>
      <c r="DC14" s="273"/>
      <c r="DD14" s="24">
        <v>77.699996948242188</v>
      </c>
      <c r="DE14" s="107"/>
      <c r="DF14" s="273"/>
      <c r="DG14" s="218"/>
      <c r="DH14" s="217"/>
      <c r="DI14" s="217" t="s">
        <v>1389</v>
      </c>
      <c r="DJ14" s="286">
        <v>68.7</v>
      </c>
      <c r="DK14" s="219" t="s">
        <v>124</v>
      </c>
      <c r="DL14" s="220">
        <f t="shared" si="0"/>
        <v>3.4350000000000001</v>
      </c>
      <c r="DM14" s="650">
        <f>COUNTIF(N14:DF14, Active!DM$1)+COUNTIF(N14:DF14, Active!DM$2)</f>
        <v>0</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0</v>
      </c>
      <c r="HL14" s="234">
        <f>IF(MAX($V14:$Y14)&gt;=40, Active!HL$2, 0)</f>
        <v>3</v>
      </c>
      <c r="HM14" s="234">
        <f>IF(MAX($Z14:$AA14)&gt;=40, Active!HM$2, 0)</f>
        <v>0</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6</v>
      </c>
      <c r="ID14" s="239">
        <f>IF(MAX($BW14:$BY14)&gt;=40, Active!ID$2, 0)</f>
        <v>20</v>
      </c>
      <c r="IE14" s="240">
        <f>IF(MAX($BZ14:$CB14)&gt;=40, Active!IE$2, 0)</f>
        <v>20</v>
      </c>
      <c r="IF14" s="240">
        <f>IF(MAX($CC14:$CE14)&gt;=40, Active!IF$2, 0)</f>
        <v>10</v>
      </c>
      <c r="IG14" s="240">
        <f>IF(MAX($CF14:$CH14)&gt;=40, Active!IG$2, 0)</f>
        <v>0</v>
      </c>
      <c r="IH14" s="240">
        <f>IF(MAX($CI14:$CK14)&gt;=40, Active!IH$2, 0)</f>
        <v>0</v>
      </c>
      <c r="II14" s="240">
        <f>IF(MAX($CL14:$CN14)&gt;=40, Active!II$2, 0)</f>
        <v>30</v>
      </c>
      <c r="IJ14" s="240">
        <f>IF(MAX($CO14:$CQ14)&gt;=40, Active!IJ$2, 0)</f>
        <v>0</v>
      </c>
      <c r="IK14" s="240">
        <f>IF(MAX($CR14:$CT14)&gt;=40, Active!IK$2, 0)</f>
        <v>0</v>
      </c>
      <c r="IL14" s="240">
        <f>IF(MAX($CU14:$CW14)&gt;=40, Active!IL$2, 0)</f>
        <v>20</v>
      </c>
      <c r="IM14" s="240">
        <f>IF(MAX($CX14:$CZ14)&gt;=40, Active!IM$2, 0)</f>
        <v>0</v>
      </c>
      <c r="IN14" s="240">
        <f>IF(MAX($DA14:$DC14)&gt;=40, Active!IN$2, 0)</f>
        <v>0</v>
      </c>
      <c r="IO14" s="240">
        <f>IF(MAX($DD14:$DF14)&gt;=40, Active!IO$2, 0)</f>
        <v>20</v>
      </c>
      <c r="IP14" s="416">
        <f t="shared" si="4"/>
        <v>360</v>
      </c>
      <c r="IQ14" s="416">
        <f t="shared" si="5"/>
        <v>14</v>
      </c>
    </row>
    <row r="15" spans="1:251" ht="15" customHeight="1" x14ac:dyDescent="0.25">
      <c r="A15" s="14" t="s">
        <v>1108</v>
      </c>
      <c r="B15" s="392">
        <v>1</v>
      </c>
      <c r="C15" s="13" t="s">
        <v>410</v>
      </c>
      <c r="D15" s="423">
        <v>43556</v>
      </c>
      <c r="E15" s="20" t="s">
        <v>278</v>
      </c>
      <c r="F15" s="6">
        <v>9658521</v>
      </c>
      <c r="G15" s="20">
        <v>1</v>
      </c>
      <c r="H15" s="20"/>
      <c r="I15" s="23"/>
      <c r="J15" s="6" t="s">
        <v>18</v>
      </c>
      <c r="K15" s="6" t="s">
        <v>18</v>
      </c>
      <c r="L15" s="424"/>
      <c r="M15" s="425" t="s">
        <v>516</v>
      </c>
      <c r="N15" s="24">
        <v>76.5</v>
      </c>
      <c r="O15" s="107"/>
      <c r="P15" s="108"/>
      <c r="Q15" s="444"/>
      <c r="R15" s="24" t="s">
        <v>976</v>
      </c>
      <c r="S15" s="107"/>
      <c r="T15" s="108"/>
      <c r="U15" s="649"/>
      <c r="V15" s="24">
        <v>75.8</v>
      </c>
      <c r="W15" s="107"/>
      <c r="X15" s="108"/>
      <c r="Y15" s="444"/>
      <c r="Z15" s="24" t="s">
        <v>18</v>
      </c>
      <c r="AA15" s="273"/>
      <c r="AB15" s="690">
        <v>64.180000305175781</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90</v>
      </c>
      <c r="AZ15" s="107"/>
      <c r="BA15" s="273"/>
      <c r="BB15" s="24">
        <v>92</v>
      </c>
      <c r="BC15" s="107"/>
      <c r="BD15" s="273"/>
      <c r="BE15" s="24">
        <v>94</v>
      </c>
      <c r="BF15" s="107"/>
      <c r="BG15" s="273"/>
      <c r="BH15" s="24">
        <v>83</v>
      </c>
      <c r="BI15" s="107"/>
      <c r="BJ15" s="273"/>
      <c r="BK15" s="24">
        <v>84</v>
      </c>
      <c r="BL15" s="107"/>
      <c r="BM15" s="273"/>
      <c r="BN15" s="24">
        <v>78</v>
      </c>
      <c r="BO15" s="107"/>
      <c r="BP15" s="273"/>
      <c r="BQ15" s="24">
        <v>87</v>
      </c>
      <c r="BR15" s="107"/>
      <c r="BS15" s="273"/>
      <c r="BT15" s="24">
        <v>99</v>
      </c>
      <c r="BU15" s="291"/>
      <c r="BV15" s="273"/>
      <c r="BW15" s="24">
        <v>82</v>
      </c>
      <c r="BX15" s="107"/>
      <c r="BY15" s="273"/>
      <c r="BZ15" s="24">
        <v>84</v>
      </c>
      <c r="CA15" s="107"/>
      <c r="CB15" s="273"/>
      <c r="CC15" s="24">
        <v>70</v>
      </c>
      <c r="CD15" s="107"/>
      <c r="CE15" s="107"/>
      <c r="CF15" s="107"/>
      <c r="CG15" s="107"/>
      <c r="CH15" s="273"/>
      <c r="CI15" s="24"/>
      <c r="CJ15" s="107"/>
      <c r="CK15" s="273"/>
      <c r="CL15" s="24">
        <v>79.199996948242188</v>
      </c>
      <c r="CM15" s="107"/>
      <c r="CN15" s="273"/>
      <c r="CO15" s="24"/>
      <c r="CP15" s="107"/>
      <c r="CQ15" s="273"/>
      <c r="CR15" s="24"/>
      <c r="CS15" s="107"/>
      <c r="CT15" s="273"/>
      <c r="CU15" s="24">
        <v>87.5</v>
      </c>
      <c r="CV15" s="107"/>
      <c r="CW15" s="273"/>
      <c r="CX15" s="24"/>
      <c r="CY15" s="107"/>
      <c r="CZ15" s="273"/>
      <c r="DA15" s="24"/>
      <c r="DB15" s="107"/>
      <c r="DC15" s="273"/>
      <c r="DD15" s="24">
        <v>90.199996948242188</v>
      </c>
      <c r="DE15" s="107"/>
      <c r="DF15" s="273"/>
      <c r="DG15" s="218"/>
      <c r="DH15" s="217"/>
      <c r="DI15" s="217" t="s">
        <v>1389</v>
      </c>
      <c r="DJ15" s="286">
        <v>86</v>
      </c>
      <c r="DK15" s="219" t="s">
        <v>126</v>
      </c>
      <c r="DL15" s="220">
        <f t="shared" si="0"/>
        <v>4</v>
      </c>
      <c r="DM15" s="650">
        <f>COUNTIF(N15:DF15, Active!DM$1)+COUNTIF(N15:DF15, Active!DM$2)</f>
        <v>0</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0</v>
      </c>
      <c r="HL15" s="234">
        <f>IF(MAX($V15:$Y15)&gt;=40, Active!HL$2, 0)</f>
        <v>3</v>
      </c>
      <c r="HM15" s="234">
        <f>IF(MAX($Z15:$AA15)&gt;=40, Active!HM$2, 0)</f>
        <v>0</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6</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0</v>
      </c>
      <c r="IK15" s="240">
        <f>IF(MAX($CR15:$CT15)&gt;=40, Active!IK$2, 0)</f>
        <v>0</v>
      </c>
      <c r="IL15" s="240">
        <f>IF(MAX($CU15:$CW15)&gt;=40, Active!IL$2, 0)</f>
        <v>20</v>
      </c>
      <c r="IM15" s="240">
        <f>IF(MAX($CX15:$CZ15)&gt;=40, Active!IM$2, 0)</f>
        <v>0</v>
      </c>
      <c r="IN15" s="240">
        <f>IF(MAX($DA15:$DC15)&gt;=40, Active!IN$2, 0)</f>
        <v>0</v>
      </c>
      <c r="IO15" s="240">
        <f>IF(MAX($DD15:$DF15)&gt;=40, Active!IO$2, 0)</f>
        <v>20</v>
      </c>
      <c r="IP15" s="416">
        <f t="shared" si="4"/>
        <v>360</v>
      </c>
      <c r="IQ15" s="416">
        <f t="shared" si="5"/>
        <v>14</v>
      </c>
    </row>
    <row r="16" spans="1:251" ht="15" customHeight="1" x14ac:dyDescent="0.25">
      <c r="A16" s="14" t="s">
        <v>1107</v>
      </c>
      <c r="B16" s="392">
        <v>2</v>
      </c>
      <c r="C16" s="13" t="s">
        <v>596</v>
      </c>
      <c r="D16" s="423">
        <v>43678</v>
      </c>
      <c r="E16" s="20" t="s">
        <v>278</v>
      </c>
      <c r="F16" s="6">
        <v>6753816</v>
      </c>
      <c r="G16" s="20">
        <v>1</v>
      </c>
      <c r="H16" s="20"/>
      <c r="I16" s="23"/>
      <c r="J16" s="6" t="s">
        <v>18</v>
      </c>
      <c r="K16" s="6" t="s">
        <v>18</v>
      </c>
      <c r="L16" s="424"/>
      <c r="M16" s="425" t="s">
        <v>597</v>
      </c>
      <c r="N16" s="24">
        <v>62.4</v>
      </c>
      <c r="O16" s="107"/>
      <c r="P16" s="108"/>
      <c r="Q16" s="444"/>
      <c r="R16" s="24" t="s">
        <v>976</v>
      </c>
      <c r="S16" s="107"/>
      <c r="T16" s="108"/>
      <c r="U16" s="649"/>
      <c r="V16" s="24">
        <v>70.2</v>
      </c>
      <c r="W16" s="107"/>
      <c r="X16" s="108"/>
      <c r="Y16" s="444"/>
      <c r="Z16" s="24">
        <v>71.599999999999994</v>
      </c>
      <c r="AA16" s="273"/>
      <c r="AB16" s="690">
        <v>52.979999542236328</v>
      </c>
      <c r="AC16" s="273"/>
      <c r="AD16" s="24">
        <v>40</v>
      </c>
      <c r="AE16" s="107"/>
      <c r="AF16" s="273"/>
      <c r="AG16" s="24">
        <v>43</v>
      </c>
      <c r="AH16" s="107"/>
      <c r="AI16" s="273"/>
      <c r="AJ16" s="24">
        <v>78</v>
      </c>
      <c r="AK16" s="107"/>
      <c r="AL16" s="273"/>
      <c r="AM16" s="24">
        <v>51</v>
      </c>
      <c r="AN16" s="107"/>
      <c r="AO16" s="273"/>
      <c r="AP16" s="24">
        <v>57</v>
      </c>
      <c r="AQ16" s="107"/>
      <c r="AR16" s="273"/>
      <c r="AS16" s="24">
        <v>57</v>
      </c>
      <c r="AT16" s="107"/>
      <c r="AU16" s="273"/>
      <c r="AV16" s="24">
        <v>68</v>
      </c>
      <c r="AW16" s="107"/>
      <c r="AX16" s="273"/>
      <c r="AY16" s="24">
        <v>44</v>
      </c>
      <c r="AZ16" s="107"/>
      <c r="BA16" s="273"/>
      <c r="BB16" s="24">
        <v>40</v>
      </c>
      <c r="BC16" s="107"/>
      <c r="BD16" s="273"/>
      <c r="BE16" s="24">
        <v>40</v>
      </c>
      <c r="BF16" s="107"/>
      <c r="BG16" s="273"/>
      <c r="BH16" s="24">
        <v>42</v>
      </c>
      <c r="BI16" s="107"/>
      <c r="BJ16" s="273"/>
      <c r="BK16" s="24">
        <v>41</v>
      </c>
      <c r="BL16" s="107"/>
      <c r="BM16" s="273"/>
      <c r="BN16" s="24">
        <v>63</v>
      </c>
      <c r="BO16" s="107"/>
      <c r="BP16" s="273"/>
      <c r="BQ16" s="24">
        <v>69</v>
      </c>
      <c r="BR16" s="107"/>
      <c r="BS16" s="273"/>
      <c r="BT16" s="24">
        <v>72</v>
      </c>
      <c r="BU16" s="291"/>
      <c r="BV16" s="273"/>
      <c r="BW16" s="24">
        <v>42</v>
      </c>
      <c r="BX16" s="107"/>
      <c r="BY16" s="273"/>
      <c r="BZ16" s="24">
        <v>44</v>
      </c>
      <c r="CA16" s="107"/>
      <c r="CB16" s="273"/>
      <c r="CC16" s="24"/>
      <c r="CD16" s="107"/>
      <c r="CE16" s="107"/>
      <c r="CF16" s="107">
        <v>40</v>
      </c>
      <c r="CG16" s="107"/>
      <c r="CH16" s="273"/>
      <c r="CI16" s="24"/>
      <c r="CJ16" s="107"/>
      <c r="CK16" s="273"/>
      <c r="CL16" s="24">
        <v>50.5</v>
      </c>
      <c r="CM16" s="107"/>
      <c r="CN16" s="273"/>
      <c r="CO16" s="24">
        <v>49.5</v>
      </c>
      <c r="CP16" s="107"/>
      <c r="CQ16" s="273"/>
      <c r="CR16" s="24"/>
      <c r="CS16" s="107"/>
      <c r="CT16" s="273"/>
      <c r="CU16" s="24"/>
      <c r="CV16" s="107"/>
      <c r="CW16" s="273"/>
      <c r="CX16" s="24"/>
      <c r="CY16" s="107"/>
      <c r="CZ16" s="273"/>
      <c r="DA16" s="24">
        <v>60.700000762939453</v>
      </c>
      <c r="DB16" s="107"/>
      <c r="DC16" s="273"/>
      <c r="DD16" s="24"/>
      <c r="DE16" s="107"/>
      <c r="DF16" s="273"/>
      <c r="DG16" s="218"/>
      <c r="DH16" s="217"/>
      <c r="DI16" s="217" t="s">
        <v>1389</v>
      </c>
      <c r="DJ16" s="286">
        <v>50.5</v>
      </c>
      <c r="DK16" s="219" t="s">
        <v>374</v>
      </c>
      <c r="DL16" s="220">
        <f t="shared" ref="DL16:DL36" si="6">IF(DJ16&gt;80, 4, (DJ16-50)/20+2.5)</f>
        <v>2.5249999999999999</v>
      </c>
      <c r="DM16" s="650">
        <f>COUNTIF(N16:DF16, Active!DM$1)+COUNTIF(N16:DF16, Active!DM$2)</f>
        <v>0</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ref="ET16:ET36" si="7">SUM(DN16:ES16)</f>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ref="GA16:GA36" si="8">SUM(EU16:FZ16)</f>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ref="HH16:HH36" si="9">SUM(GB16:HG16)</f>
        <v>0</v>
      </c>
      <c r="HI16" s="243"/>
      <c r="HJ16" s="242">
        <f>IF(MAX($N16:$Q16)&gt;=40, Active!HJ$2, 0)</f>
        <v>3</v>
      </c>
      <c r="HK16" s="234">
        <f>IF(MAX($R16:$U16)&gt;=40, Active!HK$2, 0)</f>
        <v>0</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6</v>
      </c>
      <c r="ID16" s="239">
        <f>IF(MAX($BW16:$BY16)&gt;=40, Active!ID$2, 0)</f>
        <v>20</v>
      </c>
      <c r="IE16" s="240">
        <f>IF(MAX($BZ16:$CB16)&gt;=40, Active!IE$2, 0)</f>
        <v>20</v>
      </c>
      <c r="IF16" s="240">
        <f>IF(MAX($CC16:$CE16)&gt;=40, Active!IF$2, 0)</f>
        <v>0</v>
      </c>
      <c r="IG16" s="240">
        <f>IF(MAX($CF16:$CH16)&gt;=40, Active!IG$2, 0)</f>
        <v>10</v>
      </c>
      <c r="IH16" s="240">
        <f>IF(MAX($CI16:$CK16)&gt;=40, Active!IH$2, 0)</f>
        <v>0</v>
      </c>
      <c r="II16" s="240">
        <f>IF(MAX($CL16:$CN16)&gt;=40, Active!II$2, 0)</f>
        <v>30</v>
      </c>
      <c r="IJ16" s="240">
        <f>IF(MAX($CO16:$CQ16)&gt;=40, Active!IJ$2, 0)</f>
        <v>20</v>
      </c>
      <c r="IK16" s="240">
        <f>IF(MAX($CR16:$CT16)&gt;=40, Active!IK$2, 0)</f>
        <v>0</v>
      </c>
      <c r="IL16" s="240">
        <f>IF(MAX($CU16:$CW16)&gt;=40, Active!IL$2, 0)</f>
        <v>0</v>
      </c>
      <c r="IM16" s="240">
        <f>IF(MAX($CX16:$CZ16)&gt;=40, Active!IM$2, 0)</f>
        <v>0</v>
      </c>
      <c r="IN16" s="240">
        <f>IF(MAX($DA16:$DC16)&gt;=40, Active!IN$2, 0)</f>
        <v>20</v>
      </c>
      <c r="IO16" s="240">
        <f>IF(MAX($DD16:$DF16)&gt;=40, Active!IO$2, 0)</f>
        <v>0</v>
      </c>
      <c r="IP16" s="416">
        <f t="shared" ref="IP16:IP36" si="10">SUM(HO16:IB16, ID16:IO16)</f>
        <v>360</v>
      </c>
      <c r="IQ16" s="416">
        <f t="shared" ref="IQ16:IQ36" si="11">SUM(HJ16:HN16, IC16)</f>
        <v>17</v>
      </c>
    </row>
    <row r="17" spans="1:251" ht="15" customHeight="1" x14ac:dyDescent="0.25">
      <c r="A17" s="14" t="s">
        <v>1107</v>
      </c>
      <c r="B17" s="392">
        <v>2</v>
      </c>
      <c r="C17" s="13" t="s">
        <v>427</v>
      </c>
      <c r="D17" s="423">
        <v>43466</v>
      </c>
      <c r="E17" s="20" t="s">
        <v>278</v>
      </c>
      <c r="F17" s="6">
        <v>9546262</v>
      </c>
      <c r="G17" s="20">
        <v>1</v>
      </c>
      <c r="H17" s="20"/>
      <c r="I17" s="23"/>
      <c r="J17" s="6" t="s">
        <v>18</v>
      </c>
      <c r="K17" s="6" t="s">
        <v>18</v>
      </c>
      <c r="L17" s="424"/>
      <c r="M17" s="425" t="s">
        <v>534</v>
      </c>
      <c r="N17" s="24">
        <v>62.2</v>
      </c>
      <c r="O17" s="107"/>
      <c r="P17" s="108"/>
      <c r="Q17" s="444"/>
      <c r="R17" s="24">
        <v>74.3</v>
      </c>
      <c r="S17" s="107"/>
      <c r="T17" s="108"/>
      <c r="U17" s="649"/>
      <c r="V17" s="24" t="s">
        <v>19</v>
      </c>
      <c r="W17" s="107"/>
      <c r="X17" s="108"/>
      <c r="Y17" s="444"/>
      <c r="Z17" s="24" t="s">
        <v>19</v>
      </c>
      <c r="AA17" s="273"/>
      <c r="AB17" s="690">
        <v>56.299999237060547</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57</v>
      </c>
      <c r="AZ17" s="107"/>
      <c r="BA17" s="273"/>
      <c r="BB17" s="24">
        <v>68</v>
      </c>
      <c r="BC17" s="107"/>
      <c r="BD17" s="273"/>
      <c r="BE17" s="24">
        <v>66</v>
      </c>
      <c r="BF17" s="107"/>
      <c r="BG17" s="273"/>
      <c r="BH17" s="24">
        <v>70</v>
      </c>
      <c r="BI17" s="107"/>
      <c r="BJ17" s="273"/>
      <c r="BK17" s="24">
        <v>66</v>
      </c>
      <c r="BL17" s="107"/>
      <c r="BM17" s="273"/>
      <c r="BN17" s="24">
        <v>68</v>
      </c>
      <c r="BO17" s="107"/>
      <c r="BP17" s="273"/>
      <c r="BQ17" s="24">
        <v>78</v>
      </c>
      <c r="BR17" s="107"/>
      <c r="BS17" s="273"/>
      <c r="BT17" s="24">
        <v>73.099999999999994</v>
      </c>
      <c r="BU17" s="291"/>
      <c r="BV17" s="273"/>
      <c r="BW17" s="24">
        <v>49</v>
      </c>
      <c r="BX17" s="107"/>
      <c r="BY17" s="273"/>
      <c r="BZ17" s="24">
        <v>56</v>
      </c>
      <c r="CA17" s="107"/>
      <c r="CB17" s="273"/>
      <c r="CC17" s="24">
        <v>47</v>
      </c>
      <c r="CD17" s="107"/>
      <c r="CE17" s="107"/>
      <c r="CF17" s="107"/>
      <c r="CG17" s="107"/>
      <c r="CH17" s="273"/>
      <c r="CI17" s="24"/>
      <c r="CJ17" s="107"/>
      <c r="CK17" s="273"/>
      <c r="CL17" s="24">
        <v>51.299999237060547</v>
      </c>
      <c r="CM17" s="107"/>
      <c r="CN17" s="273"/>
      <c r="CO17" s="24">
        <v>65.5</v>
      </c>
      <c r="CP17" s="107"/>
      <c r="CQ17" s="273"/>
      <c r="CR17" s="24"/>
      <c r="CS17" s="107"/>
      <c r="CT17" s="273"/>
      <c r="CU17" s="24"/>
      <c r="CV17" s="107"/>
      <c r="CW17" s="273"/>
      <c r="CX17" s="24"/>
      <c r="CY17" s="107"/>
      <c r="CZ17" s="273"/>
      <c r="DA17" s="24">
        <v>55.099998474121094</v>
      </c>
      <c r="DB17" s="107"/>
      <c r="DC17" s="273"/>
      <c r="DD17" s="24"/>
      <c r="DE17" s="107"/>
      <c r="DF17" s="273"/>
      <c r="DG17" s="218"/>
      <c r="DH17" s="217"/>
      <c r="DI17" s="217" t="s">
        <v>1389</v>
      </c>
      <c r="DJ17" s="286">
        <v>61.73</v>
      </c>
      <c r="DK17" s="219" t="s">
        <v>124</v>
      </c>
      <c r="DL17" s="220">
        <f t="shared" si="6"/>
        <v>3.0865</v>
      </c>
      <c r="DM17" s="650">
        <f>COUNTIF(N17:DF17, Active!DM$1)+COUNTIF(N17:DF17, Active!DM$2)</f>
        <v>0</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7"/>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8"/>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9"/>
        <v>0</v>
      </c>
      <c r="HI17" s="243"/>
      <c r="HJ17" s="242">
        <f>IF(MAX($N17:$Q17)&gt;=40, Active!HJ$2, 0)</f>
        <v>3</v>
      </c>
      <c r="HK17" s="234">
        <f>IF(MAX($R17:$U17)&gt;=40, Active!HK$2, 0)</f>
        <v>3</v>
      </c>
      <c r="HL17" s="234">
        <f>IF(MAX($V17:$Y17)&gt;=40, Active!HL$2, 0)</f>
        <v>0</v>
      </c>
      <c r="HM17" s="234">
        <f>IF(MAX($Z17:$AA17)&gt;=40, Active!HM$2, 0)</f>
        <v>0</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6</v>
      </c>
      <c r="ID17" s="239">
        <f>IF(MAX($BW17:$BY17)&gt;=40, Active!ID$2, 0)</f>
        <v>20</v>
      </c>
      <c r="IE17" s="240">
        <f>IF(MAX($BZ17:$CB17)&gt;=40, Active!IE$2, 0)</f>
        <v>20</v>
      </c>
      <c r="IF17" s="240">
        <f>IF(MAX($CC17:$CE17)&gt;=40, Active!IF$2, 0)</f>
        <v>10</v>
      </c>
      <c r="IG17" s="240">
        <f>IF(MAX($CF17:$CH17)&gt;=40, Active!IG$2, 0)</f>
        <v>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20</v>
      </c>
      <c r="IO17" s="240">
        <f>IF(MAX($DD17:$DF17)&gt;=40, Active!IO$2, 0)</f>
        <v>0</v>
      </c>
      <c r="IP17" s="416">
        <f t="shared" si="10"/>
        <v>360</v>
      </c>
      <c r="IQ17" s="416">
        <f t="shared" si="11"/>
        <v>14</v>
      </c>
    </row>
    <row r="18" spans="1:251" ht="15" customHeight="1" x14ac:dyDescent="0.25">
      <c r="A18" s="14" t="s">
        <v>1107</v>
      </c>
      <c r="B18" s="392">
        <v>3</v>
      </c>
      <c r="C18" s="13" t="s">
        <v>428</v>
      </c>
      <c r="D18" s="423">
        <v>43466</v>
      </c>
      <c r="E18" s="20" t="s">
        <v>278</v>
      </c>
      <c r="F18" s="6">
        <v>9546228</v>
      </c>
      <c r="G18" s="20">
        <v>1</v>
      </c>
      <c r="H18" s="20"/>
      <c r="I18" s="23"/>
      <c r="J18" s="6" t="s">
        <v>18</v>
      </c>
      <c r="K18" s="6" t="s">
        <v>18</v>
      </c>
      <c r="L18" s="424"/>
      <c r="M18" s="425" t="s">
        <v>535</v>
      </c>
      <c r="N18" s="24">
        <v>54</v>
      </c>
      <c r="O18" s="107"/>
      <c r="P18" s="108"/>
      <c r="Q18" s="444"/>
      <c r="R18" s="24">
        <v>64.5</v>
      </c>
      <c r="S18" s="107"/>
      <c r="T18" s="108"/>
      <c r="U18" s="649"/>
      <c r="V18" s="24" t="s">
        <v>16</v>
      </c>
      <c r="W18" s="107"/>
      <c r="X18" s="108"/>
      <c r="Y18" s="444"/>
      <c r="Z18" s="24" t="s">
        <v>21</v>
      </c>
      <c r="AA18" s="273"/>
      <c r="AB18" s="690">
        <v>64.379997253417969</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44</v>
      </c>
      <c r="AZ18" s="107"/>
      <c r="BA18" s="273"/>
      <c r="BB18" s="24">
        <v>64</v>
      </c>
      <c r="BC18" s="107"/>
      <c r="BD18" s="273"/>
      <c r="BE18" s="24">
        <v>59</v>
      </c>
      <c r="BF18" s="107"/>
      <c r="BG18" s="273"/>
      <c r="BH18" s="24">
        <v>53</v>
      </c>
      <c r="BI18" s="107"/>
      <c r="BJ18" s="273"/>
      <c r="BK18" s="24">
        <v>58</v>
      </c>
      <c r="BL18" s="107"/>
      <c r="BM18" s="273"/>
      <c r="BN18" s="24">
        <v>60</v>
      </c>
      <c r="BO18" s="107"/>
      <c r="BP18" s="273"/>
      <c r="BQ18" s="24">
        <v>60</v>
      </c>
      <c r="BR18" s="107"/>
      <c r="BS18" s="273"/>
      <c r="BT18" s="24">
        <v>71.900000000000006</v>
      </c>
      <c r="BU18" s="291"/>
      <c r="BV18" s="273"/>
      <c r="BW18" s="24">
        <v>41</v>
      </c>
      <c r="BX18" s="107"/>
      <c r="BY18" s="273"/>
      <c r="BZ18" s="24">
        <v>45</v>
      </c>
      <c r="CA18" s="107"/>
      <c r="CB18" s="273"/>
      <c r="CC18" s="24"/>
      <c r="CD18" s="107"/>
      <c r="CE18" s="107"/>
      <c r="CF18" s="107">
        <v>50</v>
      </c>
      <c r="CG18" s="107"/>
      <c r="CH18" s="273"/>
      <c r="CI18" s="24"/>
      <c r="CJ18" s="107"/>
      <c r="CK18" s="273"/>
      <c r="CL18" s="24">
        <v>41.200000762939453</v>
      </c>
      <c r="CM18" s="107"/>
      <c r="CN18" s="273"/>
      <c r="CO18" s="24"/>
      <c r="CP18" s="107"/>
      <c r="CQ18" s="273"/>
      <c r="CR18" s="24"/>
      <c r="CS18" s="107"/>
      <c r="CT18" s="273"/>
      <c r="CU18" s="24"/>
      <c r="CV18" s="107"/>
      <c r="CW18" s="273"/>
      <c r="CX18" s="24"/>
      <c r="CY18" s="107"/>
      <c r="CZ18" s="273"/>
      <c r="DA18" s="24">
        <v>52.200000762939453</v>
      </c>
      <c r="DB18" s="107"/>
      <c r="DC18" s="273"/>
      <c r="DD18" s="24">
        <v>53</v>
      </c>
      <c r="DE18" s="107"/>
      <c r="DF18" s="273"/>
      <c r="DG18" s="218"/>
      <c r="DH18" s="217"/>
      <c r="DI18" s="217" t="s">
        <v>1389</v>
      </c>
      <c r="DJ18" s="286">
        <v>52.32</v>
      </c>
      <c r="DK18" s="219" t="s">
        <v>125</v>
      </c>
      <c r="DL18" s="220">
        <f t="shared" si="6"/>
        <v>2.6160000000000001</v>
      </c>
      <c r="DM18" s="650">
        <f>COUNTIF(N18:DF18, Active!DM$1)+COUNTIF(N18:DF18, Active!DM$2)</f>
        <v>0</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7"/>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8"/>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9"/>
        <v>0</v>
      </c>
      <c r="HI18" s="243"/>
      <c r="HJ18" s="242">
        <f>IF(MAX($N18:$Q18)&gt;=40, Active!HJ$2, 0)</f>
        <v>3</v>
      </c>
      <c r="HK18" s="234">
        <f>IF(MAX($R18:$U18)&gt;=40, Active!HK$2, 0)</f>
        <v>3</v>
      </c>
      <c r="HL18" s="234">
        <f>IF(MAX($V18:$Y18)&gt;=40, Active!HL$2, 0)</f>
        <v>0</v>
      </c>
      <c r="HM18" s="234">
        <f>IF(MAX($Z18:$AA18)&gt;=40, Active!HM$2, 0)</f>
        <v>0</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6</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0</v>
      </c>
      <c r="IM18" s="240">
        <f>IF(MAX($CX18:$CZ18)&gt;=40, Active!IM$2, 0)</f>
        <v>0</v>
      </c>
      <c r="IN18" s="240">
        <f>IF(MAX($DA18:$DC18)&gt;=40, Active!IN$2, 0)</f>
        <v>20</v>
      </c>
      <c r="IO18" s="240">
        <f>IF(MAX($DD18:$DF18)&gt;=40, Active!IO$2, 0)</f>
        <v>20</v>
      </c>
      <c r="IP18" s="416">
        <f t="shared" si="10"/>
        <v>360</v>
      </c>
      <c r="IQ18" s="416">
        <f t="shared" si="11"/>
        <v>14</v>
      </c>
    </row>
    <row r="19" spans="1:251" ht="15" customHeight="1" x14ac:dyDescent="0.25">
      <c r="B19" s="392">
        <v>4</v>
      </c>
      <c r="C19" s="13" t="s">
        <v>429</v>
      </c>
      <c r="D19" s="423">
        <v>43466</v>
      </c>
      <c r="E19" s="20" t="s">
        <v>278</v>
      </c>
      <c r="F19" s="6">
        <v>9546239</v>
      </c>
      <c r="G19" s="20">
        <v>1</v>
      </c>
      <c r="H19" s="20"/>
      <c r="I19" s="23"/>
      <c r="J19" s="6" t="s">
        <v>18</v>
      </c>
      <c r="K19" s="6" t="s">
        <v>18</v>
      </c>
      <c r="L19" s="424"/>
      <c r="M19" s="425" t="s">
        <v>536</v>
      </c>
      <c r="N19" s="24">
        <v>64.7</v>
      </c>
      <c r="O19" s="107"/>
      <c r="P19" s="108"/>
      <c r="Q19" s="444"/>
      <c r="R19" s="24">
        <v>74.2</v>
      </c>
      <c r="S19" s="107"/>
      <c r="T19" s="108"/>
      <c r="U19" s="649"/>
      <c r="V19" s="24" t="s">
        <v>338</v>
      </c>
      <c r="W19" s="107"/>
      <c r="X19" s="108"/>
      <c r="Y19" s="444"/>
      <c r="Z19" s="24" t="s">
        <v>17</v>
      </c>
      <c r="AA19" s="273"/>
      <c r="AB19" s="690">
        <v>70.180000305175781</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50</v>
      </c>
      <c r="AZ19" s="107"/>
      <c r="BA19" s="273"/>
      <c r="BB19" s="24">
        <v>66</v>
      </c>
      <c r="BC19" s="107"/>
      <c r="BD19" s="273"/>
      <c r="BE19" s="24">
        <v>67</v>
      </c>
      <c r="BF19" s="107"/>
      <c r="BG19" s="273"/>
      <c r="BH19" s="24">
        <v>71</v>
      </c>
      <c r="BI19" s="107"/>
      <c r="BJ19" s="273"/>
      <c r="BK19" s="24">
        <v>67</v>
      </c>
      <c r="BL19" s="107"/>
      <c r="BM19" s="273"/>
      <c r="BN19" s="24">
        <v>72</v>
      </c>
      <c r="BO19" s="107"/>
      <c r="BP19" s="273"/>
      <c r="BQ19" s="24">
        <v>75</v>
      </c>
      <c r="BR19" s="107"/>
      <c r="BS19" s="273"/>
      <c r="BT19" s="24">
        <v>62</v>
      </c>
      <c r="BU19" s="291"/>
      <c r="BV19" s="273"/>
      <c r="BW19" s="24">
        <v>46</v>
      </c>
      <c r="BX19" s="107"/>
      <c r="BY19" s="273"/>
      <c r="BZ19" s="24">
        <v>62</v>
      </c>
      <c r="CA19" s="107"/>
      <c r="CB19" s="273"/>
      <c r="CC19" s="24"/>
      <c r="CD19" s="107"/>
      <c r="CE19" s="107"/>
      <c r="CF19" s="107">
        <v>48</v>
      </c>
      <c r="CG19" s="107"/>
      <c r="CH19" s="273"/>
      <c r="CI19" s="24"/>
      <c r="CJ19" s="107"/>
      <c r="CK19" s="273"/>
      <c r="CL19" s="24">
        <v>60.5</v>
      </c>
      <c r="CM19" s="107"/>
      <c r="CN19" s="273"/>
      <c r="CO19" s="24"/>
      <c r="CP19" s="107"/>
      <c r="CQ19" s="273"/>
      <c r="CR19" s="24"/>
      <c r="CS19" s="107"/>
      <c r="CT19" s="273"/>
      <c r="CU19" s="24"/>
      <c r="CV19" s="107"/>
      <c r="CW19" s="273"/>
      <c r="CX19" s="24"/>
      <c r="CY19" s="107"/>
      <c r="CZ19" s="273"/>
      <c r="DA19" s="24">
        <v>60.099998474121094</v>
      </c>
      <c r="DB19" s="107"/>
      <c r="DC19" s="273"/>
      <c r="DD19" s="24">
        <v>59.700000762939453</v>
      </c>
      <c r="DE19" s="107"/>
      <c r="DF19" s="273"/>
      <c r="DG19" s="218"/>
      <c r="DH19" s="217"/>
      <c r="DI19" s="217" t="s">
        <v>1389</v>
      </c>
      <c r="DJ19" s="286">
        <v>63.14</v>
      </c>
      <c r="DK19" s="219" t="s">
        <v>124</v>
      </c>
      <c r="DL19" s="220">
        <f t="shared" si="6"/>
        <v>3.157</v>
      </c>
      <c r="DM19" s="650">
        <f>COUNTIF(N19:DF19, Active!DM$1)+COUNTIF(N19:DF19, Active!DM$2)</f>
        <v>0</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7"/>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8"/>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9"/>
        <v>0</v>
      </c>
      <c r="HI19" s="243"/>
      <c r="HJ19" s="242">
        <f>IF(MAX($N19:$Q19)&gt;=40, Active!HJ$2, 0)</f>
        <v>3</v>
      </c>
      <c r="HK19" s="234">
        <f>IF(MAX($R19:$U19)&gt;=40, Active!HK$2, 0)</f>
        <v>3</v>
      </c>
      <c r="HL19" s="234">
        <f>IF(MAX($V19:$Y19)&gt;=40, Active!HL$2, 0)</f>
        <v>0</v>
      </c>
      <c r="HM19" s="234">
        <f>IF(MAX($Z19:$AA19)&gt;=40, Active!HM$2, 0)</f>
        <v>0</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6</v>
      </c>
      <c r="ID19" s="239">
        <f>IF(MAX($BW19:$BY19)&gt;=40, Active!ID$2, 0)</f>
        <v>20</v>
      </c>
      <c r="IE19" s="240">
        <f>IF(MAX($BZ19:$CB19)&gt;=40, Active!IE$2, 0)</f>
        <v>20</v>
      </c>
      <c r="IF19" s="240">
        <f>IF(MAX($CC19:$CE19)&gt;=40, Active!IF$2, 0)</f>
        <v>0</v>
      </c>
      <c r="IG19" s="240">
        <f>IF(MAX($CF19:$CH19)&gt;=40, Active!IG$2, 0)</f>
        <v>10</v>
      </c>
      <c r="IH19" s="240">
        <f>IF(MAX($CI19:$CK19)&gt;=40, Active!IH$2, 0)</f>
        <v>0</v>
      </c>
      <c r="II19" s="240">
        <f>IF(MAX($CL19:$CN19)&gt;=40, Active!II$2, 0)</f>
        <v>30</v>
      </c>
      <c r="IJ19" s="240">
        <f>IF(MAX($CO19:$CQ19)&gt;=40, Active!IJ$2, 0)</f>
        <v>0</v>
      </c>
      <c r="IK19" s="240">
        <f>IF(MAX($CR19:$CT19)&gt;=40, Active!IK$2, 0)</f>
        <v>0</v>
      </c>
      <c r="IL19" s="240">
        <f>IF(MAX($CU19:$CW19)&gt;=40, Active!IL$2, 0)</f>
        <v>0</v>
      </c>
      <c r="IM19" s="240">
        <f>IF(MAX($CX19:$CZ19)&gt;=40, Active!IM$2, 0)</f>
        <v>0</v>
      </c>
      <c r="IN19" s="240">
        <f>IF(MAX($DA19:$DC19)&gt;=40, Active!IN$2, 0)</f>
        <v>20</v>
      </c>
      <c r="IO19" s="240">
        <f>IF(MAX($DD19:$DF19)&gt;=40, Active!IO$2, 0)</f>
        <v>20</v>
      </c>
      <c r="IP19" s="416">
        <f t="shared" si="10"/>
        <v>360</v>
      </c>
      <c r="IQ19" s="416">
        <f t="shared" si="11"/>
        <v>14</v>
      </c>
    </row>
    <row r="20" spans="1:251" ht="15" customHeight="1" x14ac:dyDescent="0.25">
      <c r="B20" s="392">
        <v>5</v>
      </c>
      <c r="C20" s="13" t="s">
        <v>430</v>
      </c>
      <c r="D20" s="423">
        <v>43466</v>
      </c>
      <c r="E20" s="20" t="s">
        <v>278</v>
      </c>
      <c r="F20" s="6">
        <v>9546088</v>
      </c>
      <c r="G20" s="20">
        <v>1</v>
      </c>
      <c r="H20" s="20"/>
      <c r="I20" s="23"/>
      <c r="J20" s="6" t="s">
        <v>18</v>
      </c>
      <c r="K20" s="6" t="s">
        <v>18</v>
      </c>
      <c r="L20" s="424"/>
      <c r="M20" s="425" t="s">
        <v>537</v>
      </c>
      <c r="N20" s="24">
        <v>56.7</v>
      </c>
      <c r="O20" s="107"/>
      <c r="P20" s="108"/>
      <c r="Q20" s="444"/>
      <c r="R20" s="24">
        <v>78.5</v>
      </c>
      <c r="S20" s="107"/>
      <c r="T20" s="108"/>
      <c r="U20" s="649"/>
      <c r="V20" s="24" t="s">
        <v>19</v>
      </c>
      <c r="W20" s="107"/>
      <c r="X20" s="108"/>
      <c r="Y20" s="444"/>
      <c r="Z20" s="24" t="s">
        <v>19</v>
      </c>
      <c r="AA20" s="273"/>
      <c r="AB20" s="690">
        <v>62.680000305175781</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58</v>
      </c>
      <c r="AZ20" s="107"/>
      <c r="BA20" s="273"/>
      <c r="BB20" s="24">
        <v>67</v>
      </c>
      <c r="BC20" s="107"/>
      <c r="BD20" s="273"/>
      <c r="BE20" s="24">
        <v>72</v>
      </c>
      <c r="BF20" s="107"/>
      <c r="BG20" s="273"/>
      <c r="BH20" s="24">
        <v>74</v>
      </c>
      <c r="BI20" s="107"/>
      <c r="BJ20" s="273"/>
      <c r="BK20" s="24">
        <v>73</v>
      </c>
      <c r="BL20" s="107"/>
      <c r="BM20" s="273"/>
      <c r="BN20" s="24">
        <v>68</v>
      </c>
      <c r="BO20" s="107"/>
      <c r="BP20" s="273"/>
      <c r="BQ20" s="24">
        <v>73</v>
      </c>
      <c r="BR20" s="107"/>
      <c r="BS20" s="273"/>
      <c r="BT20" s="24">
        <v>69.099999999999994</v>
      </c>
      <c r="BU20" s="291"/>
      <c r="BV20" s="273"/>
      <c r="BW20" s="24">
        <v>51</v>
      </c>
      <c r="BX20" s="107"/>
      <c r="BY20" s="273"/>
      <c r="BZ20" s="24">
        <v>60</v>
      </c>
      <c r="CA20" s="107"/>
      <c r="CB20" s="273"/>
      <c r="CC20" s="24"/>
      <c r="CD20" s="107"/>
      <c r="CE20" s="107"/>
      <c r="CF20" s="107">
        <v>50</v>
      </c>
      <c r="CG20" s="107"/>
      <c r="CH20" s="273"/>
      <c r="CI20" s="24"/>
      <c r="CJ20" s="107"/>
      <c r="CK20" s="273"/>
      <c r="CL20" s="24">
        <v>61.900001525878906</v>
      </c>
      <c r="CM20" s="107"/>
      <c r="CN20" s="273"/>
      <c r="CO20" s="24"/>
      <c r="CP20" s="107"/>
      <c r="CQ20" s="273"/>
      <c r="CR20" s="24"/>
      <c r="CS20" s="107"/>
      <c r="CT20" s="273"/>
      <c r="CU20" s="24"/>
      <c r="CV20" s="107"/>
      <c r="CW20" s="273"/>
      <c r="CX20" s="24"/>
      <c r="CY20" s="107"/>
      <c r="CZ20" s="273"/>
      <c r="DA20" s="24">
        <v>61.200000762939453</v>
      </c>
      <c r="DB20" s="107"/>
      <c r="DC20" s="273"/>
      <c r="DD20" s="24">
        <v>53.799999237060547</v>
      </c>
      <c r="DE20" s="107"/>
      <c r="DF20" s="273"/>
      <c r="DG20" s="218"/>
      <c r="DH20" s="217"/>
      <c r="DI20" s="217" t="s">
        <v>1389</v>
      </c>
      <c r="DJ20" s="286">
        <v>64.14</v>
      </c>
      <c r="DK20" s="219" t="s">
        <v>124</v>
      </c>
      <c r="DL20" s="220">
        <f t="shared" si="6"/>
        <v>3.2069999999999999</v>
      </c>
      <c r="DM20" s="650">
        <f>COUNTIF(N20:DF20, Active!DM$1)+COUNTIF(N20:DF20, Active!DM$2)</f>
        <v>0</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7"/>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8"/>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9"/>
        <v>0</v>
      </c>
      <c r="HI20" s="243"/>
      <c r="HJ20" s="242">
        <f>IF(MAX($N20:$Q20)&gt;=40, Active!HJ$2, 0)</f>
        <v>3</v>
      </c>
      <c r="HK20" s="234">
        <f>IF(MAX($R20:$U20)&gt;=40, Active!HK$2, 0)</f>
        <v>3</v>
      </c>
      <c r="HL20" s="234">
        <f>IF(MAX($V20:$Y20)&gt;=40, Active!HL$2, 0)</f>
        <v>0</v>
      </c>
      <c r="HM20" s="234">
        <f>IF(MAX($Z20:$AA20)&gt;=40, Active!HM$2, 0)</f>
        <v>0</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6</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0</v>
      </c>
      <c r="IM20" s="240">
        <f>IF(MAX($CX20:$CZ20)&gt;=40, Active!IM$2, 0)</f>
        <v>0</v>
      </c>
      <c r="IN20" s="240">
        <f>IF(MAX($DA20:$DC20)&gt;=40, Active!IN$2, 0)</f>
        <v>20</v>
      </c>
      <c r="IO20" s="240">
        <f>IF(MAX($DD20:$DF20)&gt;=40, Active!IO$2, 0)</f>
        <v>20</v>
      </c>
      <c r="IP20" s="416">
        <f t="shared" si="10"/>
        <v>360</v>
      </c>
      <c r="IQ20" s="416">
        <f t="shared" si="11"/>
        <v>14</v>
      </c>
    </row>
    <row r="21" spans="1:251" ht="15" customHeight="1" x14ac:dyDescent="0.25">
      <c r="B21" s="392">
        <v>8</v>
      </c>
      <c r="C21" s="13" t="s">
        <v>433</v>
      </c>
      <c r="D21" s="423">
        <v>43466</v>
      </c>
      <c r="E21" s="20" t="s">
        <v>278</v>
      </c>
      <c r="F21" s="6">
        <v>9546170</v>
      </c>
      <c r="G21" s="20">
        <v>1</v>
      </c>
      <c r="H21" s="20"/>
      <c r="I21" s="23"/>
      <c r="J21" s="6" t="s">
        <v>18</v>
      </c>
      <c r="K21" s="6" t="s">
        <v>18</v>
      </c>
      <c r="L21" s="424"/>
      <c r="M21" s="425" t="s">
        <v>540</v>
      </c>
      <c r="N21" s="24">
        <v>65.7</v>
      </c>
      <c r="O21" s="107"/>
      <c r="P21" s="108"/>
      <c r="Q21" s="444"/>
      <c r="R21" s="24">
        <v>72.099999999999994</v>
      </c>
      <c r="S21" s="107"/>
      <c r="T21" s="108"/>
      <c r="U21" s="649"/>
      <c r="V21" s="24" t="s">
        <v>338</v>
      </c>
      <c r="W21" s="107"/>
      <c r="X21" s="108"/>
      <c r="Y21" s="444"/>
      <c r="Z21" s="24" t="s">
        <v>16</v>
      </c>
      <c r="AA21" s="273"/>
      <c r="AB21" s="690">
        <v>68.180000305175781</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72</v>
      </c>
      <c r="AZ21" s="107"/>
      <c r="BA21" s="273"/>
      <c r="BB21" s="24">
        <v>72</v>
      </c>
      <c r="BC21" s="107"/>
      <c r="BD21" s="273"/>
      <c r="BE21" s="24">
        <v>79</v>
      </c>
      <c r="BF21" s="107"/>
      <c r="BG21" s="273"/>
      <c r="BH21" s="24">
        <v>67</v>
      </c>
      <c r="BI21" s="107"/>
      <c r="BJ21" s="273"/>
      <c r="BK21" s="24">
        <v>77</v>
      </c>
      <c r="BL21" s="107"/>
      <c r="BM21" s="273"/>
      <c r="BN21" s="24">
        <v>72</v>
      </c>
      <c r="BO21" s="107"/>
      <c r="BP21" s="273"/>
      <c r="BQ21" s="24">
        <v>86</v>
      </c>
      <c r="BR21" s="107"/>
      <c r="BS21" s="273"/>
      <c r="BT21" s="24">
        <v>80</v>
      </c>
      <c r="BU21" s="291"/>
      <c r="BV21" s="273"/>
      <c r="BW21" s="24">
        <v>78</v>
      </c>
      <c r="BX21" s="107"/>
      <c r="BY21" s="273"/>
      <c r="BZ21" s="24">
        <v>75</v>
      </c>
      <c r="CA21" s="107"/>
      <c r="CB21" s="273"/>
      <c r="CC21" s="24"/>
      <c r="CD21" s="107"/>
      <c r="CE21" s="107"/>
      <c r="CF21" s="107">
        <v>52</v>
      </c>
      <c r="CG21" s="107"/>
      <c r="CH21" s="273"/>
      <c r="CI21" s="24"/>
      <c r="CJ21" s="107"/>
      <c r="CK21" s="273"/>
      <c r="CL21" s="24">
        <v>58.200000762939453</v>
      </c>
      <c r="CM21" s="107"/>
      <c r="CN21" s="273"/>
      <c r="CO21" s="24"/>
      <c r="CP21" s="107"/>
      <c r="CQ21" s="273"/>
      <c r="CR21" s="24"/>
      <c r="CS21" s="107"/>
      <c r="CT21" s="273"/>
      <c r="CU21" s="24">
        <v>74.5</v>
      </c>
      <c r="CV21" s="107"/>
      <c r="CW21" s="273"/>
      <c r="CX21" s="24"/>
      <c r="CY21" s="107"/>
      <c r="CZ21" s="273"/>
      <c r="DA21" s="24">
        <v>61.200000762939453</v>
      </c>
      <c r="DB21" s="107"/>
      <c r="DC21" s="273"/>
      <c r="DD21" s="24"/>
      <c r="DE21" s="107"/>
      <c r="DF21" s="273"/>
      <c r="DG21" s="218"/>
      <c r="DH21" s="217"/>
      <c r="DI21" s="217" t="s">
        <v>1389</v>
      </c>
      <c r="DJ21" s="286">
        <v>71.86</v>
      </c>
      <c r="DK21" s="219" t="s">
        <v>126</v>
      </c>
      <c r="DL21" s="220">
        <f t="shared" si="6"/>
        <v>3.593</v>
      </c>
      <c r="DM21" s="650">
        <f>COUNTIF(N21:DF21, Active!DM$1)+COUNTIF(N21:DF21, Active!DM$2)</f>
        <v>0</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7"/>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8"/>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9"/>
        <v>0</v>
      </c>
      <c r="HI21" s="243"/>
      <c r="HJ21" s="242">
        <f>IF(MAX($N21:$Q21)&gt;=40, Active!HJ$2, 0)</f>
        <v>3</v>
      </c>
      <c r="HK21" s="234">
        <f>IF(MAX($R21:$U21)&gt;=40, Active!HK$2, 0)</f>
        <v>3</v>
      </c>
      <c r="HL21" s="234">
        <f>IF(MAX($V21:$Y21)&gt;=40, Active!HL$2, 0)</f>
        <v>0</v>
      </c>
      <c r="HM21" s="234">
        <f>IF(MAX($Z21:$AA21)&gt;=40, Active!HM$2, 0)</f>
        <v>0</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6</v>
      </c>
      <c r="ID21" s="239">
        <f>IF(MAX($BW21:$BY21)&gt;=40, Active!ID$2, 0)</f>
        <v>20</v>
      </c>
      <c r="IE21" s="240">
        <f>IF(MAX($BZ21:$CB21)&gt;=40, Active!IE$2, 0)</f>
        <v>20</v>
      </c>
      <c r="IF21" s="240">
        <f>IF(MAX($CC21:$CE21)&gt;=40, Active!IF$2, 0)</f>
        <v>0</v>
      </c>
      <c r="IG21" s="240">
        <f>IF(MAX($CF21:$CH21)&gt;=40, Active!IG$2, 0)</f>
        <v>10</v>
      </c>
      <c r="IH21" s="240">
        <f>IF(MAX($CI21:$CK21)&gt;=40, Active!IH$2, 0)</f>
        <v>0</v>
      </c>
      <c r="II21" s="240">
        <f>IF(MAX($CL21:$CN21)&gt;=40, Active!II$2, 0)</f>
        <v>30</v>
      </c>
      <c r="IJ21" s="240">
        <f>IF(MAX($CO21:$CQ21)&gt;=40, Active!IJ$2, 0)</f>
        <v>0</v>
      </c>
      <c r="IK21" s="240">
        <f>IF(MAX($CR21:$CT21)&gt;=40, Active!IK$2, 0)</f>
        <v>0</v>
      </c>
      <c r="IL21" s="240">
        <f>IF(MAX($CU21:$CW21)&gt;=40, Active!IL$2, 0)</f>
        <v>20</v>
      </c>
      <c r="IM21" s="240">
        <f>IF(MAX($CX21:$CZ21)&gt;=40, Active!IM$2, 0)</f>
        <v>0</v>
      </c>
      <c r="IN21" s="240">
        <f>IF(MAX($DA21:$DC21)&gt;=40, Active!IN$2, 0)</f>
        <v>20</v>
      </c>
      <c r="IO21" s="240">
        <f>IF(MAX($DD21:$DF21)&gt;=40, Active!IO$2, 0)</f>
        <v>0</v>
      </c>
      <c r="IP21" s="416">
        <f t="shared" si="10"/>
        <v>360</v>
      </c>
      <c r="IQ21" s="416">
        <f t="shared" si="11"/>
        <v>14</v>
      </c>
    </row>
    <row r="22" spans="1:251" ht="15" customHeight="1" x14ac:dyDescent="0.25">
      <c r="B22" s="392">
        <v>9</v>
      </c>
      <c r="C22" s="13" t="s">
        <v>434</v>
      </c>
      <c r="D22" s="423">
        <v>43466</v>
      </c>
      <c r="E22" s="20" t="s">
        <v>278</v>
      </c>
      <c r="F22" s="6">
        <v>9546206</v>
      </c>
      <c r="G22" s="20">
        <v>1</v>
      </c>
      <c r="H22" s="20"/>
      <c r="I22" s="23"/>
      <c r="J22" s="6" t="s">
        <v>18</v>
      </c>
      <c r="K22" s="6" t="s">
        <v>18</v>
      </c>
      <c r="L22" s="424"/>
      <c r="M22" s="425" t="s">
        <v>541</v>
      </c>
      <c r="N22" s="24">
        <v>62.7</v>
      </c>
      <c r="O22" s="107"/>
      <c r="P22" s="108"/>
      <c r="Q22" s="444"/>
      <c r="R22" s="24">
        <v>78.599999999999994</v>
      </c>
      <c r="S22" s="107"/>
      <c r="T22" s="108"/>
      <c r="U22" s="649"/>
      <c r="V22" s="24" t="s">
        <v>22</v>
      </c>
      <c r="W22" s="107"/>
      <c r="X22" s="108"/>
      <c r="Y22" s="444"/>
      <c r="Z22" s="24" t="s">
        <v>16</v>
      </c>
      <c r="AA22" s="273"/>
      <c r="AB22" s="690">
        <v>56.299999237060547</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67</v>
      </c>
      <c r="AZ22" s="107"/>
      <c r="BA22" s="273"/>
      <c r="BB22" s="24">
        <v>62</v>
      </c>
      <c r="BC22" s="107"/>
      <c r="BD22" s="273"/>
      <c r="BE22" s="24">
        <v>75</v>
      </c>
      <c r="BF22" s="107"/>
      <c r="BG22" s="273"/>
      <c r="BH22" s="24">
        <v>69</v>
      </c>
      <c r="BI22" s="107"/>
      <c r="BJ22" s="273"/>
      <c r="BK22" s="24">
        <v>78</v>
      </c>
      <c r="BL22" s="107"/>
      <c r="BM22" s="273"/>
      <c r="BN22" s="24">
        <v>70</v>
      </c>
      <c r="BO22" s="107"/>
      <c r="BP22" s="273"/>
      <c r="BQ22" s="24">
        <v>72</v>
      </c>
      <c r="BR22" s="107"/>
      <c r="BS22" s="273"/>
      <c r="BT22" s="24">
        <v>78.5</v>
      </c>
      <c r="BU22" s="291"/>
      <c r="BV22" s="273"/>
      <c r="BW22" s="24">
        <v>55</v>
      </c>
      <c r="BX22" s="107"/>
      <c r="BY22" s="273"/>
      <c r="BZ22" s="24">
        <v>65</v>
      </c>
      <c r="CA22" s="107"/>
      <c r="CB22" s="273"/>
      <c r="CC22" s="24"/>
      <c r="CD22" s="107"/>
      <c r="CE22" s="107"/>
      <c r="CF22" s="107">
        <v>62</v>
      </c>
      <c r="CG22" s="107"/>
      <c r="CH22" s="273"/>
      <c r="CI22" s="24"/>
      <c r="CJ22" s="107"/>
      <c r="CK22" s="273"/>
      <c r="CL22" s="24">
        <v>61.5</v>
      </c>
      <c r="CM22" s="107"/>
      <c r="CN22" s="273"/>
      <c r="CO22" s="24">
        <v>70</v>
      </c>
      <c r="CP22" s="107"/>
      <c r="CQ22" s="273"/>
      <c r="CR22" s="24"/>
      <c r="CS22" s="107"/>
      <c r="CT22" s="273"/>
      <c r="CU22" s="24"/>
      <c r="CV22" s="107"/>
      <c r="CW22" s="273"/>
      <c r="CX22" s="24"/>
      <c r="CY22" s="107"/>
      <c r="CZ22" s="273"/>
      <c r="DA22" s="24">
        <v>60.700000762939453</v>
      </c>
      <c r="DB22" s="107"/>
      <c r="DC22" s="273"/>
      <c r="DD22" s="24"/>
      <c r="DE22" s="107"/>
      <c r="DF22" s="273"/>
      <c r="DG22" s="218"/>
      <c r="DH22" s="217"/>
      <c r="DI22" s="217" t="s">
        <v>1389</v>
      </c>
      <c r="DJ22" s="286">
        <v>67.09</v>
      </c>
      <c r="DK22" s="219" t="s">
        <v>124</v>
      </c>
      <c r="DL22" s="220">
        <f t="shared" si="6"/>
        <v>3.3545000000000003</v>
      </c>
      <c r="DM22" s="650">
        <f>COUNTIF(N22:DF22, Active!DM$1)+COUNTIF(N22:DF22, Active!DM$2)</f>
        <v>0</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7"/>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8"/>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9"/>
        <v>0</v>
      </c>
      <c r="HI22" s="243"/>
      <c r="HJ22" s="242">
        <f>IF(MAX($N22:$Q22)&gt;=40, Active!HJ$2, 0)</f>
        <v>3</v>
      </c>
      <c r="HK22" s="234">
        <f>IF(MAX($R22:$U22)&gt;=40, Active!HK$2, 0)</f>
        <v>3</v>
      </c>
      <c r="HL22" s="234">
        <f>IF(MAX($V22:$Y22)&gt;=40, Active!HL$2, 0)</f>
        <v>0</v>
      </c>
      <c r="HM22" s="234">
        <f>IF(MAX($Z22:$AA22)&gt;=40, Active!HM$2, 0)</f>
        <v>0</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6</v>
      </c>
      <c r="ID22" s="239">
        <f>IF(MAX($BW22:$BY22)&gt;=40, Active!ID$2, 0)</f>
        <v>20</v>
      </c>
      <c r="IE22" s="240">
        <f>IF(MAX($BZ22:$CB22)&gt;=40, Active!IE$2, 0)</f>
        <v>20</v>
      </c>
      <c r="IF22" s="240">
        <f>IF(MAX($CC22:$CE22)&gt;=40, Active!IF$2, 0)</f>
        <v>0</v>
      </c>
      <c r="IG22" s="240">
        <f>IF(MAX($CF22:$CH22)&gt;=40, Active!IG$2, 0)</f>
        <v>10</v>
      </c>
      <c r="IH22" s="240">
        <f>IF(MAX($CI22:$CK22)&gt;=40, Active!IH$2, 0)</f>
        <v>0</v>
      </c>
      <c r="II22" s="240">
        <f>IF(MAX($CL22:$CN22)&gt;=40, Active!II$2, 0)</f>
        <v>30</v>
      </c>
      <c r="IJ22" s="240">
        <f>IF(MAX($CO22:$CQ22)&gt;=40, Active!IJ$2, 0)</f>
        <v>20</v>
      </c>
      <c r="IK22" s="240">
        <f>IF(MAX($CR22:$CT22)&gt;=40, Active!IK$2, 0)</f>
        <v>0</v>
      </c>
      <c r="IL22" s="240">
        <f>IF(MAX($CU22:$CW22)&gt;=40, Active!IL$2, 0)</f>
        <v>0</v>
      </c>
      <c r="IM22" s="240">
        <f>IF(MAX($CX22:$CZ22)&gt;=40, Active!IM$2, 0)</f>
        <v>0</v>
      </c>
      <c r="IN22" s="240">
        <f>IF(MAX($DA22:$DC22)&gt;=40, Active!IN$2, 0)</f>
        <v>20</v>
      </c>
      <c r="IO22" s="240">
        <f>IF(MAX($DD22:$DF22)&gt;=40, Active!IO$2, 0)</f>
        <v>0</v>
      </c>
      <c r="IP22" s="416">
        <f t="shared" si="10"/>
        <v>360</v>
      </c>
      <c r="IQ22" s="416">
        <f t="shared" si="11"/>
        <v>14</v>
      </c>
    </row>
    <row r="23" spans="1:251" ht="15" customHeight="1" x14ac:dyDescent="0.25">
      <c r="B23" s="392">
        <v>10</v>
      </c>
      <c r="C23" s="13" t="s">
        <v>435</v>
      </c>
      <c r="D23" s="423">
        <v>43466</v>
      </c>
      <c r="E23" s="20" t="s">
        <v>278</v>
      </c>
      <c r="F23" s="6">
        <v>9546103</v>
      </c>
      <c r="G23" s="20">
        <v>1</v>
      </c>
      <c r="H23" s="20"/>
      <c r="I23" s="23"/>
      <c r="J23" s="6" t="s">
        <v>18</v>
      </c>
      <c r="K23" s="6" t="s">
        <v>18</v>
      </c>
      <c r="L23" s="424"/>
      <c r="M23" s="425" t="s">
        <v>542</v>
      </c>
      <c r="N23" s="24">
        <v>52.2</v>
      </c>
      <c r="O23" s="107"/>
      <c r="P23" s="108"/>
      <c r="Q23" s="444"/>
      <c r="R23" s="24">
        <v>61.6</v>
      </c>
      <c r="S23" s="107"/>
      <c r="T23" s="108"/>
      <c r="U23" s="649"/>
      <c r="V23" s="24" t="s">
        <v>338</v>
      </c>
      <c r="W23" s="107"/>
      <c r="X23" s="108"/>
      <c r="Y23" s="444"/>
      <c r="Z23" s="24" t="s">
        <v>338</v>
      </c>
      <c r="AA23" s="273"/>
      <c r="AB23" s="690">
        <v>59.680000305175781</v>
      </c>
      <c r="AC23" s="273"/>
      <c r="AD23" s="272">
        <v>100</v>
      </c>
      <c r="AE23" s="108"/>
      <c r="AF23" s="444"/>
      <c r="AG23" s="272">
        <v>100</v>
      </c>
      <c r="AH23" s="108"/>
      <c r="AI23" s="444"/>
      <c r="AJ23" s="272">
        <v>100</v>
      </c>
      <c r="AK23" s="108"/>
      <c r="AL23" s="444"/>
      <c r="AM23" s="272">
        <v>100</v>
      </c>
      <c r="AN23" s="108"/>
      <c r="AO23" s="444"/>
      <c r="AP23" s="272">
        <v>100</v>
      </c>
      <c r="AQ23" s="108"/>
      <c r="AR23" s="444"/>
      <c r="AS23" s="272">
        <v>100</v>
      </c>
      <c r="AT23" s="108"/>
      <c r="AU23" s="444"/>
      <c r="AV23" s="272">
        <v>100</v>
      </c>
      <c r="AW23" s="108"/>
      <c r="AX23" s="444"/>
      <c r="AY23" s="24">
        <v>56</v>
      </c>
      <c r="AZ23" s="107"/>
      <c r="BA23" s="273"/>
      <c r="BB23" s="24">
        <v>65</v>
      </c>
      <c r="BC23" s="107"/>
      <c r="BD23" s="273"/>
      <c r="BE23" s="24">
        <v>54</v>
      </c>
      <c r="BF23" s="107"/>
      <c r="BG23" s="273"/>
      <c r="BH23" s="24">
        <v>52</v>
      </c>
      <c r="BI23" s="107"/>
      <c r="BJ23" s="273"/>
      <c r="BK23" s="24">
        <v>64</v>
      </c>
      <c r="BL23" s="107"/>
      <c r="BM23" s="273"/>
      <c r="BN23" s="24">
        <v>62</v>
      </c>
      <c r="BO23" s="107"/>
      <c r="BP23" s="273"/>
      <c r="BQ23" s="24">
        <v>51</v>
      </c>
      <c r="BR23" s="107"/>
      <c r="BS23" s="273"/>
      <c r="BT23" s="24">
        <v>88</v>
      </c>
      <c r="BU23" s="291"/>
      <c r="BV23" s="273"/>
      <c r="BW23" s="24">
        <v>46</v>
      </c>
      <c r="BX23" s="107"/>
      <c r="BY23" s="273"/>
      <c r="BZ23" s="24">
        <v>56</v>
      </c>
      <c r="CA23" s="107"/>
      <c r="CB23" s="273"/>
      <c r="CC23" s="24">
        <v>51</v>
      </c>
      <c r="CD23" s="107"/>
      <c r="CE23" s="107"/>
      <c r="CF23" s="107"/>
      <c r="CG23" s="107"/>
      <c r="CH23" s="273"/>
      <c r="CI23" s="24"/>
      <c r="CJ23" s="107"/>
      <c r="CK23" s="273"/>
      <c r="CL23" s="24">
        <v>68.25</v>
      </c>
      <c r="CM23" s="107"/>
      <c r="CN23" s="273"/>
      <c r="CO23" s="24">
        <v>56.5</v>
      </c>
      <c r="CP23" s="107"/>
      <c r="CQ23" s="273"/>
      <c r="CR23" s="24"/>
      <c r="CS23" s="107"/>
      <c r="CT23" s="273"/>
      <c r="CU23" s="24"/>
      <c r="CV23" s="107"/>
      <c r="CW23" s="273"/>
      <c r="CX23" s="24"/>
      <c r="CY23" s="107"/>
      <c r="CZ23" s="273"/>
      <c r="DA23" s="24">
        <v>57.200000762939453</v>
      </c>
      <c r="DB23" s="107"/>
      <c r="DC23" s="273"/>
      <c r="DD23" s="24"/>
      <c r="DE23" s="107"/>
      <c r="DF23" s="273"/>
      <c r="DG23" s="218"/>
      <c r="DH23" s="217"/>
      <c r="DI23" s="217" t="s">
        <v>1389</v>
      </c>
      <c r="DJ23" s="286">
        <v>59.5</v>
      </c>
      <c r="DK23" s="219" t="s">
        <v>124</v>
      </c>
      <c r="DL23" s="220">
        <f t="shared" si="6"/>
        <v>2.9750000000000001</v>
      </c>
      <c r="DM23" s="650">
        <f>COUNTIF(N23:DF23, Active!DM$1)+COUNTIF(N23:DF23, Active!DM$2)</f>
        <v>0</v>
      </c>
      <c r="DN23" s="233">
        <f>IF(COUNTIF($N23:$Q23, Active!ET$1)&gt;0, Active!DN$2, 0)</f>
        <v>0</v>
      </c>
      <c r="DO23" s="234">
        <f>IF(COUNTIF($R23:$U23, Active!ET$1)&gt;0, Active!DO$2, 0)</f>
        <v>0</v>
      </c>
      <c r="DP23" s="234">
        <f>IF(COUNTIF($V23:$Y23, Active!ET$1)&gt;0, Active!DP$2, 0)</f>
        <v>0</v>
      </c>
      <c r="DQ23" s="234">
        <f>IF(COUNTIF($Z23:$AA23, Active!ET$1)&gt;0, Active!DQ$2, 0)</f>
        <v>0</v>
      </c>
      <c r="DR23" s="234">
        <f>IF(COUNTIF($AB23:$AC23, Active!ET$1)&gt;0, Active!DR$2, 0)</f>
        <v>0</v>
      </c>
      <c r="DS23" s="235">
        <f>IF(COUNTIF($AD23:$AF23, Active!$ET$1)&gt;0, Active!DS$2, 0)</f>
        <v>0</v>
      </c>
      <c r="DT23" s="236">
        <f>IF(COUNTIF($AG23:$AI23, Active!$ET$1)&gt;0, Active!DT$2, 0)</f>
        <v>0</v>
      </c>
      <c r="DU23" s="236">
        <f>IF(COUNTIF($AJ23:$AL23, Active!$ET$1)&gt;0, Active!DU$2, 0)</f>
        <v>0</v>
      </c>
      <c r="DV23" s="236">
        <f>IF(COUNTIF($AM23:$AO23, Active!$ET$1)&gt;0, Active!DV$2, 0)</f>
        <v>0</v>
      </c>
      <c r="DW23" s="236">
        <f>IF(COUNTIF($AP23:$AR23, Active!$ET$1)&gt;0, Active!DW$2, 0)</f>
        <v>0</v>
      </c>
      <c r="DX23" s="236">
        <f>IF(COUNTIF($AS23:$AU23, Active!$ET$1)&gt;0, Active!DX$2, 0)</f>
        <v>0</v>
      </c>
      <c r="DY23" s="236">
        <f>IF(COUNTIF($AV23:$AX23, Active!$ET$1)&gt;0, Active!DY$2, 0)</f>
        <v>0</v>
      </c>
      <c r="DZ23" s="237">
        <f>IF(COUNTIF($AY23:$BA23, Active!$ET$1)&gt;0, Active!DZ$2, 0)</f>
        <v>0</v>
      </c>
      <c r="EA23" s="238">
        <f>IF(COUNTIF($BB23:$BD23, Active!$ET$1)&gt;0, Active!EA$2, 0)</f>
        <v>0</v>
      </c>
      <c r="EB23" s="238">
        <f>IF(COUNTIF($BE23:$BG23, Active!$ET$1)&gt;0, Active!EB$2, 0)</f>
        <v>0</v>
      </c>
      <c r="EC23" s="238">
        <f>IF(COUNTIF($BH23:$BJ23, Active!$ET$1)&gt;0, Active!EC$2, 0)</f>
        <v>0</v>
      </c>
      <c r="ED23" s="238">
        <f>IF(COUNTIF($BK23:$BM23, Active!$ET$1)&gt;0, Active!ED$2, 0)</f>
        <v>0</v>
      </c>
      <c r="EE23" s="238">
        <f>IF(COUNTIF($BN23:$BP23, Active!$ET$1)&gt;0, Active!EE$2, 0)</f>
        <v>0</v>
      </c>
      <c r="EF23" s="238">
        <f>IF(COUNTIF($BQ23:$BS23, Active!$ET$1)&gt;0, Active!EF$2, 0)</f>
        <v>0</v>
      </c>
      <c r="EG23" s="238">
        <f>IF(COUNTIF($BT23:$BV23, Active!$ET$1)&gt;0, Active!EG$2, 0)</f>
        <v>0</v>
      </c>
      <c r="EH23" s="239">
        <f>IF(COUNTIF($BW23:$BY23, Active!$ET$1)&gt;0, Active!EH$2, 0)</f>
        <v>0</v>
      </c>
      <c r="EI23" s="240">
        <f>IF(COUNTIF($BZ23:$CB23, Active!$ET$1)&gt;0, Active!EI$2, 0)</f>
        <v>0</v>
      </c>
      <c r="EJ23" s="240">
        <f>IF(COUNTIF($CC23:$CE23, Active!$ET$1)&gt;0, Active!EJ$2, 0)</f>
        <v>0</v>
      </c>
      <c r="EK23" s="240">
        <f>IF(COUNTIF($CF23:$CH23, Active!$ET$1)&gt;0, Active!EK$2, 0)</f>
        <v>0</v>
      </c>
      <c r="EL23" s="240">
        <f>IF(COUNTIF($CI23:$CK23, Active!$ET$1)&gt;0, Active!EL$2, 0)</f>
        <v>0</v>
      </c>
      <c r="EM23" s="240">
        <f>IF(COUNTIF($CL23:$CN23, Active!$ET$1)&gt;0, Active!EM$2, 0)</f>
        <v>0</v>
      </c>
      <c r="EN23" s="240">
        <f>IF(COUNTIF($CO23:$CQ23, Active!$ET$1)&gt;0, Active!EN$2, 0)</f>
        <v>0</v>
      </c>
      <c r="EO23" s="240">
        <f>IF(COUNTIF($CR23:$CT23, Active!$ET$1)&gt;0, Active!EO$2, 0)</f>
        <v>0</v>
      </c>
      <c r="EP23" s="240">
        <f>IF(COUNTIF($CU23:$CW23, Active!$ET$1)&gt;0, Active!EP$2, 0)</f>
        <v>0</v>
      </c>
      <c r="EQ23" s="240">
        <f>IF(COUNTIF($CX23:$CZ23, Active!$ET$1)&gt;0, Active!EQ$2, 0)</f>
        <v>0</v>
      </c>
      <c r="ER23" s="240">
        <f>IF(COUNTIF($DA23:$DC23, Active!$ET$1)&gt;0, Active!ER$2, 0)</f>
        <v>0</v>
      </c>
      <c r="ES23" s="240">
        <f>IF(COUNTIF($DD23:$DF23, Active!$ET$1)&gt;0, Active!ES$2, 0)</f>
        <v>0</v>
      </c>
      <c r="ET23" s="241">
        <f t="shared" si="7"/>
        <v>0</v>
      </c>
      <c r="EU23" s="242">
        <f>IF(COUNTIF($N23:$Q23, Active!GA$1)&gt;0, Active!EU$2, 0)</f>
        <v>0</v>
      </c>
      <c r="EV23" s="234">
        <f>IF(COUNTIF($R23:$U23, Active!GA$1)&gt;0, Active!EV$2, 0)</f>
        <v>0</v>
      </c>
      <c r="EW23" s="234">
        <f>IF(COUNTIF($V23:$Y23, Active!GA$1)&gt;0, Active!EW$2, 0)</f>
        <v>0</v>
      </c>
      <c r="EX23" s="234">
        <f>IF(COUNTIF($Z23:$AA23, Active!GA$1)&gt;0, Active!EX$2, 0)</f>
        <v>0</v>
      </c>
      <c r="EY23" s="234">
        <f>IF(COUNTIF($AB23:$AC23, Active!GA$1)&gt;0, Active!EY$2, 0)</f>
        <v>0</v>
      </c>
      <c r="EZ23" s="235">
        <f>IF(COUNTIF($AD23:$AF23, Active!$GA$1)&gt;0, Active!EZ$2, 0)</f>
        <v>0</v>
      </c>
      <c r="FA23" s="236">
        <f>IF(COUNTIF($AG23:$AI23, Active!$GA$1)&gt;0, Active!FA$2, 0)</f>
        <v>0</v>
      </c>
      <c r="FB23" s="236">
        <f>IF(COUNTIF($AJ23:$AL23, Active!$GA$1)&gt;0, Active!FB$2, 0)</f>
        <v>0</v>
      </c>
      <c r="FC23" s="236">
        <f>IF(COUNTIF($AM23:$AO23, Active!$GA$1)&gt;0, Active!FC$2, 0)</f>
        <v>0</v>
      </c>
      <c r="FD23" s="236">
        <f>IF(COUNTIF($AP23:$AR23, Active!$GA$1)&gt;0, Active!FD$2, 0)</f>
        <v>0</v>
      </c>
      <c r="FE23" s="236">
        <f>IF(COUNTIF($AS23:$AU23, Active!$GA$1)&gt;0, Active!FE$2, 0)</f>
        <v>0</v>
      </c>
      <c r="FF23" s="236">
        <f>IF(COUNTIF($AV23:$AX23, Active!$GA$1)&gt;0, Active!FF$2, 0)</f>
        <v>0</v>
      </c>
      <c r="FG23" s="237">
        <f>IF(COUNTIF($AY23:$BA23, Active!$GA$1)&gt;0, Active!FG$2, 0)</f>
        <v>0</v>
      </c>
      <c r="FH23" s="238">
        <f>IF(COUNTIF($BB23:$BD23, Active!$GA$1)&gt;0, Active!FH$2, 0)</f>
        <v>0</v>
      </c>
      <c r="FI23" s="238">
        <f>IF(COUNTIF($BE23:$BG23, Active!$GA$1)&gt;0, Active!FI$2, 0)</f>
        <v>0</v>
      </c>
      <c r="FJ23" s="238">
        <f>IF(COUNTIF($BH23:$BJ23, Active!$GA$1)&gt;0, Active!FJ$2, 0)</f>
        <v>0</v>
      </c>
      <c r="FK23" s="238">
        <f>IF(COUNTIF($BK23:$BM23, Active!$GA$1)&gt;0, Active!FK$2, 0)</f>
        <v>0</v>
      </c>
      <c r="FL23" s="238">
        <f>IF(COUNTIF($BN23:$BP23, Active!$GA$1)&gt;0, Active!FL$2, 0)</f>
        <v>0</v>
      </c>
      <c r="FM23" s="238">
        <f>IF(COUNTIF($BQ23:$BS23, Active!$GA$1)&gt;0, Active!FM$2, 0)</f>
        <v>0</v>
      </c>
      <c r="FN23" s="238">
        <f>IF(COUNTIF($BT23:$BV23, Active!$GA$1)&gt;0, Active!FN$2, 0)</f>
        <v>0</v>
      </c>
      <c r="FO23" s="239">
        <f>IF(COUNTIF($BW23:$BY23, Active!$GA$1)&gt;0, Active!FO$2, 0)</f>
        <v>0</v>
      </c>
      <c r="FP23" s="240">
        <f>IF(COUNTIF($BZ23:$CB23, Active!$GA$1)&gt;0, Active!FP$2, 0)</f>
        <v>0</v>
      </c>
      <c r="FQ23" s="240">
        <f>IF(COUNTIF($CC23:$CE23, Active!$GA$1)&gt;0, Active!FQ$2, 0)</f>
        <v>0</v>
      </c>
      <c r="FR23" s="240">
        <f>IF(COUNTIF($CF23:$CH23, Active!$GA$1)&gt;0, Active!FR$2, 0)</f>
        <v>0</v>
      </c>
      <c r="FS23" s="240">
        <f>IF(COUNTIF($CI23:$CK23, Active!$GA$1)&gt;0, Active!FS$2, 0)</f>
        <v>0</v>
      </c>
      <c r="FT23" s="240">
        <f>IF(COUNTIF($CL23:$CN23, Active!$GA$1)&gt;0, Active!FT$2, 0)</f>
        <v>0</v>
      </c>
      <c r="FU23" s="240">
        <f>IF(COUNTIF($CO23:$CQ23, Active!$GA$1)&gt;0, Active!FU$2, 0)</f>
        <v>0</v>
      </c>
      <c r="FV23" s="240">
        <f>IF(COUNTIF($CR23:$CT23, Active!$GA$1)&gt;0, Active!FV$2, 0)</f>
        <v>0</v>
      </c>
      <c r="FW23" s="240">
        <f>IF(COUNTIF($CU23:$CW23, Active!$GA$1)&gt;0, Active!FW$2, 0)</f>
        <v>0</v>
      </c>
      <c r="FX23" s="240">
        <f>IF(COUNTIF($CX23:$CZ23, Active!$GA$1)&gt;0, Active!FX$2, 0)</f>
        <v>0</v>
      </c>
      <c r="FY23" s="240">
        <f>IF(COUNTIF($DA23:$DC23, Active!$GA$1)&gt;0, Active!FY$2, 0)</f>
        <v>0</v>
      </c>
      <c r="FZ23" s="240">
        <f>IF(COUNTIF($DD23:$DF23, Active!$GA$1)&gt;0, Active!FZ$2, 0)</f>
        <v>0</v>
      </c>
      <c r="GA23" s="241">
        <f t="shared" si="8"/>
        <v>0</v>
      </c>
      <c r="GB23" s="242">
        <f>IF(COUNTIF($N23:$Q23, Active!HH$1)&gt;0, Active!GB$2, 0)</f>
        <v>0</v>
      </c>
      <c r="GC23" s="234">
        <f>IF(COUNTIF($R23:$U23, Active!HH$1)&gt;0, Active!GC$2, 0)</f>
        <v>0</v>
      </c>
      <c r="GD23" s="234">
        <f>IF(COUNTIF($V23:$Y23, Active!HH$1)&gt;0, Active!GD$2, 0)</f>
        <v>0</v>
      </c>
      <c r="GE23" s="234">
        <f>IF(COUNTIF($Z23:$AA23, Active!HH$1)&gt;0, Active!GE$2, 0)</f>
        <v>0</v>
      </c>
      <c r="GF23" s="234">
        <f>IF(COUNTIF($AB23:$AC23, Active!HH$1)&gt;0, Active!GF$2, 0)</f>
        <v>0</v>
      </c>
      <c r="GG23" s="235">
        <f>IF(COUNTIF($AD23:$AF23, Active!$HH$1)&gt;0, Active!GG$2, 0)</f>
        <v>0</v>
      </c>
      <c r="GH23" s="236">
        <f>IF(COUNTIF($AG23:$AI23, Active!$HH$1)&gt;0, Active!GH$2, 0)</f>
        <v>0</v>
      </c>
      <c r="GI23" s="236">
        <f>IF(COUNTIF($AJ23:$AL23, Active!$HH$1)&gt;0, Active!GI$2, 0)</f>
        <v>0</v>
      </c>
      <c r="GJ23" s="236">
        <f>IF(COUNTIF($AM23:$AO23, Active!$HH$1)&gt;0, Active!GJ$2, 0)</f>
        <v>0</v>
      </c>
      <c r="GK23" s="236">
        <f>IF(COUNTIF($AP23:$AR23, Active!$HH$1)&gt;0, Active!GK$2, 0)</f>
        <v>0</v>
      </c>
      <c r="GL23" s="236">
        <f>IF(COUNTIF($AS23:$AU23, Active!$HH$1)&gt;0, Active!GL$2, 0)</f>
        <v>0</v>
      </c>
      <c r="GM23" s="236">
        <f>IF(COUNTIF($AV23:$AX23, Active!$HH$1)&gt;0, Active!GM$2, 0)</f>
        <v>0</v>
      </c>
      <c r="GN23" s="237">
        <f>IF(COUNTIF($AY23:$BA23, Active!$HH$1)&gt;0, Active!GN$2, 0)</f>
        <v>0</v>
      </c>
      <c r="GO23" s="238">
        <f>IF(COUNTIF($BB23:$BD23, Active!$HH$1)&gt;0, Active!GO$2, 0)</f>
        <v>0</v>
      </c>
      <c r="GP23" s="238">
        <f>IF(COUNTIF($BE23:$BG23, Active!$HH$1)&gt;0, Active!GP$2, 0)</f>
        <v>0</v>
      </c>
      <c r="GQ23" s="238">
        <f>IF(COUNTIF($BH23:$BJ23, Active!$HH$1)&gt;0, Active!GQ$2, 0)</f>
        <v>0</v>
      </c>
      <c r="GR23" s="238">
        <f>IF(COUNTIF($BK23:$BM23, Active!$HH$1)&gt;0, Active!GR$2, 0)</f>
        <v>0</v>
      </c>
      <c r="GS23" s="238">
        <f>IF(COUNTIF($BN23:$BP23, Active!$HH$1)&gt;0, Active!GS$2, 0)</f>
        <v>0</v>
      </c>
      <c r="GT23" s="238">
        <f>IF(COUNTIF($BQ23:$BS23, Active!$HH$1)&gt;0, Active!GT$2, 0)</f>
        <v>0</v>
      </c>
      <c r="GU23" s="238">
        <f>IF(COUNTIF($BT23:$BV23, Active!$HH$1)&gt;0, Active!GU$2, 0)</f>
        <v>0</v>
      </c>
      <c r="GV23" s="239">
        <f>IF(COUNTIF($BW23:$BY23, Active!$HH$1)&gt;0, Active!GV$2, 0)</f>
        <v>0</v>
      </c>
      <c r="GW23" s="240">
        <f>IF(COUNTIF($BZ23:$CB23, Active!$HH$1)&gt;0, Active!GW$2, 0)</f>
        <v>0</v>
      </c>
      <c r="GX23" s="240">
        <f>IF(COUNTIF($CC23:$CE23, Active!$HH$1)&gt;0, Active!GX$2, 0)</f>
        <v>0</v>
      </c>
      <c r="GY23" s="240">
        <f>IF(COUNTIF($CF23:$CH23, Active!$HH$1)&gt;0, Active!GY$2, 0)</f>
        <v>0</v>
      </c>
      <c r="GZ23" s="240">
        <f>IF(COUNTIF($CI23:$CK23, Active!$HH$1)&gt;0, Active!GZ$2, 0)</f>
        <v>0</v>
      </c>
      <c r="HA23" s="240">
        <f>IF(COUNTIF($CL23:$CN23, Active!$HH$1)&gt;0, Active!HA$2, 0)</f>
        <v>0</v>
      </c>
      <c r="HB23" s="240">
        <f>IF(COUNTIF($CO23:$CQ23, Active!$HH$1)&gt;0, Active!HB$2, 0)</f>
        <v>0</v>
      </c>
      <c r="HC23" s="240">
        <f>IF(COUNTIF($CR23:$CT23, Active!$HH$1)&gt;0, Active!HC$2, 0)</f>
        <v>0</v>
      </c>
      <c r="HD23" s="240">
        <f>IF(COUNTIF($CU23:$CW23, Active!$HH$1)&gt;0, Active!HD$2, 0)</f>
        <v>0</v>
      </c>
      <c r="HE23" s="240">
        <f>IF(COUNTIF($CX23:$CZ23, Active!$HH$1)&gt;0, Active!HE$2, 0)</f>
        <v>0</v>
      </c>
      <c r="HF23" s="240">
        <f>IF(COUNTIF($DA23:$DC23, Active!$HH$1)&gt;0, Active!HF$2, 0)</f>
        <v>0</v>
      </c>
      <c r="HG23" s="240">
        <f>IF(COUNTIF($DD23:$DF23, Active!$HH$1)&gt;0, Active!HG$2, 0)</f>
        <v>0</v>
      </c>
      <c r="HH23" s="241">
        <f t="shared" si="9"/>
        <v>0</v>
      </c>
      <c r="HI23" s="243"/>
      <c r="HJ23" s="242">
        <f>IF(MAX($N23:$Q23)&gt;=40, Active!HJ$2, 0)</f>
        <v>3</v>
      </c>
      <c r="HK23" s="234">
        <f>IF(MAX($R23:$U23)&gt;=40, Active!HK$2, 0)</f>
        <v>3</v>
      </c>
      <c r="HL23" s="234">
        <f>IF(MAX($V23:$Y23)&gt;=40, Active!HL$2, 0)</f>
        <v>0</v>
      </c>
      <c r="HM23" s="234">
        <f>IF(MAX($Z23:$AA23)&gt;=40, Active!HM$2, 0)</f>
        <v>0</v>
      </c>
      <c r="HN23" s="234">
        <f>IF(MAX($AB23:$AC23)&gt;=40, Active!HN$2, 0)</f>
        <v>2</v>
      </c>
      <c r="HO23" s="235">
        <f>IF(MAX($AD23:$AF23)&gt;=40, Active!HO$2, 0)</f>
        <v>20</v>
      </c>
      <c r="HP23" s="236">
        <f>IF(MAX($AG23:$AI23)&gt;=40, Active!HP$2, 0)</f>
        <v>20</v>
      </c>
      <c r="HQ23" s="236">
        <f>IF(MAX($AJ23:$AL23)&gt;=40, Active!HQ$2, 0)</f>
        <v>20</v>
      </c>
      <c r="HR23" s="236">
        <f>IF(MAX($AM23:$AO23)&gt;=40, Active!HR$2, 0)</f>
        <v>20</v>
      </c>
      <c r="HS23" s="236">
        <f>IF(MAX($AP23:$AR23)&gt;=40, Active!HS$2, 0)</f>
        <v>10</v>
      </c>
      <c r="HT23" s="236">
        <f>IF(MAX($AS23:$AU23)&gt;=40, Active!HT$2, 0)</f>
        <v>20</v>
      </c>
      <c r="HU23" s="236">
        <f>IF(MAX($AV23:$AX23)&gt;=40, Active!HU$2, 0)</f>
        <v>10</v>
      </c>
      <c r="HV23" s="237">
        <f>IF(MAX($AY23:$BA23)&gt;=40, Active!HV$2, 0)</f>
        <v>20</v>
      </c>
      <c r="HW23" s="238">
        <f>IF(MAX($BB23:$BD23)&gt;=40, Active!HW$2, 0)</f>
        <v>20</v>
      </c>
      <c r="HX23" s="238">
        <f>IF(MAX($BE23:$BG23)&gt;=40, Active!HX$2, 0)</f>
        <v>20</v>
      </c>
      <c r="HY23" s="238">
        <f>IF(MAX($BH23:$BJ23)&gt;=40, Active!HY$2, 0)</f>
        <v>20</v>
      </c>
      <c r="HZ23" s="238">
        <f>IF(MAX($BK23:$BM23)&gt;=40, Active!HZ$2, 0)</f>
        <v>10</v>
      </c>
      <c r="IA23" s="238">
        <f>IF(MAX($BN23:$BP23)&gt;=40, Active!IA$2, 0)</f>
        <v>20</v>
      </c>
      <c r="IB23" s="238">
        <f>IF(MAX($BQ23:$BS23)&gt;=40, Active!IB$2, 0)</f>
        <v>10</v>
      </c>
      <c r="IC23" s="238">
        <f>IF(MAX($BT23:$BV23)&gt;=40, Active!IC$2, 0)</f>
        <v>6</v>
      </c>
      <c r="ID23" s="239">
        <f>IF(MAX($BW23:$BY23)&gt;=40, Active!ID$2, 0)</f>
        <v>20</v>
      </c>
      <c r="IE23" s="240">
        <f>IF(MAX($BZ23:$CB23)&gt;=40, Active!IE$2, 0)</f>
        <v>20</v>
      </c>
      <c r="IF23" s="240">
        <f>IF(MAX($CC23:$CE23)&gt;=40, Active!IF$2, 0)</f>
        <v>10</v>
      </c>
      <c r="IG23" s="240">
        <f>IF(MAX($CF23:$CH23)&gt;=40, Active!IG$2, 0)</f>
        <v>0</v>
      </c>
      <c r="IH23" s="240">
        <f>IF(MAX($CI23:$CK23)&gt;=40, Active!IH$2, 0)</f>
        <v>0</v>
      </c>
      <c r="II23" s="240">
        <f>IF(MAX($CL23:$CN23)&gt;=40, Active!II$2, 0)</f>
        <v>30</v>
      </c>
      <c r="IJ23" s="240">
        <f>IF(MAX($CO23:$CQ23)&gt;=40, Active!IJ$2, 0)</f>
        <v>20</v>
      </c>
      <c r="IK23" s="240">
        <f>IF(MAX($CR23:$CT23)&gt;=40, Active!IK$2, 0)</f>
        <v>0</v>
      </c>
      <c r="IL23" s="240">
        <f>IF(MAX($CU23:$CW23)&gt;=40, Active!IL$2, 0)</f>
        <v>0</v>
      </c>
      <c r="IM23" s="240">
        <f>IF(MAX($CX23:$CZ23)&gt;=40, Active!IM$2, 0)</f>
        <v>0</v>
      </c>
      <c r="IN23" s="240">
        <f>IF(MAX($DA23:$DC23)&gt;=40, Active!IN$2, 0)</f>
        <v>20</v>
      </c>
      <c r="IO23" s="240">
        <f>IF(MAX($DD23:$DF23)&gt;=40, Active!IO$2, 0)</f>
        <v>0</v>
      </c>
      <c r="IP23" s="416">
        <f t="shared" si="10"/>
        <v>360</v>
      </c>
      <c r="IQ23" s="416">
        <f t="shared" si="11"/>
        <v>14</v>
      </c>
    </row>
    <row r="24" spans="1:251" ht="15" customHeight="1" x14ac:dyDescent="0.25">
      <c r="B24" s="392">
        <v>11</v>
      </c>
      <c r="C24" s="13" t="s">
        <v>436</v>
      </c>
      <c r="D24" s="423">
        <v>43466</v>
      </c>
      <c r="E24" s="20" t="s">
        <v>278</v>
      </c>
      <c r="F24" s="6">
        <v>9546125</v>
      </c>
      <c r="G24" s="20">
        <v>1</v>
      </c>
      <c r="H24" s="20"/>
      <c r="I24" s="23"/>
      <c r="J24" s="6" t="s">
        <v>18</v>
      </c>
      <c r="K24" s="6" t="s">
        <v>18</v>
      </c>
      <c r="L24" s="424"/>
      <c r="M24" s="425" t="s">
        <v>543</v>
      </c>
      <c r="N24" s="24">
        <v>67.5</v>
      </c>
      <c r="O24" s="107"/>
      <c r="P24" s="108"/>
      <c r="Q24" s="444"/>
      <c r="R24" s="24">
        <v>73</v>
      </c>
      <c r="S24" s="107"/>
      <c r="T24" s="108"/>
      <c r="U24" s="649"/>
      <c r="V24" s="24" t="s">
        <v>19</v>
      </c>
      <c r="W24" s="107"/>
      <c r="X24" s="108"/>
      <c r="Y24" s="444"/>
      <c r="Z24" s="24" t="s">
        <v>17</v>
      </c>
      <c r="AA24" s="273"/>
      <c r="AB24" s="690">
        <v>73.879997253417969</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75</v>
      </c>
      <c r="AZ24" s="107"/>
      <c r="BA24" s="273"/>
      <c r="BB24" s="24">
        <v>83</v>
      </c>
      <c r="BC24" s="107"/>
      <c r="BD24" s="273"/>
      <c r="BE24" s="24">
        <v>80</v>
      </c>
      <c r="BF24" s="107"/>
      <c r="BG24" s="273"/>
      <c r="BH24" s="24">
        <v>69</v>
      </c>
      <c r="BI24" s="107"/>
      <c r="BJ24" s="273"/>
      <c r="BK24" s="24">
        <v>80</v>
      </c>
      <c r="BL24" s="107"/>
      <c r="BM24" s="273"/>
      <c r="BN24" s="24">
        <v>72</v>
      </c>
      <c r="BO24" s="107"/>
      <c r="BP24" s="273"/>
      <c r="BQ24" s="24">
        <v>76</v>
      </c>
      <c r="BR24" s="107"/>
      <c r="BS24" s="273"/>
      <c r="BT24" s="24">
        <v>78</v>
      </c>
      <c r="BU24" s="291"/>
      <c r="BV24" s="273"/>
      <c r="BW24" s="24">
        <v>77</v>
      </c>
      <c r="BX24" s="107"/>
      <c r="BY24" s="273"/>
      <c r="BZ24" s="24">
        <v>76</v>
      </c>
      <c r="CA24" s="107"/>
      <c r="CB24" s="273"/>
      <c r="CC24" s="24"/>
      <c r="CD24" s="107"/>
      <c r="CE24" s="107"/>
      <c r="CF24" s="107">
        <v>50</v>
      </c>
      <c r="CG24" s="107"/>
      <c r="CH24" s="273"/>
      <c r="CI24" s="24"/>
      <c r="CJ24" s="107"/>
      <c r="CK24" s="273"/>
      <c r="CL24" s="24">
        <v>71.599998474121094</v>
      </c>
      <c r="CM24" s="107"/>
      <c r="CN24" s="273"/>
      <c r="CO24" s="24"/>
      <c r="CP24" s="107"/>
      <c r="CQ24" s="273"/>
      <c r="CR24" s="24"/>
      <c r="CS24" s="107"/>
      <c r="CT24" s="273"/>
      <c r="CU24" s="24">
        <v>75</v>
      </c>
      <c r="CV24" s="107"/>
      <c r="CW24" s="273"/>
      <c r="CX24" s="24"/>
      <c r="CY24" s="107"/>
      <c r="CZ24" s="273"/>
      <c r="DA24" s="24">
        <v>62.799999237060547</v>
      </c>
      <c r="DB24" s="107"/>
      <c r="DC24" s="273"/>
      <c r="DD24" s="24"/>
      <c r="DE24" s="107"/>
      <c r="DF24" s="273"/>
      <c r="DG24" s="218"/>
      <c r="DH24" s="217"/>
      <c r="DI24" s="217" t="s">
        <v>1389</v>
      </c>
      <c r="DJ24" s="286">
        <v>74.95</v>
      </c>
      <c r="DK24" s="219" t="s">
        <v>126</v>
      </c>
      <c r="DL24" s="220">
        <f t="shared" si="6"/>
        <v>3.7475000000000001</v>
      </c>
      <c r="DM24" s="650">
        <f>COUNTIF(N24:DF24, Active!DM$1)+COUNTIF(N24:DF24, Active!DM$2)</f>
        <v>0</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7"/>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8"/>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9"/>
        <v>0</v>
      </c>
      <c r="HI24" s="243"/>
      <c r="HJ24" s="242">
        <f>IF(MAX($N24:$Q24)&gt;=40, Active!HJ$2, 0)</f>
        <v>3</v>
      </c>
      <c r="HK24" s="234">
        <f>IF(MAX($R24:$U24)&gt;=40, Active!HK$2, 0)</f>
        <v>3</v>
      </c>
      <c r="HL24" s="234">
        <f>IF(MAX($V24:$Y24)&gt;=40, Active!HL$2, 0)</f>
        <v>0</v>
      </c>
      <c r="HM24" s="234">
        <f>IF(MAX($Z24:$AA24)&gt;=40, Active!HM$2, 0)</f>
        <v>0</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6</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0</v>
      </c>
      <c r="IK24" s="240">
        <f>IF(MAX($CR24:$CT24)&gt;=40, Active!IK$2, 0)</f>
        <v>0</v>
      </c>
      <c r="IL24" s="240">
        <f>IF(MAX($CU24:$CW24)&gt;=40, Active!IL$2, 0)</f>
        <v>20</v>
      </c>
      <c r="IM24" s="240">
        <f>IF(MAX($CX24:$CZ24)&gt;=40, Active!IM$2, 0)</f>
        <v>0</v>
      </c>
      <c r="IN24" s="240">
        <f>IF(MAX($DA24:$DC24)&gt;=40, Active!IN$2, 0)</f>
        <v>20</v>
      </c>
      <c r="IO24" s="240">
        <f>IF(MAX($DD24:$DF24)&gt;=40, Active!IO$2, 0)</f>
        <v>0</v>
      </c>
      <c r="IP24" s="416">
        <f t="shared" si="10"/>
        <v>360</v>
      </c>
      <c r="IQ24" s="416">
        <f t="shared" si="11"/>
        <v>14</v>
      </c>
    </row>
    <row r="25" spans="1:251" ht="15" customHeight="1" x14ac:dyDescent="0.25">
      <c r="B25" s="392">
        <v>12</v>
      </c>
      <c r="C25" s="13" t="s">
        <v>437</v>
      </c>
      <c r="D25" s="423">
        <v>43466</v>
      </c>
      <c r="E25" s="20" t="s">
        <v>278</v>
      </c>
      <c r="F25" s="6">
        <v>9546114</v>
      </c>
      <c r="G25" s="20">
        <v>1</v>
      </c>
      <c r="H25" s="20"/>
      <c r="I25" s="23"/>
      <c r="J25" s="6" t="s">
        <v>18</v>
      </c>
      <c r="K25" s="6" t="s">
        <v>18</v>
      </c>
      <c r="L25" s="424"/>
      <c r="M25" s="425" t="s">
        <v>544</v>
      </c>
      <c r="N25" s="24">
        <v>50.1</v>
      </c>
      <c r="O25" s="107"/>
      <c r="P25" s="108"/>
      <c r="Q25" s="444"/>
      <c r="R25" s="24">
        <v>73.2</v>
      </c>
      <c r="S25" s="107"/>
      <c r="T25" s="108"/>
      <c r="U25" s="649"/>
      <c r="V25" s="24" t="s">
        <v>17</v>
      </c>
      <c r="W25" s="107"/>
      <c r="X25" s="108"/>
      <c r="Y25" s="444"/>
      <c r="Z25" s="24" t="s">
        <v>338</v>
      </c>
      <c r="AA25" s="273"/>
      <c r="AB25" s="690">
        <v>64.480003356933594</v>
      </c>
      <c r="AC25" s="273"/>
      <c r="AD25" s="272">
        <v>100</v>
      </c>
      <c r="AE25" s="108"/>
      <c r="AF25" s="444"/>
      <c r="AG25" s="272">
        <v>100</v>
      </c>
      <c r="AH25" s="108"/>
      <c r="AI25" s="444"/>
      <c r="AJ25" s="272">
        <v>100</v>
      </c>
      <c r="AK25" s="108"/>
      <c r="AL25" s="444"/>
      <c r="AM25" s="272">
        <v>100</v>
      </c>
      <c r="AN25" s="108"/>
      <c r="AO25" s="444"/>
      <c r="AP25" s="272">
        <v>100</v>
      </c>
      <c r="AQ25" s="108"/>
      <c r="AR25" s="444"/>
      <c r="AS25" s="272">
        <v>100</v>
      </c>
      <c r="AT25" s="108"/>
      <c r="AU25" s="444"/>
      <c r="AV25" s="272">
        <v>100</v>
      </c>
      <c r="AW25" s="108"/>
      <c r="AX25" s="444"/>
      <c r="AY25" s="24">
        <v>62</v>
      </c>
      <c r="AZ25" s="107"/>
      <c r="BA25" s="273"/>
      <c r="BB25" s="24">
        <v>66</v>
      </c>
      <c r="BC25" s="107"/>
      <c r="BD25" s="273"/>
      <c r="BE25" s="24">
        <v>54</v>
      </c>
      <c r="BF25" s="107"/>
      <c r="BG25" s="273"/>
      <c r="BH25" s="24">
        <v>60</v>
      </c>
      <c r="BI25" s="107"/>
      <c r="BJ25" s="273"/>
      <c r="BK25" s="24">
        <v>73</v>
      </c>
      <c r="BL25" s="107"/>
      <c r="BM25" s="273"/>
      <c r="BN25" s="24">
        <v>64</v>
      </c>
      <c r="BO25" s="107"/>
      <c r="BP25" s="273"/>
      <c r="BQ25" s="24">
        <v>79</v>
      </c>
      <c r="BR25" s="107"/>
      <c r="BS25" s="273"/>
      <c r="BT25" s="24">
        <v>79.900000000000006</v>
      </c>
      <c r="BU25" s="291"/>
      <c r="BV25" s="273"/>
      <c r="BW25" s="24">
        <v>51</v>
      </c>
      <c r="BX25" s="107"/>
      <c r="BY25" s="273"/>
      <c r="BZ25" s="24">
        <v>53</v>
      </c>
      <c r="CA25" s="107"/>
      <c r="CB25" s="273"/>
      <c r="CC25" s="24">
        <v>49</v>
      </c>
      <c r="CD25" s="107"/>
      <c r="CE25" s="107"/>
      <c r="CF25" s="107"/>
      <c r="CG25" s="107"/>
      <c r="CH25" s="273"/>
      <c r="CI25" s="24"/>
      <c r="CJ25" s="107"/>
      <c r="CK25" s="273"/>
      <c r="CL25" s="24">
        <v>48.299999237060547</v>
      </c>
      <c r="CM25" s="107"/>
      <c r="CN25" s="273"/>
      <c r="CO25" s="24">
        <v>60</v>
      </c>
      <c r="CP25" s="107"/>
      <c r="CQ25" s="273"/>
      <c r="CR25" s="24"/>
      <c r="CS25" s="107"/>
      <c r="CT25" s="273"/>
      <c r="CU25" s="24"/>
      <c r="CV25" s="107"/>
      <c r="CW25" s="273"/>
      <c r="CX25" s="24"/>
      <c r="CY25" s="107"/>
      <c r="CZ25" s="273"/>
      <c r="DA25" s="24">
        <v>53</v>
      </c>
      <c r="DB25" s="107"/>
      <c r="DC25" s="273"/>
      <c r="DD25" s="24"/>
      <c r="DE25" s="107"/>
      <c r="DF25" s="273"/>
      <c r="DG25" s="218"/>
      <c r="DH25" s="217"/>
      <c r="DI25" s="217" t="s">
        <v>1389</v>
      </c>
      <c r="DJ25" s="286">
        <v>58.86</v>
      </c>
      <c r="DK25" s="219" t="s">
        <v>125</v>
      </c>
      <c r="DL25" s="220">
        <f t="shared" si="6"/>
        <v>2.9430000000000001</v>
      </c>
      <c r="DM25" s="650">
        <f>COUNTIF(N25:DF25, Active!DM$1)+COUNTIF(N25:DF25, Active!DM$2)</f>
        <v>0</v>
      </c>
      <c r="DN25" s="233">
        <f>IF(COUNTIF($N25:$Q25, Active!ET$1)&gt;0, Active!DN$2, 0)</f>
        <v>0</v>
      </c>
      <c r="DO25" s="234">
        <f>IF(COUNTIF($R25:$U25, Active!ET$1)&gt;0, Active!DO$2, 0)</f>
        <v>0</v>
      </c>
      <c r="DP25" s="234">
        <f>IF(COUNTIF($V25:$Y25, Active!ET$1)&gt;0, Active!DP$2, 0)</f>
        <v>0</v>
      </c>
      <c r="DQ25" s="234">
        <f>IF(COUNTIF($Z25:$AA25, Active!ET$1)&gt;0, Active!DQ$2, 0)</f>
        <v>0</v>
      </c>
      <c r="DR25" s="234">
        <f>IF(COUNTIF($AB25:$AC25, Active!ET$1)&gt;0, Active!DR$2, 0)</f>
        <v>0</v>
      </c>
      <c r="DS25" s="235">
        <f>IF(COUNTIF($AD25:$AF25, Active!$ET$1)&gt;0, Active!DS$2, 0)</f>
        <v>0</v>
      </c>
      <c r="DT25" s="236">
        <f>IF(COUNTIF($AG25:$AI25, Active!$ET$1)&gt;0, Active!DT$2, 0)</f>
        <v>0</v>
      </c>
      <c r="DU25" s="236">
        <f>IF(COUNTIF($AJ25:$AL25, Active!$ET$1)&gt;0, Active!DU$2, 0)</f>
        <v>0</v>
      </c>
      <c r="DV25" s="236">
        <f>IF(COUNTIF($AM25:$AO25, Active!$ET$1)&gt;0, Active!DV$2, 0)</f>
        <v>0</v>
      </c>
      <c r="DW25" s="236">
        <f>IF(COUNTIF($AP25:$AR25, Active!$ET$1)&gt;0, Active!DW$2, 0)</f>
        <v>0</v>
      </c>
      <c r="DX25" s="236">
        <f>IF(COUNTIF($AS25:$AU25, Active!$ET$1)&gt;0, Active!DX$2, 0)</f>
        <v>0</v>
      </c>
      <c r="DY25" s="236">
        <f>IF(COUNTIF($AV25:$AX25, Active!$ET$1)&gt;0, Active!DY$2, 0)</f>
        <v>0</v>
      </c>
      <c r="DZ25" s="237">
        <f>IF(COUNTIF($AY25:$BA25, Active!$ET$1)&gt;0, Active!DZ$2, 0)</f>
        <v>0</v>
      </c>
      <c r="EA25" s="238">
        <f>IF(COUNTIF($BB25:$BD25, Active!$ET$1)&gt;0, Active!EA$2, 0)</f>
        <v>0</v>
      </c>
      <c r="EB25" s="238">
        <f>IF(COUNTIF($BE25:$BG25, Active!$ET$1)&gt;0, Active!EB$2, 0)</f>
        <v>0</v>
      </c>
      <c r="EC25" s="238">
        <f>IF(COUNTIF($BH25:$BJ25, Active!$ET$1)&gt;0, Active!EC$2, 0)</f>
        <v>0</v>
      </c>
      <c r="ED25" s="238">
        <f>IF(COUNTIF($BK25:$BM25, Active!$ET$1)&gt;0, Active!ED$2, 0)</f>
        <v>0</v>
      </c>
      <c r="EE25" s="238">
        <f>IF(COUNTIF($BN25:$BP25, Active!$ET$1)&gt;0, Active!EE$2, 0)</f>
        <v>0</v>
      </c>
      <c r="EF25" s="238">
        <f>IF(COUNTIF($BQ25:$BS25, Active!$ET$1)&gt;0, Active!EF$2, 0)</f>
        <v>0</v>
      </c>
      <c r="EG25" s="238">
        <f>IF(COUNTIF($BT25:$BV25, Active!$ET$1)&gt;0, Active!EG$2, 0)</f>
        <v>0</v>
      </c>
      <c r="EH25" s="239">
        <f>IF(COUNTIF($BW25:$BY25, Active!$ET$1)&gt;0, Active!EH$2, 0)</f>
        <v>0</v>
      </c>
      <c r="EI25" s="240">
        <f>IF(COUNTIF($BZ25:$CB25, Active!$ET$1)&gt;0, Active!EI$2, 0)</f>
        <v>0</v>
      </c>
      <c r="EJ25" s="240">
        <f>IF(COUNTIF($CC25:$CE25, Active!$ET$1)&gt;0, Active!EJ$2, 0)</f>
        <v>0</v>
      </c>
      <c r="EK25" s="240">
        <f>IF(COUNTIF($CF25:$CH25, Active!$ET$1)&gt;0, Active!EK$2, 0)</f>
        <v>0</v>
      </c>
      <c r="EL25" s="240">
        <f>IF(COUNTIF($CI25:$CK25, Active!$ET$1)&gt;0, Active!EL$2, 0)</f>
        <v>0</v>
      </c>
      <c r="EM25" s="240">
        <f>IF(COUNTIF($CL25:$CN25, Active!$ET$1)&gt;0, Active!EM$2, 0)</f>
        <v>0</v>
      </c>
      <c r="EN25" s="240">
        <f>IF(COUNTIF($CO25:$CQ25, Active!$ET$1)&gt;0, Active!EN$2, 0)</f>
        <v>0</v>
      </c>
      <c r="EO25" s="240">
        <f>IF(COUNTIF($CR25:$CT25, Active!$ET$1)&gt;0, Active!EO$2, 0)</f>
        <v>0</v>
      </c>
      <c r="EP25" s="240">
        <f>IF(COUNTIF($CU25:$CW25, Active!$ET$1)&gt;0, Active!EP$2, 0)</f>
        <v>0</v>
      </c>
      <c r="EQ25" s="240">
        <f>IF(COUNTIF($CX25:$CZ25, Active!$ET$1)&gt;0, Active!EQ$2, 0)</f>
        <v>0</v>
      </c>
      <c r="ER25" s="240">
        <f>IF(COUNTIF($DA25:$DC25, Active!$ET$1)&gt;0, Active!ER$2, 0)</f>
        <v>0</v>
      </c>
      <c r="ES25" s="240">
        <f>IF(COUNTIF($DD25:$DF25, Active!$ET$1)&gt;0, Active!ES$2, 0)</f>
        <v>0</v>
      </c>
      <c r="ET25" s="241">
        <f t="shared" si="7"/>
        <v>0</v>
      </c>
      <c r="EU25" s="242">
        <f>IF(COUNTIF($N25:$Q25, Active!GA$1)&gt;0, Active!EU$2, 0)</f>
        <v>0</v>
      </c>
      <c r="EV25" s="234">
        <f>IF(COUNTIF($R25:$U25, Active!GA$1)&gt;0, Active!EV$2, 0)</f>
        <v>0</v>
      </c>
      <c r="EW25" s="234">
        <f>IF(COUNTIF($V25:$Y25, Active!GA$1)&gt;0, Active!EW$2, 0)</f>
        <v>0</v>
      </c>
      <c r="EX25" s="234">
        <f>IF(COUNTIF($Z25:$AA25, Active!GA$1)&gt;0, Active!EX$2, 0)</f>
        <v>0</v>
      </c>
      <c r="EY25" s="234">
        <f>IF(COUNTIF($AB25:$AC25, Active!GA$1)&gt;0, Active!EY$2, 0)</f>
        <v>0</v>
      </c>
      <c r="EZ25" s="235">
        <f>IF(COUNTIF($AD25:$AF25, Active!$GA$1)&gt;0, Active!EZ$2, 0)</f>
        <v>0</v>
      </c>
      <c r="FA25" s="236">
        <f>IF(COUNTIF($AG25:$AI25, Active!$GA$1)&gt;0, Active!FA$2, 0)</f>
        <v>0</v>
      </c>
      <c r="FB25" s="236">
        <f>IF(COUNTIF($AJ25:$AL25, Active!$GA$1)&gt;0, Active!FB$2, 0)</f>
        <v>0</v>
      </c>
      <c r="FC25" s="236">
        <f>IF(COUNTIF($AM25:$AO25, Active!$GA$1)&gt;0, Active!FC$2, 0)</f>
        <v>0</v>
      </c>
      <c r="FD25" s="236">
        <f>IF(COUNTIF($AP25:$AR25, Active!$GA$1)&gt;0, Active!FD$2, 0)</f>
        <v>0</v>
      </c>
      <c r="FE25" s="236">
        <f>IF(COUNTIF($AS25:$AU25, Active!$GA$1)&gt;0, Active!FE$2, 0)</f>
        <v>0</v>
      </c>
      <c r="FF25" s="236">
        <f>IF(COUNTIF($AV25:$AX25, Active!$GA$1)&gt;0, Active!FF$2, 0)</f>
        <v>0</v>
      </c>
      <c r="FG25" s="237">
        <f>IF(COUNTIF($AY25:$BA25, Active!$GA$1)&gt;0, Active!FG$2, 0)</f>
        <v>0</v>
      </c>
      <c r="FH25" s="238">
        <f>IF(COUNTIF($BB25:$BD25, Active!$GA$1)&gt;0, Active!FH$2, 0)</f>
        <v>0</v>
      </c>
      <c r="FI25" s="238">
        <f>IF(COUNTIF($BE25:$BG25, Active!$GA$1)&gt;0, Active!FI$2, 0)</f>
        <v>0</v>
      </c>
      <c r="FJ25" s="238">
        <f>IF(COUNTIF($BH25:$BJ25, Active!$GA$1)&gt;0, Active!FJ$2, 0)</f>
        <v>0</v>
      </c>
      <c r="FK25" s="238">
        <f>IF(COUNTIF($BK25:$BM25, Active!$GA$1)&gt;0, Active!FK$2, 0)</f>
        <v>0</v>
      </c>
      <c r="FL25" s="238">
        <f>IF(COUNTIF($BN25:$BP25, Active!$GA$1)&gt;0, Active!FL$2, 0)</f>
        <v>0</v>
      </c>
      <c r="FM25" s="238">
        <f>IF(COUNTIF($BQ25:$BS25, Active!$GA$1)&gt;0, Active!FM$2, 0)</f>
        <v>0</v>
      </c>
      <c r="FN25" s="238">
        <f>IF(COUNTIF($BT25:$BV25, Active!$GA$1)&gt;0, Active!FN$2, 0)</f>
        <v>0</v>
      </c>
      <c r="FO25" s="239">
        <f>IF(COUNTIF($BW25:$BY25, Active!$GA$1)&gt;0, Active!FO$2, 0)</f>
        <v>0</v>
      </c>
      <c r="FP25" s="240">
        <f>IF(COUNTIF($BZ25:$CB25, Active!$GA$1)&gt;0, Active!FP$2, 0)</f>
        <v>0</v>
      </c>
      <c r="FQ25" s="240">
        <f>IF(COUNTIF($CC25:$CE25, Active!$GA$1)&gt;0, Active!FQ$2, 0)</f>
        <v>0</v>
      </c>
      <c r="FR25" s="240">
        <f>IF(COUNTIF($CF25:$CH25, Active!$GA$1)&gt;0, Active!FR$2, 0)</f>
        <v>0</v>
      </c>
      <c r="FS25" s="240">
        <f>IF(COUNTIF($CI25:$CK25, Active!$GA$1)&gt;0, Active!FS$2, 0)</f>
        <v>0</v>
      </c>
      <c r="FT25" s="240">
        <f>IF(COUNTIF($CL25:$CN25, Active!$GA$1)&gt;0, Active!FT$2, 0)</f>
        <v>0</v>
      </c>
      <c r="FU25" s="240">
        <f>IF(COUNTIF($CO25:$CQ25, Active!$GA$1)&gt;0, Active!FU$2, 0)</f>
        <v>0</v>
      </c>
      <c r="FV25" s="240">
        <f>IF(COUNTIF($CR25:$CT25, Active!$GA$1)&gt;0, Active!FV$2, 0)</f>
        <v>0</v>
      </c>
      <c r="FW25" s="240">
        <f>IF(COUNTIF($CU25:$CW25, Active!$GA$1)&gt;0, Active!FW$2, 0)</f>
        <v>0</v>
      </c>
      <c r="FX25" s="240">
        <f>IF(COUNTIF($CX25:$CZ25, Active!$GA$1)&gt;0, Active!FX$2, 0)</f>
        <v>0</v>
      </c>
      <c r="FY25" s="240">
        <f>IF(COUNTIF($DA25:$DC25, Active!$GA$1)&gt;0, Active!FY$2, 0)</f>
        <v>0</v>
      </c>
      <c r="FZ25" s="240">
        <f>IF(COUNTIF($DD25:$DF25, Active!$GA$1)&gt;0, Active!FZ$2, 0)</f>
        <v>0</v>
      </c>
      <c r="GA25" s="241">
        <f t="shared" si="8"/>
        <v>0</v>
      </c>
      <c r="GB25" s="242">
        <f>IF(COUNTIF($N25:$Q25, Active!HH$1)&gt;0, Active!GB$2, 0)</f>
        <v>0</v>
      </c>
      <c r="GC25" s="234">
        <f>IF(COUNTIF($R25:$U25, Active!HH$1)&gt;0, Active!GC$2, 0)</f>
        <v>0</v>
      </c>
      <c r="GD25" s="234">
        <f>IF(COUNTIF($V25:$Y25, Active!HH$1)&gt;0, Active!GD$2, 0)</f>
        <v>0</v>
      </c>
      <c r="GE25" s="234">
        <f>IF(COUNTIF($Z25:$AA25, Active!HH$1)&gt;0, Active!GE$2, 0)</f>
        <v>0</v>
      </c>
      <c r="GF25" s="234">
        <f>IF(COUNTIF($AB25:$AC25, Active!HH$1)&gt;0, Active!GF$2, 0)</f>
        <v>0</v>
      </c>
      <c r="GG25" s="235">
        <f>IF(COUNTIF($AD25:$AF25, Active!$HH$1)&gt;0, Active!GG$2, 0)</f>
        <v>0</v>
      </c>
      <c r="GH25" s="236">
        <f>IF(COUNTIF($AG25:$AI25, Active!$HH$1)&gt;0, Active!GH$2, 0)</f>
        <v>0</v>
      </c>
      <c r="GI25" s="236">
        <f>IF(COUNTIF($AJ25:$AL25, Active!$HH$1)&gt;0, Active!GI$2, 0)</f>
        <v>0</v>
      </c>
      <c r="GJ25" s="236">
        <f>IF(COUNTIF($AM25:$AO25, Active!$HH$1)&gt;0, Active!GJ$2, 0)</f>
        <v>0</v>
      </c>
      <c r="GK25" s="236">
        <f>IF(COUNTIF($AP25:$AR25, Active!$HH$1)&gt;0, Active!GK$2, 0)</f>
        <v>0</v>
      </c>
      <c r="GL25" s="236">
        <f>IF(COUNTIF($AS25:$AU25, Active!$HH$1)&gt;0, Active!GL$2, 0)</f>
        <v>0</v>
      </c>
      <c r="GM25" s="236">
        <f>IF(COUNTIF($AV25:$AX25, Active!$HH$1)&gt;0, Active!GM$2, 0)</f>
        <v>0</v>
      </c>
      <c r="GN25" s="237">
        <f>IF(COUNTIF($AY25:$BA25, Active!$HH$1)&gt;0, Active!GN$2, 0)</f>
        <v>0</v>
      </c>
      <c r="GO25" s="238">
        <f>IF(COUNTIF($BB25:$BD25, Active!$HH$1)&gt;0, Active!GO$2, 0)</f>
        <v>0</v>
      </c>
      <c r="GP25" s="238">
        <f>IF(COUNTIF($BE25:$BG25, Active!$HH$1)&gt;0, Active!GP$2, 0)</f>
        <v>0</v>
      </c>
      <c r="GQ25" s="238">
        <f>IF(COUNTIF($BH25:$BJ25, Active!$HH$1)&gt;0, Active!GQ$2, 0)</f>
        <v>0</v>
      </c>
      <c r="GR25" s="238">
        <f>IF(COUNTIF($BK25:$BM25, Active!$HH$1)&gt;0, Active!GR$2, 0)</f>
        <v>0</v>
      </c>
      <c r="GS25" s="238">
        <f>IF(COUNTIF($BN25:$BP25, Active!$HH$1)&gt;0, Active!GS$2, 0)</f>
        <v>0</v>
      </c>
      <c r="GT25" s="238">
        <f>IF(COUNTIF($BQ25:$BS25, Active!$HH$1)&gt;0, Active!GT$2, 0)</f>
        <v>0</v>
      </c>
      <c r="GU25" s="238">
        <f>IF(COUNTIF($BT25:$BV25, Active!$HH$1)&gt;0, Active!GU$2, 0)</f>
        <v>0</v>
      </c>
      <c r="GV25" s="239">
        <f>IF(COUNTIF($BW25:$BY25, Active!$HH$1)&gt;0, Active!GV$2, 0)</f>
        <v>0</v>
      </c>
      <c r="GW25" s="240">
        <f>IF(COUNTIF($BZ25:$CB25, Active!$HH$1)&gt;0, Active!GW$2, 0)</f>
        <v>0</v>
      </c>
      <c r="GX25" s="240">
        <f>IF(COUNTIF($CC25:$CE25, Active!$HH$1)&gt;0, Active!GX$2, 0)</f>
        <v>0</v>
      </c>
      <c r="GY25" s="240">
        <f>IF(COUNTIF($CF25:$CH25, Active!$HH$1)&gt;0, Active!GY$2, 0)</f>
        <v>0</v>
      </c>
      <c r="GZ25" s="240">
        <f>IF(COUNTIF($CI25:$CK25, Active!$HH$1)&gt;0, Active!GZ$2, 0)</f>
        <v>0</v>
      </c>
      <c r="HA25" s="240">
        <f>IF(COUNTIF($CL25:$CN25, Active!$HH$1)&gt;0, Active!HA$2, 0)</f>
        <v>0</v>
      </c>
      <c r="HB25" s="240">
        <f>IF(COUNTIF($CO25:$CQ25, Active!$HH$1)&gt;0, Active!HB$2, 0)</f>
        <v>0</v>
      </c>
      <c r="HC25" s="240">
        <f>IF(COUNTIF($CR25:$CT25, Active!$HH$1)&gt;0, Active!HC$2, 0)</f>
        <v>0</v>
      </c>
      <c r="HD25" s="240">
        <f>IF(COUNTIF($CU25:$CW25, Active!$HH$1)&gt;0, Active!HD$2, 0)</f>
        <v>0</v>
      </c>
      <c r="HE25" s="240">
        <f>IF(COUNTIF($CX25:$CZ25, Active!$HH$1)&gt;0, Active!HE$2, 0)</f>
        <v>0</v>
      </c>
      <c r="HF25" s="240">
        <f>IF(COUNTIF($DA25:$DC25, Active!$HH$1)&gt;0, Active!HF$2, 0)</f>
        <v>0</v>
      </c>
      <c r="HG25" s="240">
        <f>IF(COUNTIF($DD25:$DF25, Active!$HH$1)&gt;0, Active!HG$2, 0)</f>
        <v>0</v>
      </c>
      <c r="HH25" s="241">
        <f t="shared" si="9"/>
        <v>0</v>
      </c>
      <c r="HI25" s="243"/>
      <c r="HJ25" s="242">
        <f>IF(MAX($N25:$Q25)&gt;=40, Active!HJ$2, 0)</f>
        <v>3</v>
      </c>
      <c r="HK25" s="234">
        <f>IF(MAX($R25:$U25)&gt;=40, Active!HK$2, 0)</f>
        <v>3</v>
      </c>
      <c r="HL25" s="234">
        <f>IF(MAX($V25:$Y25)&gt;=40, Active!HL$2, 0)</f>
        <v>0</v>
      </c>
      <c r="HM25" s="234">
        <f>IF(MAX($Z25:$AA25)&gt;=40, Active!HM$2, 0)</f>
        <v>0</v>
      </c>
      <c r="HN25" s="234">
        <f>IF(MAX($AB25:$AC25)&gt;=40, Active!HN$2, 0)</f>
        <v>2</v>
      </c>
      <c r="HO25" s="235">
        <f>IF(MAX($AD25:$AF25)&gt;=40, Active!HO$2, 0)</f>
        <v>20</v>
      </c>
      <c r="HP25" s="236">
        <f>IF(MAX($AG25:$AI25)&gt;=40, Active!HP$2, 0)</f>
        <v>20</v>
      </c>
      <c r="HQ25" s="236">
        <f>IF(MAX($AJ25:$AL25)&gt;=40, Active!HQ$2, 0)</f>
        <v>20</v>
      </c>
      <c r="HR25" s="236">
        <f>IF(MAX($AM25:$AO25)&gt;=40, Active!HR$2, 0)</f>
        <v>20</v>
      </c>
      <c r="HS25" s="236">
        <f>IF(MAX($AP25:$AR25)&gt;=40, Active!HS$2, 0)</f>
        <v>10</v>
      </c>
      <c r="HT25" s="236">
        <f>IF(MAX($AS25:$AU25)&gt;=40, Active!HT$2, 0)</f>
        <v>20</v>
      </c>
      <c r="HU25" s="236">
        <f>IF(MAX($AV25:$AX25)&gt;=40, Active!HU$2, 0)</f>
        <v>10</v>
      </c>
      <c r="HV25" s="237">
        <f>IF(MAX($AY25:$BA25)&gt;=40, Active!HV$2, 0)</f>
        <v>20</v>
      </c>
      <c r="HW25" s="238">
        <f>IF(MAX($BB25:$BD25)&gt;=40, Active!HW$2, 0)</f>
        <v>20</v>
      </c>
      <c r="HX25" s="238">
        <f>IF(MAX($BE25:$BG25)&gt;=40, Active!HX$2, 0)</f>
        <v>20</v>
      </c>
      <c r="HY25" s="238">
        <f>IF(MAX($BH25:$BJ25)&gt;=40, Active!HY$2, 0)</f>
        <v>20</v>
      </c>
      <c r="HZ25" s="238">
        <f>IF(MAX($BK25:$BM25)&gt;=40, Active!HZ$2, 0)</f>
        <v>10</v>
      </c>
      <c r="IA25" s="238">
        <f>IF(MAX($BN25:$BP25)&gt;=40, Active!IA$2, 0)</f>
        <v>20</v>
      </c>
      <c r="IB25" s="238">
        <f>IF(MAX($BQ25:$BS25)&gt;=40, Active!IB$2, 0)</f>
        <v>10</v>
      </c>
      <c r="IC25" s="238">
        <f>IF(MAX($BT25:$BV25)&gt;=40, Active!IC$2, 0)</f>
        <v>6</v>
      </c>
      <c r="ID25" s="239">
        <f>IF(MAX($BW25:$BY25)&gt;=40, Active!ID$2, 0)</f>
        <v>20</v>
      </c>
      <c r="IE25" s="240">
        <f>IF(MAX($BZ25:$CB25)&gt;=40, Active!IE$2, 0)</f>
        <v>20</v>
      </c>
      <c r="IF25" s="240">
        <f>IF(MAX($CC25:$CE25)&gt;=40, Active!IF$2, 0)</f>
        <v>10</v>
      </c>
      <c r="IG25" s="240">
        <f>IF(MAX($CF25:$CH25)&gt;=40, Active!IG$2, 0)</f>
        <v>0</v>
      </c>
      <c r="IH25" s="240">
        <f>IF(MAX($CI25:$CK25)&gt;=40, Active!IH$2, 0)</f>
        <v>0</v>
      </c>
      <c r="II25" s="240">
        <f>IF(MAX($CL25:$CN25)&gt;=40, Active!II$2, 0)</f>
        <v>30</v>
      </c>
      <c r="IJ25" s="240">
        <f>IF(MAX($CO25:$CQ25)&gt;=40, Active!IJ$2, 0)</f>
        <v>20</v>
      </c>
      <c r="IK25" s="240">
        <f>IF(MAX($CR25:$CT25)&gt;=40, Active!IK$2, 0)</f>
        <v>0</v>
      </c>
      <c r="IL25" s="240">
        <f>IF(MAX($CU25:$CW25)&gt;=40, Active!IL$2, 0)</f>
        <v>0</v>
      </c>
      <c r="IM25" s="240">
        <f>IF(MAX($CX25:$CZ25)&gt;=40, Active!IM$2, 0)</f>
        <v>0</v>
      </c>
      <c r="IN25" s="240">
        <f>IF(MAX($DA25:$DC25)&gt;=40, Active!IN$2, 0)</f>
        <v>20</v>
      </c>
      <c r="IO25" s="240">
        <f>IF(MAX($DD25:$DF25)&gt;=40, Active!IO$2, 0)</f>
        <v>0</v>
      </c>
      <c r="IP25" s="416">
        <f t="shared" si="10"/>
        <v>360</v>
      </c>
      <c r="IQ25" s="416">
        <f t="shared" si="11"/>
        <v>14</v>
      </c>
    </row>
    <row r="26" spans="1:251" ht="15" customHeight="1" x14ac:dyDescent="0.25">
      <c r="B26" s="392">
        <v>13</v>
      </c>
      <c r="C26" s="13" t="s">
        <v>438</v>
      </c>
      <c r="D26" s="423">
        <v>43466</v>
      </c>
      <c r="E26" s="20" t="s">
        <v>278</v>
      </c>
      <c r="F26" s="6">
        <v>9546136</v>
      </c>
      <c r="G26" s="20">
        <v>1</v>
      </c>
      <c r="H26" s="20"/>
      <c r="I26" s="23"/>
      <c r="J26" s="6" t="s">
        <v>18</v>
      </c>
      <c r="K26" s="6" t="s">
        <v>18</v>
      </c>
      <c r="L26" s="424"/>
      <c r="M26" s="425" t="s">
        <v>545</v>
      </c>
      <c r="N26" s="24">
        <v>68</v>
      </c>
      <c r="O26" s="107"/>
      <c r="P26" s="108"/>
      <c r="Q26" s="444"/>
      <c r="R26" s="24">
        <v>71.5</v>
      </c>
      <c r="S26" s="107"/>
      <c r="T26" s="108"/>
      <c r="U26" s="649"/>
      <c r="V26" s="24" t="s">
        <v>19</v>
      </c>
      <c r="W26" s="107"/>
      <c r="X26" s="108"/>
      <c r="Y26" s="444"/>
      <c r="Z26" s="24" t="s">
        <v>17</v>
      </c>
      <c r="AA26" s="273"/>
      <c r="AB26" s="690">
        <v>71.680000305175781</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v>67</v>
      </c>
      <c r="AZ26" s="107"/>
      <c r="BA26" s="273"/>
      <c r="BB26" s="24">
        <v>83</v>
      </c>
      <c r="BC26" s="107"/>
      <c r="BD26" s="273"/>
      <c r="BE26" s="24">
        <v>78</v>
      </c>
      <c r="BF26" s="107"/>
      <c r="BG26" s="273"/>
      <c r="BH26" s="24">
        <v>69</v>
      </c>
      <c r="BI26" s="107"/>
      <c r="BJ26" s="273"/>
      <c r="BK26" s="24">
        <v>75</v>
      </c>
      <c r="BL26" s="107"/>
      <c r="BM26" s="273"/>
      <c r="BN26" s="24">
        <v>73</v>
      </c>
      <c r="BO26" s="107"/>
      <c r="BP26" s="273"/>
      <c r="BQ26" s="24">
        <v>76</v>
      </c>
      <c r="BR26" s="107"/>
      <c r="BS26" s="273"/>
      <c r="BT26" s="24">
        <v>84</v>
      </c>
      <c r="BU26" s="291"/>
      <c r="BV26" s="273"/>
      <c r="BW26" s="24">
        <v>76</v>
      </c>
      <c r="BX26" s="107"/>
      <c r="BY26" s="273"/>
      <c r="BZ26" s="24">
        <v>71</v>
      </c>
      <c r="CA26" s="107"/>
      <c r="CB26" s="273"/>
      <c r="CC26" s="24"/>
      <c r="CD26" s="107"/>
      <c r="CE26" s="107"/>
      <c r="CF26" s="107">
        <v>53</v>
      </c>
      <c r="CG26" s="107"/>
      <c r="CH26" s="273"/>
      <c r="CI26" s="24"/>
      <c r="CJ26" s="107"/>
      <c r="CK26" s="273"/>
      <c r="CL26" s="24">
        <v>71.699996948242188</v>
      </c>
      <c r="CM26" s="107"/>
      <c r="CN26" s="273"/>
      <c r="CO26" s="24"/>
      <c r="CP26" s="107"/>
      <c r="CQ26" s="273"/>
      <c r="CR26" s="24"/>
      <c r="CS26" s="107"/>
      <c r="CT26" s="273"/>
      <c r="CU26" s="24">
        <v>75</v>
      </c>
      <c r="CV26" s="107"/>
      <c r="CW26" s="273"/>
      <c r="CX26" s="24"/>
      <c r="CY26" s="107"/>
      <c r="CZ26" s="273"/>
      <c r="DA26" s="24">
        <v>61.400001525878906</v>
      </c>
      <c r="DB26" s="107"/>
      <c r="DC26" s="273"/>
      <c r="DD26" s="24"/>
      <c r="DE26" s="107"/>
      <c r="DF26" s="273"/>
      <c r="DG26" s="218"/>
      <c r="DH26" s="217"/>
      <c r="DI26" s="217" t="s">
        <v>1389</v>
      </c>
      <c r="DJ26" s="286">
        <v>73.27</v>
      </c>
      <c r="DK26" s="219" t="s">
        <v>126</v>
      </c>
      <c r="DL26" s="220">
        <f t="shared" si="6"/>
        <v>3.6635</v>
      </c>
      <c r="DM26" s="650">
        <f>COUNTIF(N26:DF26, Active!DM$1)+COUNTIF(N26:DF26, Active!DM$2)</f>
        <v>0</v>
      </c>
      <c r="DN26" s="233">
        <f>IF(COUNTIF($N26:$Q26, Active!ET$1)&gt;0, Active!DN$2, 0)</f>
        <v>0</v>
      </c>
      <c r="DO26" s="234">
        <f>IF(COUNTIF($R26:$U26, Active!ET$1)&gt;0, Active!DO$2, 0)</f>
        <v>0</v>
      </c>
      <c r="DP26" s="234">
        <f>IF(COUNTIF($V26:$Y26, Active!ET$1)&gt;0, Active!DP$2, 0)</f>
        <v>0</v>
      </c>
      <c r="DQ26" s="234">
        <f>IF(COUNTIF($Z26:$AA26, Active!ET$1)&gt;0, Active!DQ$2, 0)</f>
        <v>0</v>
      </c>
      <c r="DR26" s="234">
        <f>IF(COUNTIF($AB26:$AC26, Active!ET$1)&gt;0, Active!DR$2, 0)</f>
        <v>0</v>
      </c>
      <c r="DS26" s="235">
        <f>IF(COUNTIF($AD26:$AF26, Active!$ET$1)&gt;0, Active!DS$2, 0)</f>
        <v>0</v>
      </c>
      <c r="DT26" s="236">
        <f>IF(COUNTIF($AG26:$AI26, Active!$ET$1)&gt;0, Active!DT$2, 0)</f>
        <v>0</v>
      </c>
      <c r="DU26" s="236">
        <f>IF(COUNTIF($AJ26:$AL26, Active!$ET$1)&gt;0, Active!DU$2, 0)</f>
        <v>0</v>
      </c>
      <c r="DV26" s="236">
        <f>IF(COUNTIF($AM26:$AO26, Active!$ET$1)&gt;0, Active!DV$2, 0)</f>
        <v>0</v>
      </c>
      <c r="DW26" s="236">
        <f>IF(COUNTIF($AP26:$AR26, Active!$ET$1)&gt;0, Active!DW$2, 0)</f>
        <v>0</v>
      </c>
      <c r="DX26" s="236">
        <f>IF(COUNTIF($AS26:$AU26, Active!$ET$1)&gt;0, Active!DX$2, 0)</f>
        <v>0</v>
      </c>
      <c r="DY26" s="236">
        <f>IF(COUNTIF($AV26:$AX26, Active!$ET$1)&gt;0, Active!DY$2, 0)</f>
        <v>0</v>
      </c>
      <c r="DZ26" s="237">
        <f>IF(COUNTIF($AY26:$BA26, Active!$ET$1)&gt;0, Active!DZ$2, 0)</f>
        <v>0</v>
      </c>
      <c r="EA26" s="238">
        <f>IF(COUNTIF($BB26:$BD26, Active!$ET$1)&gt;0, Active!EA$2, 0)</f>
        <v>0</v>
      </c>
      <c r="EB26" s="238">
        <f>IF(COUNTIF($BE26:$BG26, Active!$ET$1)&gt;0, Active!EB$2, 0)</f>
        <v>0</v>
      </c>
      <c r="EC26" s="238">
        <f>IF(COUNTIF($BH26:$BJ26, Active!$ET$1)&gt;0, Active!EC$2, 0)</f>
        <v>0</v>
      </c>
      <c r="ED26" s="238">
        <f>IF(COUNTIF($BK26:$BM26, Active!$ET$1)&gt;0, Active!ED$2, 0)</f>
        <v>0</v>
      </c>
      <c r="EE26" s="238">
        <f>IF(COUNTIF($BN26:$BP26, Active!$ET$1)&gt;0, Active!EE$2, 0)</f>
        <v>0</v>
      </c>
      <c r="EF26" s="238">
        <f>IF(COUNTIF($BQ26:$BS26, Active!$ET$1)&gt;0, Active!EF$2, 0)</f>
        <v>0</v>
      </c>
      <c r="EG26" s="238">
        <f>IF(COUNTIF($BT26:$BV26, Active!$ET$1)&gt;0, Active!EG$2, 0)</f>
        <v>0</v>
      </c>
      <c r="EH26" s="239">
        <f>IF(COUNTIF($BW26:$BY26, Active!$ET$1)&gt;0, Active!EH$2, 0)</f>
        <v>0</v>
      </c>
      <c r="EI26" s="240">
        <f>IF(COUNTIF($BZ26:$CB26, Active!$ET$1)&gt;0, Active!EI$2, 0)</f>
        <v>0</v>
      </c>
      <c r="EJ26" s="240">
        <f>IF(COUNTIF($CC26:$CE26, Active!$ET$1)&gt;0, Active!EJ$2, 0)</f>
        <v>0</v>
      </c>
      <c r="EK26" s="240">
        <f>IF(COUNTIF($CF26:$CH26, Active!$ET$1)&gt;0, Active!EK$2, 0)</f>
        <v>0</v>
      </c>
      <c r="EL26" s="240">
        <f>IF(COUNTIF($CI26:$CK26, Active!$ET$1)&gt;0, Active!EL$2, 0)</f>
        <v>0</v>
      </c>
      <c r="EM26" s="240">
        <f>IF(COUNTIF($CL26:$CN26, Active!$ET$1)&gt;0, Active!EM$2, 0)</f>
        <v>0</v>
      </c>
      <c r="EN26" s="240">
        <f>IF(COUNTIF($CO26:$CQ26, Active!$ET$1)&gt;0, Active!EN$2, 0)</f>
        <v>0</v>
      </c>
      <c r="EO26" s="240">
        <f>IF(COUNTIF($CR26:$CT26, Active!$ET$1)&gt;0, Active!EO$2, 0)</f>
        <v>0</v>
      </c>
      <c r="EP26" s="240">
        <f>IF(COUNTIF($CU26:$CW26, Active!$ET$1)&gt;0, Active!EP$2, 0)</f>
        <v>0</v>
      </c>
      <c r="EQ26" s="240">
        <f>IF(COUNTIF($CX26:$CZ26, Active!$ET$1)&gt;0, Active!EQ$2, 0)</f>
        <v>0</v>
      </c>
      <c r="ER26" s="240">
        <f>IF(COUNTIF($DA26:$DC26, Active!$ET$1)&gt;0, Active!ER$2, 0)</f>
        <v>0</v>
      </c>
      <c r="ES26" s="240">
        <f>IF(COUNTIF($DD26:$DF26, Active!$ET$1)&gt;0, Active!ES$2, 0)</f>
        <v>0</v>
      </c>
      <c r="ET26" s="241">
        <f t="shared" si="7"/>
        <v>0</v>
      </c>
      <c r="EU26" s="242">
        <f>IF(COUNTIF($N26:$Q26, Active!GA$1)&gt;0, Active!EU$2, 0)</f>
        <v>0</v>
      </c>
      <c r="EV26" s="234">
        <f>IF(COUNTIF($R26:$U26, Active!GA$1)&gt;0, Active!EV$2, 0)</f>
        <v>0</v>
      </c>
      <c r="EW26" s="234">
        <f>IF(COUNTIF($V26:$Y26, Active!GA$1)&gt;0, Active!EW$2, 0)</f>
        <v>0</v>
      </c>
      <c r="EX26" s="234">
        <f>IF(COUNTIF($Z26:$AA26, Active!GA$1)&gt;0, Active!EX$2, 0)</f>
        <v>0</v>
      </c>
      <c r="EY26" s="234">
        <f>IF(COUNTIF($AB26:$AC26, Active!GA$1)&gt;0, Active!EY$2, 0)</f>
        <v>0</v>
      </c>
      <c r="EZ26" s="235">
        <f>IF(COUNTIF($AD26:$AF26, Active!$GA$1)&gt;0, Active!EZ$2, 0)</f>
        <v>0</v>
      </c>
      <c r="FA26" s="236">
        <f>IF(COUNTIF($AG26:$AI26, Active!$GA$1)&gt;0, Active!FA$2, 0)</f>
        <v>0</v>
      </c>
      <c r="FB26" s="236">
        <f>IF(COUNTIF($AJ26:$AL26, Active!$GA$1)&gt;0, Active!FB$2, 0)</f>
        <v>0</v>
      </c>
      <c r="FC26" s="236">
        <f>IF(COUNTIF($AM26:$AO26, Active!$GA$1)&gt;0, Active!FC$2, 0)</f>
        <v>0</v>
      </c>
      <c r="FD26" s="236">
        <f>IF(COUNTIF($AP26:$AR26, Active!$GA$1)&gt;0, Active!FD$2, 0)</f>
        <v>0</v>
      </c>
      <c r="FE26" s="236">
        <f>IF(COUNTIF($AS26:$AU26, Active!$GA$1)&gt;0, Active!FE$2, 0)</f>
        <v>0</v>
      </c>
      <c r="FF26" s="236">
        <f>IF(COUNTIF($AV26:$AX26, Active!$GA$1)&gt;0, Active!FF$2, 0)</f>
        <v>0</v>
      </c>
      <c r="FG26" s="237">
        <f>IF(COUNTIF($AY26:$BA26, Active!$GA$1)&gt;0, Active!FG$2, 0)</f>
        <v>0</v>
      </c>
      <c r="FH26" s="238">
        <f>IF(COUNTIF($BB26:$BD26, Active!$GA$1)&gt;0, Active!FH$2, 0)</f>
        <v>0</v>
      </c>
      <c r="FI26" s="238">
        <f>IF(COUNTIF($BE26:$BG26, Active!$GA$1)&gt;0, Active!FI$2, 0)</f>
        <v>0</v>
      </c>
      <c r="FJ26" s="238">
        <f>IF(COUNTIF($BH26:$BJ26, Active!$GA$1)&gt;0, Active!FJ$2, 0)</f>
        <v>0</v>
      </c>
      <c r="FK26" s="238">
        <f>IF(COUNTIF($BK26:$BM26, Active!$GA$1)&gt;0, Active!FK$2, 0)</f>
        <v>0</v>
      </c>
      <c r="FL26" s="238">
        <f>IF(COUNTIF($BN26:$BP26, Active!$GA$1)&gt;0, Active!FL$2, 0)</f>
        <v>0</v>
      </c>
      <c r="FM26" s="238">
        <f>IF(COUNTIF($BQ26:$BS26, Active!$GA$1)&gt;0, Active!FM$2, 0)</f>
        <v>0</v>
      </c>
      <c r="FN26" s="238">
        <f>IF(COUNTIF($BT26:$BV26, Active!$GA$1)&gt;0, Active!FN$2, 0)</f>
        <v>0</v>
      </c>
      <c r="FO26" s="239">
        <f>IF(COUNTIF($BW26:$BY26, Active!$GA$1)&gt;0, Active!FO$2, 0)</f>
        <v>0</v>
      </c>
      <c r="FP26" s="240">
        <f>IF(COUNTIF($BZ26:$CB26, Active!$GA$1)&gt;0, Active!FP$2, 0)</f>
        <v>0</v>
      </c>
      <c r="FQ26" s="240">
        <f>IF(COUNTIF($CC26:$CE26, Active!$GA$1)&gt;0, Active!FQ$2, 0)</f>
        <v>0</v>
      </c>
      <c r="FR26" s="240">
        <f>IF(COUNTIF($CF26:$CH26, Active!$GA$1)&gt;0, Active!FR$2, 0)</f>
        <v>0</v>
      </c>
      <c r="FS26" s="240">
        <f>IF(COUNTIF($CI26:$CK26, Active!$GA$1)&gt;0, Active!FS$2, 0)</f>
        <v>0</v>
      </c>
      <c r="FT26" s="240">
        <f>IF(COUNTIF($CL26:$CN26, Active!$GA$1)&gt;0, Active!FT$2, 0)</f>
        <v>0</v>
      </c>
      <c r="FU26" s="240">
        <f>IF(COUNTIF($CO26:$CQ26, Active!$GA$1)&gt;0, Active!FU$2, 0)</f>
        <v>0</v>
      </c>
      <c r="FV26" s="240">
        <f>IF(COUNTIF($CR26:$CT26, Active!$GA$1)&gt;0, Active!FV$2, 0)</f>
        <v>0</v>
      </c>
      <c r="FW26" s="240">
        <f>IF(COUNTIF($CU26:$CW26, Active!$GA$1)&gt;0, Active!FW$2, 0)</f>
        <v>0</v>
      </c>
      <c r="FX26" s="240">
        <f>IF(COUNTIF($CX26:$CZ26, Active!$GA$1)&gt;0, Active!FX$2, 0)</f>
        <v>0</v>
      </c>
      <c r="FY26" s="240">
        <f>IF(COUNTIF($DA26:$DC26, Active!$GA$1)&gt;0, Active!FY$2, 0)</f>
        <v>0</v>
      </c>
      <c r="FZ26" s="240">
        <f>IF(COUNTIF($DD26:$DF26, Active!$GA$1)&gt;0, Active!FZ$2, 0)</f>
        <v>0</v>
      </c>
      <c r="GA26" s="241">
        <f t="shared" si="8"/>
        <v>0</v>
      </c>
      <c r="GB26" s="242">
        <f>IF(COUNTIF($N26:$Q26, Active!HH$1)&gt;0, Active!GB$2, 0)</f>
        <v>0</v>
      </c>
      <c r="GC26" s="234">
        <f>IF(COUNTIF($R26:$U26, Active!HH$1)&gt;0, Active!GC$2, 0)</f>
        <v>0</v>
      </c>
      <c r="GD26" s="234">
        <f>IF(COUNTIF($V26:$Y26, Active!HH$1)&gt;0, Active!GD$2, 0)</f>
        <v>0</v>
      </c>
      <c r="GE26" s="234">
        <f>IF(COUNTIF($Z26:$AA26, Active!HH$1)&gt;0, Active!GE$2, 0)</f>
        <v>0</v>
      </c>
      <c r="GF26" s="234">
        <f>IF(COUNTIF($AB26:$AC26, Active!HH$1)&gt;0, Active!GF$2, 0)</f>
        <v>0</v>
      </c>
      <c r="GG26" s="235">
        <f>IF(COUNTIF($AD26:$AF26, Active!$HH$1)&gt;0, Active!GG$2, 0)</f>
        <v>0</v>
      </c>
      <c r="GH26" s="236">
        <f>IF(COUNTIF($AG26:$AI26, Active!$HH$1)&gt;0, Active!GH$2, 0)</f>
        <v>0</v>
      </c>
      <c r="GI26" s="236">
        <f>IF(COUNTIF($AJ26:$AL26, Active!$HH$1)&gt;0, Active!GI$2, 0)</f>
        <v>0</v>
      </c>
      <c r="GJ26" s="236">
        <f>IF(COUNTIF($AM26:$AO26, Active!$HH$1)&gt;0, Active!GJ$2, 0)</f>
        <v>0</v>
      </c>
      <c r="GK26" s="236">
        <f>IF(COUNTIF($AP26:$AR26, Active!$HH$1)&gt;0, Active!GK$2, 0)</f>
        <v>0</v>
      </c>
      <c r="GL26" s="236">
        <f>IF(COUNTIF($AS26:$AU26, Active!$HH$1)&gt;0, Active!GL$2, 0)</f>
        <v>0</v>
      </c>
      <c r="GM26" s="236">
        <f>IF(COUNTIF($AV26:$AX26, Active!$HH$1)&gt;0, Active!GM$2, 0)</f>
        <v>0</v>
      </c>
      <c r="GN26" s="237">
        <f>IF(COUNTIF($AY26:$BA26, Active!$HH$1)&gt;0, Active!GN$2, 0)</f>
        <v>0</v>
      </c>
      <c r="GO26" s="238">
        <f>IF(COUNTIF($BB26:$BD26, Active!$HH$1)&gt;0, Active!GO$2, 0)</f>
        <v>0</v>
      </c>
      <c r="GP26" s="238">
        <f>IF(COUNTIF($BE26:$BG26, Active!$HH$1)&gt;0, Active!GP$2, 0)</f>
        <v>0</v>
      </c>
      <c r="GQ26" s="238">
        <f>IF(COUNTIF($BH26:$BJ26, Active!$HH$1)&gt;0, Active!GQ$2, 0)</f>
        <v>0</v>
      </c>
      <c r="GR26" s="238">
        <f>IF(COUNTIF($BK26:$BM26, Active!$HH$1)&gt;0, Active!GR$2, 0)</f>
        <v>0</v>
      </c>
      <c r="GS26" s="238">
        <f>IF(COUNTIF($BN26:$BP26, Active!$HH$1)&gt;0, Active!GS$2, 0)</f>
        <v>0</v>
      </c>
      <c r="GT26" s="238">
        <f>IF(COUNTIF($BQ26:$BS26, Active!$HH$1)&gt;0, Active!GT$2, 0)</f>
        <v>0</v>
      </c>
      <c r="GU26" s="238">
        <f>IF(COUNTIF($BT26:$BV26, Active!$HH$1)&gt;0, Active!GU$2, 0)</f>
        <v>0</v>
      </c>
      <c r="GV26" s="239">
        <f>IF(COUNTIF($BW26:$BY26, Active!$HH$1)&gt;0, Active!GV$2, 0)</f>
        <v>0</v>
      </c>
      <c r="GW26" s="240">
        <f>IF(COUNTIF($BZ26:$CB26, Active!$HH$1)&gt;0, Active!GW$2, 0)</f>
        <v>0</v>
      </c>
      <c r="GX26" s="240">
        <f>IF(COUNTIF($CC26:$CE26, Active!$HH$1)&gt;0, Active!GX$2, 0)</f>
        <v>0</v>
      </c>
      <c r="GY26" s="240">
        <f>IF(COUNTIF($CF26:$CH26, Active!$HH$1)&gt;0, Active!GY$2, 0)</f>
        <v>0</v>
      </c>
      <c r="GZ26" s="240">
        <f>IF(COUNTIF($CI26:$CK26, Active!$HH$1)&gt;0, Active!GZ$2, 0)</f>
        <v>0</v>
      </c>
      <c r="HA26" s="240">
        <f>IF(COUNTIF($CL26:$CN26, Active!$HH$1)&gt;0, Active!HA$2, 0)</f>
        <v>0</v>
      </c>
      <c r="HB26" s="240">
        <f>IF(COUNTIF($CO26:$CQ26, Active!$HH$1)&gt;0, Active!HB$2, 0)</f>
        <v>0</v>
      </c>
      <c r="HC26" s="240">
        <f>IF(COUNTIF($CR26:$CT26, Active!$HH$1)&gt;0, Active!HC$2, 0)</f>
        <v>0</v>
      </c>
      <c r="HD26" s="240">
        <f>IF(COUNTIF($CU26:$CW26, Active!$HH$1)&gt;0, Active!HD$2, 0)</f>
        <v>0</v>
      </c>
      <c r="HE26" s="240">
        <f>IF(COUNTIF($CX26:$CZ26, Active!$HH$1)&gt;0, Active!HE$2, 0)</f>
        <v>0</v>
      </c>
      <c r="HF26" s="240">
        <f>IF(COUNTIF($DA26:$DC26, Active!$HH$1)&gt;0, Active!HF$2, 0)</f>
        <v>0</v>
      </c>
      <c r="HG26" s="240">
        <f>IF(COUNTIF($DD26:$DF26, Active!$HH$1)&gt;0, Active!HG$2, 0)</f>
        <v>0</v>
      </c>
      <c r="HH26" s="241">
        <f t="shared" si="9"/>
        <v>0</v>
      </c>
      <c r="HI26" s="243"/>
      <c r="HJ26" s="242">
        <f>IF(MAX($N26:$Q26)&gt;=40, Active!HJ$2, 0)</f>
        <v>3</v>
      </c>
      <c r="HK26" s="234">
        <f>IF(MAX($R26:$U26)&gt;=40, Active!HK$2, 0)</f>
        <v>3</v>
      </c>
      <c r="HL26" s="234">
        <f>IF(MAX($V26:$Y26)&gt;=40, Active!HL$2, 0)</f>
        <v>0</v>
      </c>
      <c r="HM26" s="234">
        <f>IF(MAX($Z26:$AA26)&gt;=40, Active!HM$2, 0)</f>
        <v>0</v>
      </c>
      <c r="HN26" s="234">
        <f>IF(MAX($AB26:$AC26)&gt;=40, Active!HN$2, 0)</f>
        <v>2</v>
      </c>
      <c r="HO26" s="235">
        <f>IF(MAX($AD26:$AF26)&gt;=40, Active!HO$2, 0)</f>
        <v>20</v>
      </c>
      <c r="HP26" s="236">
        <f>IF(MAX($AG26:$AI26)&gt;=40, Active!HP$2, 0)</f>
        <v>20</v>
      </c>
      <c r="HQ26" s="236">
        <f>IF(MAX($AJ26:$AL26)&gt;=40, Active!HQ$2, 0)</f>
        <v>20</v>
      </c>
      <c r="HR26" s="236">
        <f>IF(MAX($AM26:$AO26)&gt;=40, Active!HR$2, 0)</f>
        <v>20</v>
      </c>
      <c r="HS26" s="236">
        <f>IF(MAX($AP26:$AR26)&gt;=40, Active!HS$2, 0)</f>
        <v>10</v>
      </c>
      <c r="HT26" s="236">
        <f>IF(MAX($AS26:$AU26)&gt;=40, Active!HT$2, 0)</f>
        <v>20</v>
      </c>
      <c r="HU26" s="236">
        <f>IF(MAX($AV26:$AX26)&gt;=40, Active!HU$2, 0)</f>
        <v>10</v>
      </c>
      <c r="HV26" s="237">
        <f>IF(MAX($AY26:$BA26)&gt;=40, Active!HV$2, 0)</f>
        <v>20</v>
      </c>
      <c r="HW26" s="238">
        <f>IF(MAX($BB26:$BD26)&gt;=40, Active!HW$2, 0)</f>
        <v>20</v>
      </c>
      <c r="HX26" s="238">
        <f>IF(MAX($BE26:$BG26)&gt;=40, Active!HX$2, 0)</f>
        <v>20</v>
      </c>
      <c r="HY26" s="238">
        <f>IF(MAX($BH26:$BJ26)&gt;=40, Active!HY$2, 0)</f>
        <v>20</v>
      </c>
      <c r="HZ26" s="238">
        <f>IF(MAX($BK26:$BM26)&gt;=40, Active!HZ$2, 0)</f>
        <v>10</v>
      </c>
      <c r="IA26" s="238">
        <f>IF(MAX($BN26:$BP26)&gt;=40, Active!IA$2, 0)</f>
        <v>20</v>
      </c>
      <c r="IB26" s="238">
        <f>IF(MAX($BQ26:$BS26)&gt;=40, Active!IB$2, 0)</f>
        <v>10</v>
      </c>
      <c r="IC26" s="238">
        <f>IF(MAX($BT26:$BV26)&gt;=40, Active!IC$2, 0)</f>
        <v>6</v>
      </c>
      <c r="ID26" s="239">
        <f>IF(MAX($BW26:$BY26)&gt;=40, Active!ID$2, 0)</f>
        <v>20</v>
      </c>
      <c r="IE26" s="240">
        <f>IF(MAX($BZ26:$CB26)&gt;=40, Active!IE$2, 0)</f>
        <v>20</v>
      </c>
      <c r="IF26" s="240">
        <f>IF(MAX($CC26:$CE26)&gt;=40, Active!IF$2, 0)</f>
        <v>0</v>
      </c>
      <c r="IG26" s="240">
        <f>IF(MAX($CF26:$CH26)&gt;=40, Active!IG$2, 0)</f>
        <v>10</v>
      </c>
      <c r="IH26" s="240">
        <f>IF(MAX($CI26:$CK26)&gt;=40, Active!IH$2, 0)</f>
        <v>0</v>
      </c>
      <c r="II26" s="240">
        <f>IF(MAX($CL26:$CN26)&gt;=40, Active!II$2, 0)</f>
        <v>30</v>
      </c>
      <c r="IJ26" s="240">
        <f>IF(MAX($CO26:$CQ26)&gt;=40, Active!IJ$2, 0)</f>
        <v>0</v>
      </c>
      <c r="IK26" s="240">
        <f>IF(MAX($CR26:$CT26)&gt;=40, Active!IK$2, 0)</f>
        <v>0</v>
      </c>
      <c r="IL26" s="240">
        <f>IF(MAX($CU26:$CW26)&gt;=40, Active!IL$2, 0)</f>
        <v>20</v>
      </c>
      <c r="IM26" s="240">
        <f>IF(MAX($CX26:$CZ26)&gt;=40, Active!IM$2, 0)</f>
        <v>0</v>
      </c>
      <c r="IN26" s="240">
        <f>IF(MAX($DA26:$DC26)&gt;=40, Active!IN$2, 0)</f>
        <v>20</v>
      </c>
      <c r="IO26" s="240">
        <f>IF(MAX($DD26:$DF26)&gt;=40, Active!IO$2, 0)</f>
        <v>0</v>
      </c>
      <c r="IP26" s="416">
        <f t="shared" si="10"/>
        <v>360</v>
      </c>
      <c r="IQ26" s="416">
        <f t="shared" si="11"/>
        <v>14</v>
      </c>
    </row>
    <row r="27" spans="1:251" ht="15" customHeight="1" x14ac:dyDescent="0.25">
      <c r="B27" s="392">
        <v>14</v>
      </c>
      <c r="C27" s="13" t="s">
        <v>439</v>
      </c>
      <c r="D27" s="423">
        <v>43466</v>
      </c>
      <c r="E27" s="20" t="s">
        <v>278</v>
      </c>
      <c r="F27" s="6">
        <v>9546192</v>
      </c>
      <c r="G27" s="20">
        <v>1</v>
      </c>
      <c r="H27" s="20"/>
      <c r="I27" s="23"/>
      <c r="J27" s="6" t="s">
        <v>18</v>
      </c>
      <c r="K27" s="6" t="s">
        <v>18</v>
      </c>
      <c r="L27" s="424"/>
      <c r="M27" s="425" t="s">
        <v>546</v>
      </c>
      <c r="N27" s="24">
        <v>65</v>
      </c>
      <c r="O27" s="107"/>
      <c r="P27" s="108"/>
      <c r="Q27" s="444"/>
      <c r="R27" s="24">
        <v>83.3</v>
      </c>
      <c r="S27" s="107"/>
      <c r="T27" s="108"/>
      <c r="U27" s="649"/>
      <c r="V27" s="24" t="s">
        <v>19</v>
      </c>
      <c r="W27" s="107"/>
      <c r="X27" s="108"/>
      <c r="Y27" s="444"/>
      <c r="Z27" s="24" t="s">
        <v>19</v>
      </c>
      <c r="AA27" s="273"/>
      <c r="AB27" s="690">
        <v>63.680000305175781</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v>67</v>
      </c>
      <c r="AZ27" s="107"/>
      <c r="BA27" s="273"/>
      <c r="BB27" s="24">
        <v>67</v>
      </c>
      <c r="BC27" s="107"/>
      <c r="BD27" s="273"/>
      <c r="BE27" s="24">
        <v>67</v>
      </c>
      <c r="BF27" s="107"/>
      <c r="BG27" s="273"/>
      <c r="BH27" s="24">
        <v>63</v>
      </c>
      <c r="BI27" s="107"/>
      <c r="BJ27" s="273"/>
      <c r="BK27" s="24">
        <v>66</v>
      </c>
      <c r="BL27" s="107"/>
      <c r="BM27" s="273"/>
      <c r="BN27" s="24">
        <v>70</v>
      </c>
      <c r="BO27" s="107"/>
      <c r="BP27" s="273"/>
      <c r="BQ27" s="24">
        <v>68</v>
      </c>
      <c r="BR27" s="107"/>
      <c r="BS27" s="273"/>
      <c r="BT27" s="24">
        <v>80</v>
      </c>
      <c r="BU27" s="291"/>
      <c r="BV27" s="273"/>
      <c r="BW27" s="24">
        <v>41</v>
      </c>
      <c r="BX27" s="107"/>
      <c r="BY27" s="273"/>
      <c r="BZ27" s="24">
        <v>60</v>
      </c>
      <c r="CA27" s="107"/>
      <c r="CB27" s="273"/>
      <c r="CC27" s="24">
        <v>46</v>
      </c>
      <c r="CD27" s="107"/>
      <c r="CE27" s="107"/>
      <c r="CF27" s="107"/>
      <c r="CG27" s="107"/>
      <c r="CH27" s="273"/>
      <c r="CI27" s="24"/>
      <c r="CJ27" s="107"/>
      <c r="CK27" s="273"/>
      <c r="CL27" s="281">
        <v>32</v>
      </c>
      <c r="CM27" s="107">
        <v>40</v>
      </c>
      <c r="CN27" s="273"/>
      <c r="CO27" s="24"/>
      <c r="CP27" s="107"/>
      <c r="CQ27" s="273"/>
      <c r="CR27" s="24"/>
      <c r="CS27" s="107"/>
      <c r="CT27" s="273"/>
      <c r="CU27" s="24"/>
      <c r="CV27" s="107"/>
      <c r="CW27" s="273"/>
      <c r="CX27" s="24"/>
      <c r="CY27" s="107"/>
      <c r="CZ27" s="273"/>
      <c r="DA27" s="24">
        <v>56.099998474121094</v>
      </c>
      <c r="DB27" s="107"/>
      <c r="DC27" s="273"/>
      <c r="DD27" s="24">
        <v>59.799999237060547</v>
      </c>
      <c r="DE27" s="107"/>
      <c r="DF27" s="273"/>
      <c r="DG27" s="218"/>
      <c r="DH27" s="217"/>
      <c r="DI27" s="217" t="s">
        <v>1558</v>
      </c>
      <c r="DJ27" s="286">
        <v>60.09</v>
      </c>
      <c r="DK27" s="219" t="s">
        <v>124</v>
      </c>
      <c r="DL27" s="220">
        <f t="shared" si="6"/>
        <v>3.0045000000000002</v>
      </c>
      <c r="DM27" s="650">
        <f>COUNTIF(N27:DF27, Active!DM$1)+COUNTIF(N27:DF27, Active!DM$2)</f>
        <v>0</v>
      </c>
      <c r="DN27" s="233">
        <f>IF(COUNTIF($N27:$Q27, Active!ET$1)&gt;0, Active!DN$2, 0)</f>
        <v>0</v>
      </c>
      <c r="DO27" s="234">
        <f>IF(COUNTIF($R27:$U27, Active!ET$1)&gt;0, Active!DO$2, 0)</f>
        <v>0</v>
      </c>
      <c r="DP27" s="234">
        <f>IF(COUNTIF($V27:$Y27, Active!ET$1)&gt;0, Active!DP$2, 0)</f>
        <v>0</v>
      </c>
      <c r="DQ27" s="234">
        <f>IF(COUNTIF($Z27:$AA27, Active!ET$1)&gt;0, Active!DQ$2, 0)</f>
        <v>0</v>
      </c>
      <c r="DR27" s="234">
        <f>IF(COUNTIF($AB27:$AC27, Active!ET$1)&gt;0, Active!DR$2, 0)</f>
        <v>0</v>
      </c>
      <c r="DS27" s="235">
        <f>IF(COUNTIF($AD27:$AF27, Active!$ET$1)&gt;0, Active!DS$2, 0)</f>
        <v>0</v>
      </c>
      <c r="DT27" s="236">
        <f>IF(COUNTIF($AG27:$AI27, Active!$ET$1)&gt;0, Active!DT$2, 0)</f>
        <v>0</v>
      </c>
      <c r="DU27" s="236">
        <f>IF(COUNTIF($AJ27:$AL27, Active!$ET$1)&gt;0, Active!DU$2, 0)</f>
        <v>0</v>
      </c>
      <c r="DV27" s="236">
        <f>IF(COUNTIF($AM27:$AO27, Active!$ET$1)&gt;0, Active!DV$2, 0)</f>
        <v>0</v>
      </c>
      <c r="DW27" s="236">
        <f>IF(COUNTIF($AP27:$AR27, Active!$ET$1)&gt;0, Active!DW$2, 0)</f>
        <v>0</v>
      </c>
      <c r="DX27" s="236">
        <f>IF(COUNTIF($AS27:$AU27, Active!$ET$1)&gt;0, Active!DX$2, 0)</f>
        <v>0</v>
      </c>
      <c r="DY27" s="236">
        <f>IF(COUNTIF($AV27:$AX27, Active!$ET$1)&gt;0, Active!DY$2, 0)</f>
        <v>0</v>
      </c>
      <c r="DZ27" s="237">
        <f>IF(COUNTIF($AY27:$BA27, Active!$ET$1)&gt;0, Active!DZ$2, 0)</f>
        <v>0</v>
      </c>
      <c r="EA27" s="238">
        <f>IF(COUNTIF($BB27:$BD27, Active!$ET$1)&gt;0, Active!EA$2, 0)</f>
        <v>0</v>
      </c>
      <c r="EB27" s="238">
        <f>IF(COUNTIF($BE27:$BG27, Active!$ET$1)&gt;0, Active!EB$2, 0)</f>
        <v>0</v>
      </c>
      <c r="EC27" s="238">
        <f>IF(COUNTIF($BH27:$BJ27, Active!$ET$1)&gt;0, Active!EC$2, 0)</f>
        <v>0</v>
      </c>
      <c r="ED27" s="238">
        <f>IF(COUNTIF($BK27:$BM27, Active!$ET$1)&gt;0, Active!ED$2, 0)</f>
        <v>0</v>
      </c>
      <c r="EE27" s="238">
        <f>IF(COUNTIF($BN27:$BP27, Active!$ET$1)&gt;0, Active!EE$2, 0)</f>
        <v>0</v>
      </c>
      <c r="EF27" s="238">
        <f>IF(COUNTIF($BQ27:$BS27, Active!$ET$1)&gt;0, Active!EF$2, 0)</f>
        <v>0</v>
      </c>
      <c r="EG27" s="238">
        <f>IF(COUNTIF($BT27:$BV27, Active!$ET$1)&gt;0, Active!EG$2, 0)</f>
        <v>0</v>
      </c>
      <c r="EH27" s="239">
        <f>IF(COUNTIF($BW27:$BY27, Active!$ET$1)&gt;0, Active!EH$2, 0)</f>
        <v>0</v>
      </c>
      <c r="EI27" s="240">
        <f>IF(COUNTIF($BZ27:$CB27, Active!$ET$1)&gt;0, Active!EI$2, 0)</f>
        <v>0</v>
      </c>
      <c r="EJ27" s="240">
        <f>IF(COUNTIF($CC27:$CE27, Active!$ET$1)&gt;0, Active!EJ$2, 0)</f>
        <v>0</v>
      </c>
      <c r="EK27" s="240">
        <f>IF(COUNTIF($CF27:$CH27, Active!$ET$1)&gt;0, Active!EK$2, 0)</f>
        <v>0</v>
      </c>
      <c r="EL27" s="240">
        <f>IF(COUNTIF($CI27:$CK27, Active!$ET$1)&gt;0, Active!EL$2, 0)</f>
        <v>0</v>
      </c>
      <c r="EM27" s="240">
        <f>IF(COUNTIF($CL27:$CN27, Active!$ET$1)&gt;0, Active!EM$2, 0)</f>
        <v>0</v>
      </c>
      <c r="EN27" s="240">
        <f>IF(COUNTIF($CO27:$CQ27, Active!$ET$1)&gt;0, Active!EN$2, 0)</f>
        <v>0</v>
      </c>
      <c r="EO27" s="240">
        <f>IF(COUNTIF($CR27:$CT27, Active!$ET$1)&gt;0, Active!EO$2, 0)</f>
        <v>0</v>
      </c>
      <c r="EP27" s="240">
        <f>IF(COUNTIF($CU27:$CW27, Active!$ET$1)&gt;0, Active!EP$2, 0)</f>
        <v>0</v>
      </c>
      <c r="EQ27" s="240">
        <f>IF(COUNTIF($CX27:$CZ27, Active!$ET$1)&gt;0, Active!EQ$2, 0)</f>
        <v>0</v>
      </c>
      <c r="ER27" s="240">
        <f>IF(COUNTIF($DA27:$DC27, Active!$ET$1)&gt;0, Active!ER$2, 0)</f>
        <v>0</v>
      </c>
      <c r="ES27" s="240">
        <f>IF(COUNTIF($DD27:$DF27, Active!$ET$1)&gt;0, Active!ES$2, 0)</f>
        <v>0</v>
      </c>
      <c r="ET27" s="241">
        <f t="shared" si="7"/>
        <v>0</v>
      </c>
      <c r="EU27" s="242">
        <f>IF(COUNTIF($N27:$Q27, Active!GA$1)&gt;0, Active!EU$2, 0)</f>
        <v>0</v>
      </c>
      <c r="EV27" s="234">
        <f>IF(COUNTIF($R27:$U27, Active!GA$1)&gt;0, Active!EV$2, 0)</f>
        <v>0</v>
      </c>
      <c r="EW27" s="234">
        <f>IF(COUNTIF($V27:$Y27, Active!GA$1)&gt;0, Active!EW$2, 0)</f>
        <v>0</v>
      </c>
      <c r="EX27" s="234">
        <f>IF(COUNTIF($Z27:$AA27, Active!GA$1)&gt;0, Active!EX$2, 0)</f>
        <v>0</v>
      </c>
      <c r="EY27" s="234">
        <f>IF(COUNTIF($AB27:$AC27, Active!GA$1)&gt;0, Active!EY$2, 0)</f>
        <v>0</v>
      </c>
      <c r="EZ27" s="235">
        <f>IF(COUNTIF($AD27:$AF27, Active!$GA$1)&gt;0, Active!EZ$2, 0)</f>
        <v>0</v>
      </c>
      <c r="FA27" s="236">
        <f>IF(COUNTIF($AG27:$AI27, Active!$GA$1)&gt;0, Active!FA$2, 0)</f>
        <v>0</v>
      </c>
      <c r="FB27" s="236">
        <f>IF(COUNTIF($AJ27:$AL27, Active!$GA$1)&gt;0, Active!FB$2, 0)</f>
        <v>0</v>
      </c>
      <c r="FC27" s="236">
        <f>IF(COUNTIF($AM27:$AO27, Active!$GA$1)&gt;0, Active!FC$2, 0)</f>
        <v>0</v>
      </c>
      <c r="FD27" s="236">
        <f>IF(COUNTIF($AP27:$AR27, Active!$GA$1)&gt;0, Active!FD$2, 0)</f>
        <v>0</v>
      </c>
      <c r="FE27" s="236">
        <f>IF(COUNTIF($AS27:$AU27, Active!$GA$1)&gt;0, Active!FE$2, 0)</f>
        <v>0</v>
      </c>
      <c r="FF27" s="236">
        <f>IF(COUNTIF($AV27:$AX27, Active!$GA$1)&gt;0, Active!FF$2, 0)</f>
        <v>0</v>
      </c>
      <c r="FG27" s="237">
        <f>IF(COUNTIF($AY27:$BA27, Active!$GA$1)&gt;0, Active!FG$2, 0)</f>
        <v>0</v>
      </c>
      <c r="FH27" s="238">
        <f>IF(COUNTIF($BB27:$BD27, Active!$GA$1)&gt;0, Active!FH$2, 0)</f>
        <v>0</v>
      </c>
      <c r="FI27" s="238">
        <f>IF(COUNTIF($BE27:$BG27, Active!$GA$1)&gt;0, Active!FI$2, 0)</f>
        <v>0</v>
      </c>
      <c r="FJ27" s="238">
        <f>IF(COUNTIF($BH27:$BJ27, Active!$GA$1)&gt;0, Active!FJ$2, 0)</f>
        <v>0</v>
      </c>
      <c r="FK27" s="238">
        <f>IF(COUNTIF($BK27:$BM27, Active!$GA$1)&gt;0, Active!FK$2, 0)</f>
        <v>0</v>
      </c>
      <c r="FL27" s="238">
        <f>IF(COUNTIF($BN27:$BP27, Active!$GA$1)&gt;0, Active!FL$2, 0)</f>
        <v>0</v>
      </c>
      <c r="FM27" s="238">
        <f>IF(COUNTIF($BQ27:$BS27, Active!$GA$1)&gt;0, Active!FM$2, 0)</f>
        <v>0</v>
      </c>
      <c r="FN27" s="238">
        <f>IF(COUNTIF($BT27:$BV27, Active!$GA$1)&gt;0, Active!FN$2, 0)</f>
        <v>0</v>
      </c>
      <c r="FO27" s="239">
        <f>IF(COUNTIF($BW27:$BY27, Active!$GA$1)&gt;0, Active!FO$2, 0)</f>
        <v>0</v>
      </c>
      <c r="FP27" s="240">
        <f>IF(COUNTIF($BZ27:$CB27, Active!$GA$1)&gt;0, Active!FP$2, 0)</f>
        <v>0</v>
      </c>
      <c r="FQ27" s="240">
        <f>IF(COUNTIF($CC27:$CE27, Active!$GA$1)&gt;0, Active!FQ$2, 0)</f>
        <v>0</v>
      </c>
      <c r="FR27" s="240">
        <f>IF(COUNTIF($CF27:$CH27, Active!$GA$1)&gt;0, Active!FR$2, 0)</f>
        <v>0</v>
      </c>
      <c r="FS27" s="240">
        <f>IF(COUNTIF($CI27:$CK27, Active!$GA$1)&gt;0, Active!FS$2, 0)</f>
        <v>0</v>
      </c>
      <c r="FT27" s="240">
        <f>IF(COUNTIF($CL27:$CN27, Active!$GA$1)&gt;0, Active!FT$2, 0)</f>
        <v>0</v>
      </c>
      <c r="FU27" s="240">
        <f>IF(COUNTIF($CO27:$CQ27, Active!$GA$1)&gt;0, Active!FU$2, 0)</f>
        <v>0</v>
      </c>
      <c r="FV27" s="240">
        <f>IF(COUNTIF($CR27:$CT27, Active!$GA$1)&gt;0, Active!FV$2, 0)</f>
        <v>0</v>
      </c>
      <c r="FW27" s="240">
        <f>IF(COUNTIF($CU27:$CW27, Active!$GA$1)&gt;0, Active!FW$2, 0)</f>
        <v>0</v>
      </c>
      <c r="FX27" s="240">
        <f>IF(COUNTIF($CX27:$CZ27, Active!$GA$1)&gt;0, Active!FX$2, 0)</f>
        <v>0</v>
      </c>
      <c r="FY27" s="240">
        <f>IF(COUNTIF($DA27:$DC27, Active!$GA$1)&gt;0, Active!FY$2, 0)</f>
        <v>0</v>
      </c>
      <c r="FZ27" s="240">
        <f>IF(COUNTIF($DD27:$DF27, Active!$GA$1)&gt;0, Active!FZ$2, 0)</f>
        <v>0</v>
      </c>
      <c r="GA27" s="241">
        <f t="shared" si="8"/>
        <v>0</v>
      </c>
      <c r="GB27" s="242">
        <f>IF(COUNTIF($N27:$Q27, Active!HH$1)&gt;0, Active!GB$2, 0)</f>
        <v>0</v>
      </c>
      <c r="GC27" s="234">
        <f>IF(COUNTIF($R27:$U27, Active!HH$1)&gt;0, Active!GC$2, 0)</f>
        <v>0</v>
      </c>
      <c r="GD27" s="234">
        <f>IF(COUNTIF($V27:$Y27, Active!HH$1)&gt;0, Active!GD$2, 0)</f>
        <v>0</v>
      </c>
      <c r="GE27" s="234">
        <f>IF(COUNTIF($Z27:$AA27, Active!HH$1)&gt;0, Active!GE$2, 0)</f>
        <v>0</v>
      </c>
      <c r="GF27" s="234">
        <f>IF(COUNTIF($AB27:$AC27, Active!HH$1)&gt;0, Active!GF$2, 0)</f>
        <v>0</v>
      </c>
      <c r="GG27" s="235">
        <f>IF(COUNTIF($AD27:$AF27, Active!$HH$1)&gt;0, Active!GG$2, 0)</f>
        <v>0</v>
      </c>
      <c r="GH27" s="236">
        <f>IF(COUNTIF($AG27:$AI27, Active!$HH$1)&gt;0, Active!GH$2, 0)</f>
        <v>0</v>
      </c>
      <c r="GI27" s="236">
        <f>IF(COUNTIF($AJ27:$AL27, Active!$HH$1)&gt;0, Active!GI$2, 0)</f>
        <v>0</v>
      </c>
      <c r="GJ27" s="236">
        <f>IF(COUNTIF($AM27:$AO27, Active!$HH$1)&gt;0, Active!GJ$2, 0)</f>
        <v>0</v>
      </c>
      <c r="GK27" s="236">
        <f>IF(COUNTIF($AP27:$AR27, Active!$HH$1)&gt;0, Active!GK$2, 0)</f>
        <v>0</v>
      </c>
      <c r="GL27" s="236">
        <f>IF(COUNTIF($AS27:$AU27, Active!$HH$1)&gt;0, Active!GL$2, 0)</f>
        <v>0</v>
      </c>
      <c r="GM27" s="236">
        <f>IF(COUNTIF($AV27:$AX27, Active!$HH$1)&gt;0, Active!GM$2, 0)</f>
        <v>0</v>
      </c>
      <c r="GN27" s="237">
        <f>IF(COUNTIF($AY27:$BA27, Active!$HH$1)&gt;0, Active!GN$2, 0)</f>
        <v>0</v>
      </c>
      <c r="GO27" s="238">
        <f>IF(COUNTIF($BB27:$BD27, Active!$HH$1)&gt;0, Active!GO$2, 0)</f>
        <v>0</v>
      </c>
      <c r="GP27" s="238">
        <f>IF(COUNTIF($BE27:$BG27, Active!$HH$1)&gt;0, Active!GP$2, 0)</f>
        <v>0</v>
      </c>
      <c r="GQ27" s="238">
        <f>IF(COUNTIF($BH27:$BJ27, Active!$HH$1)&gt;0, Active!GQ$2, 0)</f>
        <v>0</v>
      </c>
      <c r="GR27" s="238">
        <f>IF(COUNTIF($BK27:$BM27, Active!$HH$1)&gt;0, Active!GR$2, 0)</f>
        <v>0</v>
      </c>
      <c r="GS27" s="238">
        <f>IF(COUNTIF($BN27:$BP27, Active!$HH$1)&gt;0, Active!GS$2, 0)</f>
        <v>0</v>
      </c>
      <c r="GT27" s="238">
        <f>IF(COUNTIF($BQ27:$BS27, Active!$HH$1)&gt;0, Active!GT$2, 0)</f>
        <v>0</v>
      </c>
      <c r="GU27" s="238">
        <f>IF(COUNTIF($BT27:$BV27, Active!$HH$1)&gt;0, Active!GU$2, 0)</f>
        <v>0</v>
      </c>
      <c r="GV27" s="239">
        <f>IF(COUNTIF($BW27:$BY27, Active!$HH$1)&gt;0, Active!GV$2, 0)</f>
        <v>0</v>
      </c>
      <c r="GW27" s="240">
        <f>IF(COUNTIF($BZ27:$CB27, Active!$HH$1)&gt;0, Active!GW$2, 0)</f>
        <v>0</v>
      </c>
      <c r="GX27" s="240">
        <f>IF(COUNTIF($CC27:$CE27, Active!$HH$1)&gt;0, Active!GX$2, 0)</f>
        <v>0</v>
      </c>
      <c r="GY27" s="240">
        <f>IF(COUNTIF($CF27:$CH27, Active!$HH$1)&gt;0, Active!GY$2, 0)</f>
        <v>0</v>
      </c>
      <c r="GZ27" s="240">
        <f>IF(COUNTIF($CI27:$CK27, Active!$HH$1)&gt;0, Active!GZ$2, 0)</f>
        <v>0</v>
      </c>
      <c r="HA27" s="240">
        <f>IF(COUNTIF($CL27:$CN27, Active!$HH$1)&gt;0, Active!HA$2, 0)</f>
        <v>0</v>
      </c>
      <c r="HB27" s="240">
        <f>IF(COUNTIF($CO27:$CQ27, Active!$HH$1)&gt;0, Active!HB$2, 0)</f>
        <v>0</v>
      </c>
      <c r="HC27" s="240">
        <f>IF(COUNTIF($CR27:$CT27, Active!$HH$1)&gt;0, Active!HC$2, 0)</f>
        <v>0</v>
      </c>
      <c r="HD27" s="240">
        <f>IF(COUNTIF($CU27:$CW27, Active!$HH$1)&gt;0, Active!HD$2, 0)</f>
        <v>0</v>
      </c>
      <c r="HE27" s="240">
        <f>IF(COUNTIF($CX27:$CZ27, Active!$HH$1)&gt;0, Active!HE$2, 0)</f>
        <v>0</v>
      </c>
      <c r="HF27" s="240">
        <f>IF(COUNTIF($DA27:$DC27, Active!$HH$1)&gt;0, Active!HF$2, 0)</f>
        <v>0</v>
      </c>
      <c r="HG27" s="240">
        <f>IF(COUNTIF($DD27:$DF27, Active!$HH$1)&gt;0, Active!HG$2, 0)</f>
        <v>0</v>
      </c>
      <c r="HH27" s="241">
        <f t="shared" si="9"/>
        <v>0</v>
      </c>
      <c r="HI27" s="243"/>
      <c r="HJ27" s="242">
        <f>IF(MAX($N27:$Q27)&gt;=40, Active!HJ$2, 0)</f>
        <v>3</v>
      </c>
      <c r="HK27" s="234">
        <f>IF(MAX($R27:$U27)&gt;=40, Active!HK$2, 0)</f>
        <v>3</v>
      </c>
      <c r="HL27" s="234">
        <f>IF(MAX($V27:$Y27)&gt;=40, Active!HL$2, 0)</f>
        <v>0</v>
      </c>
      <c r="HM27" s="234">
        <f>IF(MAX($Z27:$AA27)&gt;=40, Active!HM$2, 0)</f>
        <v>0</v>
      </c>
      <c r="HN27" s="234">
        <f>IF(MAX($AB27:$AC27)&gt;=40, Active!HN$2, 0)</f>
        <v>2</v>
      </c>
      <c r="HO27" s="235">
        <f>IF(MAX($AD27:$AF27)&gt;=40, Active!HO$2, 0)</f>
        <v>20</v>
      </c>
      <c r="HP27" s="236">
        <f>IF(MAX($AG27:$AI27)&gt;=40, Active!HP$2, 0)</f>
        <v>20</v>
      </c>
      <c r="HQ27" s="236">
        <f>IF(MAX($AJ27:$AL27)&gt;=40, Active!HQ$2, 0)</f>
        <v>20</v>
      </c>
      <c r="HR27" s="236">
        <f>IF(MAX($AM27:$AO27)&gt;=40, Active!HR$2, 0)</f>
        <v>20</v>
      </c>
      <c r="HS27" s="236">
        <f>IF(MAX($AP27:$AR27)&gt;=40, Active!HS$2, 0)</f>
        <v>10</v>
      </c>
      <c r="HT27" s="236">
        <f>IF(MAX($AS27:$AU27)&gt;=40, Active!HT$2, 0)</f>
        <v>20</v>
      </c>
      <c r="HU27" s="236">
        <f>IF(MAX($AV27:$AX27)&gt;=40, Active!HU$2, 0)</f>
        <v>10</v>
      </c>
      <c r="HV27" s="237">
        <f>IF(MAX($AY27:$BA27)&gt;=40, Active!HV$2, 0)</f>
        <v>20</v>
      </c>
      <c r="HW27" s="238">
        <f>IF(MAX($BB27:$BD27)&gt;=40, Active!HW$2, 0)</f>
        <v>20</v>
      </c>
      <c r="HX27" s="238">
        <f>IF(MAX($BE27:$BG27)&gt;=40, Active!HX$2, 0)</f>
        <v>20</v>
      </c>
      <c r="HY27" s="238">
        <f>IF(MAX($BH27:$BJ27)&gt;=40, Active!HY$2, 0)</f>
        <v>20</v>
      </c>
      <c r="HZ27" s="238">
        <f>IF(MAX($BK27:$BM27)&gt;=40, Active!HZ$2, 0)</f>
        <v>10</v>
      </c>
      <c r="IA27" s="238">
        <f>IF(MAX($BN27:$BP27)&gt;=40, Active!IA$2, 0)</f>
        <v>20</v>
      </c>
      <c r="IB27" s="238">
        <f>IF(MAX($BQ27:$BS27)&gt;=40, Active!IB$2, 0)</f>
        <v>10</v>
      </c>
      <c r="IC27" s="238">
        <f>IF(MAX($BT27:$BV27)&gt;=40, Active!IC$2, 0)</f>
        <v>6</v>
      </c>
      <c r="ID27" s="239">
        <f>IF(MAX($BW27:$BY27)&gt;=40, Active!ID$2, 0)</f>
        <v>20</v>
      </c>
      <c r="IE27" s="240">
        <f>IF(MAX($BZ27:$CB27)&gt;=40, Active!IE$2, 0)</f>
        <v>20</v>
      </c>
      <c r="IF27" s="240">
        <f>IF(MAX($CC27:$CE27)&gt;=40, Active!IF$2, 0)</f>
        <v>10</v>
      </c>
      <c r="IG27" s="240">
        <f>IF(MAX($CF27:$CH27)&gt;=40, Active!IG$2, 0)</f>
        <v>0</v>
      </c>
      <c r="IH27" s="240">
        <f>IF(MAX($CI27:$CK27)&gt;=40, Active!IH$2, 0)</f>
        <v>0</v>
      </c>
      <c r="II27" s="240">
        <f>IF(MAX($CL27:$CN27)&gt;=40, Active!II$2, 0)</f>
        <v>30</v>
      </c>
      <c r="IJ27" s="240">
        <f>IF(MAX($CO27:$CQ27)&gt;=40, Active!IJ$2, 0)</f>
        <v>0</v>
      </c>
      <c r="IK27" s="240">
        <f>IF(MAX($CR27:$CT27)&gt;=40, Active!IK$2, 0)</f>
        <v>0</v>
      </c>
      <c r="IL27" s="240">
        <f>IF(MAX($CU27:$CW27)&gt;=40, Active!IL$2, 0)</f>
        <v>0</v>
      </c>
      <c r="IM27" s="240">
        <f>IF(MAX($CX27:$CZ27)&gt;=40, Active!IM$2, 0)</f>
        <v>0</v>
      </c>
      <c r="IN27" s="240">
        <f>IF(MAX($DA27:$DC27)&gt;=40, Active!IN$2, 0)</f>
        <v>20</v>
      </c>
      <c r="IO27" s="240">
        <f>IF(MAX($DD27:$DF27)&gt;=40, Active!IO$2, 0)</f>
        <v>20</v>
      </c>
      <c r="IP27" s="416">
        <f t="shared" si="10"/>
        <v>360</v>
      </c>
      <c r="IQ27" s="416">
        <f t="shared" si="11"/>
        <v>14</v>
      </c>
    </row>
    <row r="28" spans="1:251" ht="15" customHeight="1" x14ac:dyDescent="0.25">
      <c r="B28" s="392">
        <v>15</v>
      </c>
      <c r="C28" s="13" t="s">
        <v>440</v>
      </c>
      <c r="D28" s="423">
        <v>43466</v>
      </c>
      <c r="E28" s="20" t="s">
        <v>278</v>
      </c>
      <c r="F28" s="6">
        <v>9546251</v>
      </c>
      <c r="G28" s="20">
        <v>1</v>
      </c>
      <c r="H28" s="20"/>
      <c r="I28" s="23"/>
      <c r="J28" s="6" t="s">
        <v>18</v>
      </c>
      <c r="K28" s="6" t="s">
        <v>18</v>
      </c>
      <c r="L28" s="424"/>
      <c r="M28" s="425" t="s">
        <v>547</v>
      </c>
      <c r="N28" s="24">
        <v>61.9</v>
      </c>
      <c r="O28" s="107"/>
      <c r="P28" s="108"/>
      <c r="Q28" s="444"/>
      <c r="R28" s="24">
        <v>73.900000000000006</v>
      </c>
      <c r="S28" s="107"/>
      <c r="T28" s="108"/>
      <c r="U28" s="649"/>
      <c r="V28" s="24" t="s">
        <v>19</v>
      </c>
      <c r="W28" s="107"/>
      <c r="X28" s="108"/>
      <c r="Y28" s="444"/>
      <c r="Z28" s="24" t="s">
        <v>19</v>
      </c>
      <c r="AA28" s="273"/>
      <c r="AB28" s="690">
        <v>55.700000762939453</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v>54</v>
      </c>
      <c r="AZ28" s="107"/>
      <c r="BA28" s="273"/>
      <c r="BB28" s="24">
        <v>68</v>
      </c>
      <c r="BC28" s="107"/>
      <c r="BD28" s="273"/>
      <c r="BE28" s="24">
        <v>67</v>
      </c>
      <c r="BF28" s="107"/>
      <c r="BG28" s="273"/>
      <c r="BH28" s="24">
        <v>71</v>
      </c>
      <c r="BI28" s="107"/>
      <c r="BJ28" s="273"/>
      <c r="BK28" s="24">
        <v>66</v>
      </c>
      <c r="BL28" s="107"/>
      <c r="BM28" s="273"/>
      <c r="BN28" s="24">
        <v>68</v>
      </c>
      <c r="BO28" s="107"/>
      <c r="BP28" s="273"/>
      <c r="BQ28" s="24">
        <v>66</v>
      </c>
      <c r="BR28" s="107"/>
      <c r="BS28" s="273"/>
      <c r="BT28" s="24">
        <v>75.099999999999994</v>
      </c>
      <c r="BU28" s="291"/>
      <c r="BV28" s="273"/>
      <c r="BW28" s="24">
        <v>47</v>
      </c>
      <c r="BX28" s="107"/>
      <c r="BY28" s="273"/>
      <c r="BZ28" s="24">
        <v>54</v>
      </c>
      <c r="CA28" s="107"/>
      <c r="CB28" s="273"/>
      <c r="CC28" s="24">
        <v>46</v>
      </c>
      <c r="CD28" s="107"/>
      <c r="CE28" s="107"/>
      <c r="CF28" s="107"/>
      <c r="CG28" s="107"/>
      <c r="CH28" s="273"/>
      <c r="CI28" s="24"/>
      <c r="CJ28" s="107"/>
      <c r="CK28" s="273"/>
      <c r="CL28" s="24">
        <v>52.86</v>
      </c>
      <c r="CM28" s="107"/>
      <c r="CN28" s="273"/>
      <c r="CO28" s="24">
        <v>56</v>
      </c>
      <c r="CP28" s="107"/>
      <c r="CQ28" s="273"/>
      <c r="CR28" s="24"/>
      <c r="CS28" s="107"/>
      <c r="CT28" s="273"/>
      <c r="CU28" s="24"/>
      <c r="CV28" s="107"/>
      <c r="CW28" s="273"/>
      <c r="CX28" s="24"/>
      <c r="CY28" s="107"/>
      <c r="CZ28" s="273"/>
      <c r="DA28" s="24">
        <v>61.299999237060547</v>
      </c>
      <c r="DB28" s="107"/>
      <c r="DC28" s="273"/>
      <c r="DD28" s="24"/>
      <c r="DE28" s="107"/>
      <c r="DF28" s="273"/>
      <c r="DG28" s="218"/>
      <c r="DH28" s="217"/>
      <c r="DI28" s="217" t="s">
        <v>1389</v>
      </c>
      <c r="DJ28" s="286">
        <v>60.73</v>
      </c>
      <c r="DK28" s="219" t="s">
        <v>124</v>
      </c>
      <c r="DL28" s="220">
        <f t="shared" si="6"/>
        <v>3.0364999999999998</v>
      </c>
      <c r="DM28" s="650">
        <f>COUNTIF(N28:DF28, Active!DM$1)+COUNTIF(N28:DF28, Active!DM$2)</f>
        <v>0</v>
      </c>
      <c r="DN28" s="233">
        <f>IF(COUNTIF($N28:$Q28, Active!ET$1)&gt;0, Active!DN$2, 0)</f>
        <v>0</v>
      </c>
      <c r="DO28" s="234">
        <f>IF(COUNTIF($R28:$U28, Active!ET$1)&gt;0, Active!DO$2, 0)</f>
        <v>0</v>
      </c>
      <c r="DP28" s="234">
        <f>IF(COUNTIF($V28:$Y28, Active!ET$1)&gt;0, Active!DP$2, 0)</f>
        <v>0</v>
      </c>
      <c r="DQ28" s="234">
        <f>IF(COUNTIF($Z28:$AA28, Active!ET$1)&gt;0, Active!DQ$2, 0)</f>
        <v>0</v>
      </c>
      <c r="DR28" s="234">
        <f>IF(COUNTIF($AB28:$AC28, Active!ET$1)&gt;0, Active!DR$2, 0)</f>
        <v>0</v>
      </c>
      <c r="DS28" s="235">
        <f>IF(COUNTIF($AD28:$AF28, Active!$ET$1)&gt;0, Active!DS$2, 0)</f>
        <v>0</v>
      </c>
      <c r="DT28" s="236">
        <f>IF(COUNTIF($AG28:$AI28, Active!$ET$1)&gt;0, Active!DT$2, 0)</f>
        <v>0</v>
      </c>
      <c r="DU28" s="236">
        <f>IF(COUNTIF($AJ28:$AL28, Active!$ET$1)&gt;0, Active!DU$2, 0)</f>
        <v>0</v>
      </c>
      <c r="DV28" s="236">
        <f>IF(COUNTIF($AM28:$AO28, Active!$ET$1)&gt;0, Active!DV$2, 0)</f>
        <v>0</v>
      </c>
      <c r="DW28" s="236">
        <f>IF(COUNTIF($AP28:$AR28, Active!$ET$1)&gt;0, Active!DW$2, 0)</f>
        <v>0</v>
      </c>
      <c r="DX28" s="236">
        <f>IF(COUNTIF($AS28:$AU28, Active!$ET$1)&gt;0, Active!DX$2, 0)</f>
        <v>0</v>
      </c>
      <c r="DY28" s="236">
        <f>IF(COUNTIF($AV28:$AX28, Active!$ET$1)&gt;0, Active!DY$2, 0)</f>
        <v>0</v>
      </c>
      <c r="DZ28" s="237">
        <f>IF(COUNTIF($AY28:$BA28, Active!$ET$1)&gt;0, Active!DZ$2, 0)</f>
        <v>0</v>
      </c>
      <c r="EA28" s="238">
        <f>IF(COUNTIF($BB28:$BD28, Active!$ET$1)&gt;0, Active!EA$2, 0)</f>
        <v>0</v>
      </c>
      <c r="EB28" s="238">
        <f>IF(COUNTIF($BE28:$BG28, Active!$ET$1)&gt;0, Active!EB$2, 0)</f>
        <v>0</v>
      </c>
      <c r="EC28" s="238">
        <f>IF(COUNTIF($BH28:$BJ28, Active!$ET$1)&gt;0, Active!EC$2, 0)</f>
        <v>0</v>
      </c>
      <c r="ED28" s="238">
        <f>IF(COUNTIF($BK28:$BM28, Active!$ET$1)&gt;0, Active!ED$2, 0)</f>
        <v>0</v>
      </c>
      <c r="EE28" s="238">
        <f>IF(COUNTIF($BN28:$BP28, Active!$ET$1)&gt;0, Active!EE$2, 0)</f>
        <v>0</v>
      </c>
      <c r="EF28" s="238">
        <f>IF(COUNTIF($BQ28:$BS28, Active!$ET$1)&gt;0, Active!EF$2, 0)</f>
        <v>0</v>
      </c>
      <c r="EG28" s="238">
        <f>IF(COUNTIF($BT28:$BV28, Active!$ET$1)&gt;0, Active!EG$2, 0)</f>
        <v>0</v>
      </c>
      <c r="EH28" s="239">
        <f>IF(COUNTIF($BW28:$BY28, Active!$ET$1)&gt;0, Active!EH$2, 0)</f>
        <v>0</v>
      </c>
      <c r="EI28" s="240">
        <f>IF(COUNTIF($BZ28:$CB28, Active!$ET$1)&gt;0, Active!EI$2, 0)</f>
        <v>0</v>
      </c>
      <c r="EJ28" s="240">
        <f>IF(COUNTIF($CC28:$CE28, Active!$ET$1)&gt;0, Active!EJ$2, 0)</f>
        <v>0</v>
      </c>
      <c r="EK28" s="240">
        <f>IF(COUNTIF($CF28:$CH28, Active!$ET$1)&gt;0, Active!EK$2, 0)</f>
        <v>0</v>
      </c>
      <c r="EL28" s="240">
        <f>IF(COUNTIF($CI28:$CK28, Active!$ET$1)&gt;0, Active!EL$2, 0)</f>
        <v>0</v>
      </c>
      <c r="EM28" s="240">
        <f>IF(COUNTIF($CL28:$CN28, Active!$ET$1)&gt;0, Active!EM$2, 0)</f>
        <v>0</v>
      </c>
      <c r="EN28" s="240">
        <f>IF(COUNTIF($CO28:$CQ28, Active!$ET$1)&gt;0, Active!EN$2, 0)</f>
        <v>0</v>
      </c>
      <c r="EO28" s="240">
        <f>IF(COUNTIF($CR28:$CT28, Active!$ET$1)&gt;0, Active!EO$2, 0)</f>
        <v>0</v>
      </c>
      <c r="EP28" s="240">
        <f>IF(COUNTIF($CU28:$CW28, Active!$ET$1)&gt;0, Active!EP$2, 0)</f>
        <v>0</v>
      </c>
      <c r="EQ28" s="240">
        <f>IF(COUNTIF($CX28:$CZ28, Active!$ET$1)&gt;0, Active!EQ$2, 0)</f>
        <v>0</v>
      </c>
      <c r="ER28" s="240">
        <f>IF(COUNTIF($DA28:$DC28, Active!$ET$1)&gt;0, Active!ER$2, 0)</f>
        <v>0</v>
      </c>
      <c r="ES28" s="240">
        <f>IF(COUNTIF($DD28:$DF28, Active!$ET$1)&gt;0, Active!ES$2, 0)</f>
        <v>0</v>
      </c>
      <c r="ET28" s="241">
        <f t="shared" si="7"/>
        <v>0</v>
      </c>
      <c r="EU28" s="242">
        <f>IF(COUNTIF($N28:$Q28, Active!GA$1)&gt;0, Active!EU$2, 0)</f>
        <v>0</v>
      </c>
      <c r="EV28" s="234">
        <f>IF(COUNTIF($R28:$U28, Active!GA$1)&gt;0, Active!EV$2, 0)</f>
        <v>0</v>
      </c>
      <c r="EW28" s="234">
        <f>IF(COUNTIF($V28:$Y28, Active!GA$1)&gt;0, Active!EW$2, 0)</f>
        <v>0</v>
      </c>
      <c r="EX28" s="234">
        <f>IF(COUNTIF($Z28:$AA28, Active!GA$1)&gt;0, Active!EX$2, 0)</f>
        <v>0</v>
      </c>
      <c r="EY28" s="234">
        <f>IF(COUNTIF($AB28:$AC28, Active!GA$1)&gt;0, Active!EY$2, 0)</f>
        <v>0</v>
      </c>
      <c r="EZ28" s="235">
        <f>IF(COUNTIF($AD28:$AF28, Active!$GA$1)&gt;0, Active!EZ$2, 0)</f>
        <v>0</v>
      </c>
      <c r="FA28" s="236">
        <f>IF(COUNTIF($AG28:$AI28, Active!$GA$1)&gt;0, Active!FA$2, 0)</f>
        <v>0</v>
      </c>
      <c r="FB28" s="236">
        <f>IF(COUNTIF($AJ28:$AL28, Active!$GA$1)&gt;0, Active!FB$2, 0)</f>
        <v>0</v>
      </c>
      <c r="FC28" s="236">
        <f>IF(COUNTIF($AM28:$AO28, Active!$GA$1)&gt;0, Active!FC$2, 0)</f>
        <v>0</v>
      </c>
      <c r="FD28" s="236">
        <f>IF(COUNTIF($AP28:$AR28, Active!$GA$1)&gt;0, Active!FD$2, 0)</f>
        <v>0</v>
      </c>
      <c r="FE28" s="236">
        <f>IF(COUNTIF($AS28:$AU28, Active!$GA$1)&gt;0, Active!FE$2, 0)</f>
        <v>0</v>
      </c>
      <c r="FF28" s="236">
        <f>IF(COUNTIF($AV28:$AX28, Active!$GA$1)&gt;0, Active!FF$2, 0)</f>
        <v>0</v>
      </c>
      <c r="FG28" s="237">
        <f>IF(COUNTIF($AY28:$BA28, Active!$GA$1)&gt;0, Active!FG$2, 0)</f>
        <v>0</v>
      </c>
      <c r="FH28" s="238">
        <f>IF(COUNTIF($BB28:$BD28, Active!$GA$1)&gt;0, Active!FH$2, 0)</f>
        <v>0</v>
      </c>
      <c r="FI28" s="238">
        <f>IF(COUNTIF($BE28:$BG28, Active!$GA$1)&gt;0, Active!FI$2, 0)</f>
        <v>0</v>
      </c>
      <c r="FJ28" s="238">
        <f>IF(COUNTIF($BH28:$BJ28, Active!$GA$1)&gt;0, Active!FJ$2, 0)</f>
        <v>0</v>
      </c>
      <c r="FK28" s="238">
        <f>IF(COUNTIF($BK28:$BM28, Active!$GA$1)&gt;0, Active!FK$2, 0)</f>
        <v>0</v>
      </c>
      <c r="FL28" s="238">
        <f>IF(COUNTIF($BN28:$BP28, Active!$GA$1)&gt;0, Active!FL$2, 0)</f>
        <v>0</v>
      </c>
      <c r="FM28" s="238">
        <f>IF(COUNTIF($BQ28:$BS28, Active!$GA$1)&gt;0, Active!FM$2, 0)</f>
        <v>0</v>
      </c>
      <c r="FN28" s="238">
        <f>IF(COUNTIF($BT28:$BV28, Active!$GA$1)&gt;0, Active!FN$2, 0)</f>
        <v>0</v>
      </c>
      <c r="FO28" s="239">
        <f>IF(COUNTIF($BW28:$BY28, Active!$GA$1)&gt;0, Active!FO$2, 0)</f>
        <v>0</v>
      </c>
      <c r="FP28" s="240">
        <f>IF(COUNTIF($BZ28:$CB28, Active!$GA$1)&gt;0, Active!FP$2, 0)</f>
        <v>0</v>
      </c>
      <c r="FQ28" s="240">
        <f>IF(COUNTIF($CC28:$CE28, Active!$GA$1)&gt;0, Active!FQ$2, 0)</f>
        <v>0</v>
      </c>
      <c r="FR28" s="240">
        <f>IF(COUNTIF($CF28:$CH28, Active!$GA$1)&gt;0, Active!FR$2, 0)</f>
        <v>0</v>
      </c>
      <c r="FS28" s="240">
        <f>IF(COUNTIF($CI28:$CK28, Active!$GA$1)&gt;0, Active!FS$2, 0)</f>
        <v>0</v>
      </c>
      <c r="FT28" s="240">
        <f>IF(COUNTIF($CL28:$CN28, Active!$GA$1)&gt;0, Active!FT$2, 0)</f>
        <v>0</v>
      </c>
      <c r="FU28" s="240">
        <f>IF(COUNTIF($CO28:$CQ28, Active!$GA$1)&gt;0, Active!FU$2, 0)</f>
        <v>0</v>
      </c>
      <c r="FV28" s="240">
        <f>IF(COUNTIF($CR28:$CT28, Active!$GA$1)&gt;0, Active!FV$2, 0)</f>
        <v>0</v>
      </c>
      <c r="FW28" s="240">
        <f>IF(COUNTIF($CU28:$CW28, Active!$GA$1)&gt;0, Active!FW$2, 0)</f>
        <v>0</v>
      </c>
      <c r="FX28" s="240">
        <f>IF(COUNTIF($CX28:$CZ28, Active!$GA$1)&gt;0, Active!FX$2, 0)</f>
        <v>0</v>
      </c>
      <c r="FY28" s="240">
        <f>IF(COUNTIF($DA28:$DC28, Active!$GA$1)&gt;0, Active!FY$2, 0)</f>
        <v>0</v>
      </c>
      <c r="FZ28" s="240">
        <f>IF(COUNTIF($DD28:$DF28, Active!$GA$1)&gt;0, Active!FZ$2, 0)</f>
        <v>0</v>
      </c>
      <c r="GA28" s="241">
        <f t="shared" si="8"/>
        <v>0</v>
      </c>
      <c r="GB28" s="242">
        <f>IF(COUNTIF($N28:$Q28, Active!HH$1)&gt;0, Active!GB$2, 0)</f>
        <v>0</v>
      </c>
      <c r="GC28" s="234">
        <f>IF(COUNTIF($R28:$U28, Active!HH$1)&gt;0, Active!GC$2, 0)</f>
        <v>0</v>
      </c>
      <c r="GD28" s="234">
        <f>IF(COUNTIF($V28:$Y28, Active!HH$1)&gt;0, Active!GD$2, 0)</f>
        <v>0</v>
      </c>
      <c r="GE28" s="234">
        <f>IF(COUNTIF($Z28:$AA28, Active!HH$1)&gt;0, Active!GE$2, 0)</f>
        <v>0</v>
      </c>
      <c r="GF28" s="234">
        <f>IF(COUNTIF($AB28:$AC28, Active!HH$1)&gt;0, Active!GF$2, 0)</f>
        <v>0</v>
      </c>
      <c r="GG28" s="235">
        <f>IF(COUNTIF($AD28:$AF28, Active!$HH$1)&gt;0, Active!GG$2, 0)</f>
        <v>0</v>
      </c>
      <c r="GH28" s="236">
        <f>IF(COUNTIF($AG28:$AI28, Active!$HH$1)&gt;0, Active!GH$2, 0)</f>
        <v>0</v>
      </c>
      <c r="GI28" s="236">
        <f>IF(COUNTIF($AJ28:$AL28, Active!$HH$1)&gt;0, Active!GI$2, 0)</f>
        <v>0</v>
      </c>
      <c r="GJ28" s="236">
        <f>IF(COUNTIF($AM28:$AO28, Active!$HH$1)&gt;0, Active!GJ$2, 0)</f>
        <v>0</v>
      </c>
      <c r="GK28" s="236">
        <f>IF(COUNTIF($AP28:$AR28, Active!$HH$1)&gt;0, Active!GK$2, 0)</f>
        <v>0</v>
      </c>
      <c r="GL28" s="236">
        <f>IF(COUNTIF($AS28:$AU28, Active!$HH$1)&gt;0, Active!GL$2, 0)</f>
        <v>0</v>
      </c>
      <c r="GM28" s="236">
        <f>IF(COUNTIF($AV28:$AX28, Active!$HH$1)&gt;0, Active!GM$2, 0)</f>
        <v>0</v>
      </c>
      <c r="GN28" s="237">
        <f>IF(COUNTIF($AY28:$BA28, Active!$HH$1)&gt;0, Active!GN$2, 0)</f>
        <v>0</v>
      </c>
      <c r="GO28" s="238">
        <f>IF(COUNTIF($BB28:$BD28, Active!$HH$1)&gt;0, Active!GO$2, 0)</f>
        <v>0</v>
      </c>
      <c r="GP28" s="238">
        <f>IF(COUNTIF($BE28:$BG28, Active!$HH$1)&gt;0, Active!GP$2, 0)</f>
        <v>0</v>
      </c>
      <c r="GQ28" s="238">
        <f>IF(COUNTIF($BH28:$BJ28, Active!$HH$1)&gt;0, Active!GQ$2, 0)</f>
        <v>0</v>
      </c>
      <c r="GR28" s="238">
        <f>IF(COUNTIF($BK28:$BM28, Active!$HH$1)&gt;0, Active!GR$2, 0)</f>
        <v>0</v>
      </c>
      <c r="GS28" s="238">
        <f>IF(COUNTIF($BN28:$BP28, Active!$HH$1)&gt;0, Active!GS$2, 0)</f>
        <v>0</v>
      </c>
      <c r="GT28" s="238">
        <f>IF(COUNTIF($BQ28:$BS28, Active!$HH$1)&gt;0, Active!GT$2, 0)</f>
        <v>0</v>
      </c>
      <c r="GU28" s="238">
        <f>IF(COUNTIF($BT28:$BV28, Active!$HH$1)&gt;0, Active!GU$2, 0)</f>
        <v>0</v>
      </c>
      <c r="GV28" s="239">
        <f>IF(COUNTIF($BW28:$BY28, Active!$HH$1)&gt;0, Active!GV$2, 0)</f>
        <v>0</v>
      </c>
      <c r="GW28" s="240">
        <f>IF(COUNTIF($BZ28:$CB28, Active!$HH$1)&gt;0, Active!GW$2, 0)</f>
        <v>0</v>
      </c>
      <c r="GX28" s="240">
        <f>IF(COUNTIF($CC28:$CE28, Active!$HH$1)&gt;0, Active!GX$2, 0)</f>
        <v>0</v>
      </c>
      <c r="GY28" s="240">
        <f>IF(COUNTIF($CF28:$CH28, Active!$HH$1)&gt;0, Active!GY$2, 0)</f>
        <v>0</v>
      </c>
      <c r="GZ28" s="240">
        <f>IF(COUNTIF($CI28:$CK28, Active!$HH$1)&gt;0, Active!GZ$2, 0)</f>
        <v>0</v>
      </c>
      <c r="HA28" s="240">
        <f>IF(COUNTIF($CL28:$CN28, Active!$HH$1)&gt;0, Active!HA$2, 0)</f>
        <v>0</v>
      </c>
      <c r="HB28" s="240">
        <f>IF(COUNTIF($CO28:$CQ28, Active!$HH$1)&gt;0, Active!HB$2, 0)</f>
        <v>0</v>
      </c>
      <c r="HC28" s="240">
        <f>IF(COUNTIF($CR28:$CT28, Active!$HH$1)&gt;0, Active!HC$2, 0)</f>
        <v>0</v>
      </c>
      <c r="HD28" s="240">
        <f>IF(COUNTIF($CU28:$CW28, Active!$HH$1)&gt;0, Active!HD$2, 0)</f>
        <v>0</v>
      </c>
      <c r="HE28" s="240">
        <f>IF(COUNTIF($CX28:$CZ28, Active!$HH$1)&gt;0, Active!HE$2, 0)</f>
        <v>0</v>
      </c>
      <c r="HF28" s="240">
        <f>IF(COUNTIF($DA28:$DC28, Active!$HH$1)&gt;0, Active!HF$2, 0)</f>
        <v>0</v>
      </c>
      <c r="HG28" s="240">
        <f>IF(COUNTIF($DD28:$DF28, Active!$HH$1)&gt;0, Active!HG$2, 0)</f>
        <v>0</v>
      </c>
      <c r="HH28" s="241">
        <f t="shared" si="9"/>
        <v>0</v>
      </c>
      <c r="HI28" s="243"/>
      <c r="HJ28" s="242">
        <f>IF(MAX($N28:$Q28)&gt;=40, Active!HJ$2, 0)</f>
        <v>3</v>
      </c>
      <c r="HK28" s="234">
        <f>IF(MAX($R28:$U28)&gt;=40, Active!HK$2, 0)</f>
        <v>3</v>
      </c>
      <c r="HL28" s="234">
        <f>IF(MAX($V28:$Y28)&gt;=40, Active!HL$2, 0)</f>
        <v>0</v>
      </c>
      <c r="HM28" s="234">
        <f>IF(MAX($Z28:$AA28)&gt;=40, Active!HM$2, 0)</f>
        <v>0</v>
      </c>
      <c r="HN28" s="234">
        <f>IF(MAX($AB28:$AC28)&gt;=40, Active!HN$2, 0)</f>
        <v>2</v>
      </c>
      <c r="HO28" s="235">
        <f>IF(MAX($AD28:$AF28)&gt;=40, Active!HO$2, 0)</f>
        <v>20</v>
      </c>
      <c r="HP28" s="236">
        <f>IF(MAX($AG28:$AI28)&gt;=40, Active!HP$2, 0)</f>
        <v>20</v>
      </c>
      <c r="HQ28" s="236">
        <f>IF(MAX($AJ28:$AL28)&gt;=40, Active!HQ$2, 0)</f>
        <v>20</v>
      </c>
      <c r="HR28" s="236">
        <f>IF(MAX($AM28:$AO28)&gt;=40, Active!HR$2, 0)</f>
        <v>20</v>
      </c>
      <c r="HS28" s="236">
        <f>IF(MAX($AP28:$AR28)&gt;=40, Active!HS$2, 0)</f>
        <v>10</v>
      </c>
      <c r="HT28" s="236">
        <f>IF(MAX($AS28:$AU28)&gt;=40, Active!HT$2, 0)</f>
        <v>20</v>
      </c>
      <c r="HU28" s="236">
        <f>IF(MAX($AV28:$AX28)&gt;=40, Active!HU$2, 0)</f>
        <v>10</v>
      </c>
      <c r="HV28" s="237">
        <f>IF(MAX($AY28:$BA28)&gt;=40, Active!HV$2, 0)</f>
        <v>20</v>
      </c>
      <c r="HW28" s="238">
        <f>IF(MAX($BB28:$BD28)&gt;=40, Active!HW$2, 0)</f>
        <v>20</v>
      </c>
      <c r="HX28" s="238">
        <f>IF(MAX($BE28:$BG28)&gt;=40, Active!HX$2, 0)</f>
        <v>20</v>
      </c>
      <c r="HY28" s="238">
        <f>IF(MAX($BH28:$BJ28)&gt;=40, Active!HY$2, 0)</f>
        <v>20</v>
      </c>
      <c r="HZ28" s="238">
        <f>IF(MAX($BK28:$BM28)&gt;=40, Active!HZ$2, 0)</f>
        <v>10</v>
      </c>
      <c r="IA28" s="238">
        <f>IF(MAX($BN28:$BP28)&gt;=40, Active!IA$2, 0)</f>
        <v>20</v>
      </c>
      <c r="IB28" s="238">
        <f>IF(MAX($BQ28:$BS28)&gt;=40, Active!IB$2, 0)</f>
        <v>10</v>
      </c>
      <c r="IC28" s="238">
        <f>IF(MAX($BT28:$BV28)&gt;=40, Active!IC$2, 0)</f>
        <v>6</v>
      </c>
      <c r="ID28" s="239">
        <f>IF(MAX($BW28:$BY28)&gt;=40, Active!ID$2, 0)</f>
        <v>20</v>
      </c>
      <c r="IE28" s="240">
        <f>IF(MAX($BZ28:$CB28)&gt;=40, Active!IE$2, 0)</f>
        <v>20</v>
      </c>
      <c r="IF28" s="240">
        <f>IF(MAX($CC28:$CE28)&gt;=40, Active!IF$2, 0)</f>
        <v>10</v>
      </c>
      <c r="IG28" s="240">
        <f>IF(MAX($CF28:$CH28)&gt;=40, Active!IG$2, 0)</f>
        <v>0</v>
      </c>
      <c r="IH28" s="240">
        <f>IF(MAX($CI28:$CK28)&gt;=40, Active!IH$2, 0)</f>
        <v>0</v>
      </c>
      <c r="II28" s="240">
        <f>IF(MAX($CL28:$CN28)&gt;=40, Active!II$2, 0)</f>
        <v>30</v>
      </c>
      <c r="IJ28" s="240">
        <f>IF(MAX($CO28:$CQ28)&gt;=40, Active!IJ$2, 0)</f>
        <v>20</v>
      </c>
      <c r="IK28" s="240">
        <f>IF(MAX($CR28:$CT28)&gt;=40, Active!IK$2, 0)</f>
        <v>0</v>
      </c>
      <c r="IL28" s="240">
        <f>IF(MAX($CU28:$CW28)&gt;=40, Active!IL$2, 0)</f>
        <v>0</v>
      </c>
      <c r="IM28" s="240">
        <f>IF(MAX($CX28:$CZ28)&gt;=40, Active!IM$2, 0)</f>
        <v>0</v>
      </c>
      <c r="IN28" s="240">
        <f>IF(MAX($DA28:$DC28)&gt;=40, Active!IN$2, 0)</f>
        <v>20</v>
      </c>
      <c r="IO28" s="240">
        <f>IF(MAX($DD28:$DF28)&gt;=40, Active!IO$2, 0)</f>
        <v>0</v>
      </c>
      <c r="IP28" s="416">
        <f t="shared" si="10"/>
        <v>360</v>
      </c>
      <c r="IQ28" s="416">
        <f t="shared" si="11"/>
        <v>14</v>
      </c>
    </row>
    <row r="29" spans="1:251" ht="15" customHeight="1" x14ac:dyDescent="0.25">
      <c r="B29" s="392">
        <v>16</v>
      </c>
      <c r="C29" s="13" t="s">
        <v>441</v>
      </c>
      <c r="D29" s="423">
        <v>43466</v>
      </c>
      <c r="E29" s="20" t="s">
        <v>278</v>
      </c>
      <c r="F29" s="6">
        <v>9546273</v>
      </c>
      <c r="G29" s="20">
        <v>1</v>
      </c>
      <c r="H29" s="20"/>
      <c r="I29" s="23"/>
      <c r="J29" s="6" t="s">
        <v>18</v>
      </c>
      <c r="K29" s="6" t="s">
        <v>18</v>
      </c>
      <c r="L29" s="424"/>
      <c r="M29" s="425" t="s">
        <v>548</v>
      </c>
      <c r="N29" s="24">
        <v>62.1</v>
      </c>
      <c r="O29" s="107"/>
      <c r="P29" s="108"/>
      <c r="Q29" s="444"/>
      <c r="R29" s="24">
        <v>76.7</v>
      </c>
      <c r="S29" s="107"/>
      <c r="T29" s="108"/>
      <c r="U29" s="649"/>
      <c r="V29" s="24" t="s">
        <v>19</v>
      </c>
      <c r="W29" s="107"/>
      <c r="X29" s="108"/>
      <c r="Y29" s="444"/>
      <c r="Z29" s="24" t="s">
        <v>19</v>
      </c>
      <c r="AA29" s="273"/>
      <c r="AB29" s="690">
        <v>56.299999237060547</v>
      </c>
      <c r="AC29" s="273"/>
      <c r="AD29" s="272">
        <v>100</v>
      </c>
      <c r="AE29" s="108"/>
      <c r="AF29" s="444"/>
      <c r="AG29" s="272">
        <v>100</v>
      </c>
      <c r="AH29" s="108"/>
      <c r="AI29" s="444"/>
      <c r="AJ29" s="272">
        <v>100</v>
      </c>
      <c r="AK29" s="108"/>
      <c r="AL29" s="444"/>
      <c r="AM29" s="272">
        <v>100</v>
      </c>
      <c r="AN29" s="108"/>
      <c r="AO29" s="444"/>
      <c r="AP29" s="272">
        <v>100</v>
      </c>
      <c r="AQ29" s="108"/>
      <c r="AR29" s="444"/>
      <c r="AS29" s="272">
        <v>100</v>
      </c>
      <c r="AT29" s="108"/>
      <c r="AU29" s="444"/>
      <c r="AV29" s="272">
        <v>100</v>
      </c>
      <c r="AW29" s="108"/>
      <c r="AX29" s="444"/>
      <c r="AY29" s="24">
        <v>55</v>
      </c>
      <c r="AZ29" s="107"/>
      <c r="BA29" s="273"/>
      <c r="BB29" s="24">
        <v>58</v>
      </c>
      <c r="BC29" s="107"/>
      <c r="BD29" s="273"/>
      <c r="BE29" s="24">
        <v>75</v>
      </c>
      <c r="BF29" s="107"/>
      <c r="BG29" s="273"/>
      <c r="BH29" s="24">
        <v>73</v>
      </c>
      <c r="BI29" s="107"/>
      <c r="BJ29" s="273"/>
      <c r="BK29" s="24">
        <v>76</v>
      </c>
      <c r="BL29" s="107"/>
      <c r="BM29" s="273"/>
      <c r="BN29" s="24">
        <v>69</v>
      </c>
      <c r="BO29" s="107"/>
      <c r="BP29" s="273"/>
      <c r="BQ29" s="24">
        <v>67</v>
      </c>
      <c r="BR29" s="107"/>
      <c r="BS29" s="273"/>
      <c r="BT29" s="24">
        <v>81</v>
      </c>
      <c r="BU29" s="291"/>
      <c r="BV29" s="273"/>
      <c r="BW29" s="24">
        <v>51</v>
      </c>
      <c r="BX29" s="107"/>
      <c r="BY29" s="273"/>
      <c r="BZ29" s="24">
        <v>51</v>
      </c>
      <c r="CA29" s="107"/>
      <c r="CB29" s="273"/>
      <c r="CC29" s="24">
        <v>45</v>
      </c>
      <c r="CD29" s="107"/>
      <c r="CE29" s="107"/>
      <c r="CF29" s="107"/>
      <c r="CG29" s="107"/>
      <c r="CH29" s="273"/>
      <c r="CI29" s="24"/>
      <c r="CJ29" s="107"/>
      <c r="CK29" s="273"/>
      <c r="CL29" s="24">
        <v>53</v>
      </c>
      <c r="CM29" s="107"/>
      <c r="CN29" s="273"/>
      <c r="CO29" s="24">
        <v>58.5</v>
      </c>
      <c r="CP29" s="107"/>
      <c r="CQ29" s="273"/>
      <c r="CR29" s="24"/>
      <c r="CS29" s="107"/>
      <c r="CT29" s="273"/>
      <c r="CU29" s="24"/>
      <c r="CV29" s="107"/>
      <c r="CW29" s="273"/>
      <c r="CX29" s="24"/>
      <c r="CY29" s="107"/>
      <c r="CZ29" s="273"/>
      <c r="DA29" s="24">
        <v>51.900001525878906</v>
      </c>
      <c r="DB29" s="107"/>
      <c r="DC29" s="273"/>
      <c r="DD29" s="24"/>
      <c r="DE29" s="107"/>
      <c r="DF29" s="273"/>
      <c r="DG29" s="218"/>
      <c r="DH29" s="217"/>
      <c r="DI29" s="217" t="s">
        <v>1389</v>
      </c>
      <c r="DJ29" s="286">
        <v>60.77</v>
      </c>
      <c r="DK29" s="219" t="s">
        <v>124</v>
      </c>
      <c r="DL29" s="220">
        <f t="shared" si="6"/>
        <v>3.0385</v>
      </c>
      <c r="DM29" s="650">
        <f>COUNTIF(N29:DF29, Active!DM$1)+COUNTIF(N29:DF29, Active!DM$2)</f>
        <v>0</v>
      </c>
      <c r="DN29" s="233">
        <f>IF(COUNTIF($N29:$Q29, Active!ET$1)&gt;0, Active!DN$2, 0)</f>
        <v>0</v>
      </c>
      <c r="DO29" s="234">
        <f>IF(COUNTIF($R29:$U29, Active!ET$1)&gt;0, Active!DO$2, 0)</f>
        <v>0</v>
      </c>
      <c r="DP29" s="234">
        <f>IF(COUNTIF($V29:$Y29, Active!ET$1)&gt;0, Active!DP$2, 0)</f>
        <v>0</v>
      </c>
      <c r="DQ29" s="234">
        <f>IF(COUNTIF($Z29:$AA29, Active!ET$1)&gt;0, Active!DQ$2, 0)</f>
        <v>0</v>
      </c>
      <c r="DR29" s="234">
        <f>IF(COUNTIF($AB29:$AC29, Active!ET$1)&gt;0, Active!DR$2, 0)</f>
        <v>0</v>
      </c>
      <c r="DS29" s="235">
        <f>IF(COUNTIF($AD29:$AF29, Active!$ET$1)&gt;0, Active!DS$2, 0)</f>
        <v>0</v>
      </c>
      <c r="DT29" s="236">
        <f>IF(COUNTIF($AG29:$AI29, Active!$ET$1)&gt;0, Active!DT$2, 0)</f>
        <v>0</v>
      </c>
      <c r="DU29" s="236">
        <f>IF(COUNTIF($AJ29:$AL29, Active!$ET$1)&gt;0, Active!DU$2, 0)</f>
        <v>0</v>
      </c>
      <c r="DV29" s="236">
        <f>IF(COUNTIF($AM29:$AO29, Active!$ET$1)&gt;0, Active!DV$2, 0)</f>
        <v>0</v>
      </c>
      <c r="DW29" s="236">
        <f>IF(COUNTIF($AP29:$AR29, Active!$ET$1)&gt;0, Active!DW$2, 0)</f>
        <v>0</v>
      </c>
      <c r="DX29" s="236">
        <f>IF(COUNTIF($AS29:$AU29, Active!$ET$1)&gt;0, Active!DX$2, 0)</f>
        <v>0</v>
      </c>
      <c r="DY29" s="236">
        <f>IF(COUNTIF($AV29:$AX29, Active!$ET$1)&gt;0, Active!DY$2, 0)</f>
        <v>0</v>
      </c>
      <c r="DZ29" s="237">
        <f>IF(COUNTIF($AY29:$BA29, Active!$ET$1)&gt;0, Active!DZ$2, 0)</f>
        <v>0</v>
      </c>
      <c r="EA29" s="238">
        <f>IF(COUNTIF($BB29:$BD29, Active!$ET$1)&gt;0, Active!EA$2, 0)</f>
        <v>0</v>
      </c>
      <c r="EB29" s="238">
        <f>IF(COUNTIF($BE29:$BG29, Active!$ET$1)&gt;0, Active!EB$2, 0)</f>
        <v>0</v>
      </c>
      <c r="EC29" s="238">
        <f>IF(COUNTIF($BH29:$BJ29, Active!$ET$1)&gt;0, Active!EC$2, 0)</f>
        <v>0</v>
      </c>
      <c r="ED29" s="238">
        <f>IF(COUNTIF($BK29:$BM29, Active!$ET$1)&gt;0, Active!ED$2, 0)</f>
        <v>0</v>
      </c>
      <c r="EE29" s="238">
        <f>IF(COUNTIF($BN29:$BP29, Active!$ET$1)&gt;0, Active!EE$2, 0)</f>
        <v>0</v>
      </c>
      <c r="EF29" s="238">
        <f>IF(COUNTIF($BQ29:$BS29, Active!$ET$1)&gt;0, Active!EF$2, 0)</f>
        <v>0</v>
      </c>
      <c r="EG29" s="238">
        <f>IF(COUNTIF($BT29:$BV29, Active!$ET$1)&gt;0, Active!EG$2, 0)</f>
        <v>0</v>
      </c>
      <c r="EH29" s="239">
        <f>IF(COUNTIF($BW29:$BY29, Active!$ET$1)&gt;0, Active!EH$2, 0)</f>
        <v>0</v>
      </c>
      <c r="EI29" s="240">
        <f>IF(COUNTIF($BZ29:$CB29, Active!$ET$1)&gt;0, Active!EI$2, 0)</f>
        <v>0</v>
      </c>
      <c r="EJ29" s="240">
        <f>IF(COUNTIF($CC29:$CE29, Active!$ET$1)&gt;0, Active!EJ$2, 0)</f>
        <v>0</v>
      </c>
      <c r="EK29" s="240">
        <f>IF(COUNTIF($CF29:$CH29, Active!$ET$1)&gt;0, Active!EK$2, 0)</f>
        <v>0</v>
      </c>
      <c r="EL29" s="240">
        <f>IF(COUNTIF($CI29:$CK29, Active!$ET$1)&gt;0, Active!EL$2, 0)</f>
        <v>0</v>
      </c>
      <c r="EM29" s="240">
        <f>IF(COUNTIF($CL29:$CN29, Active!$ET$1)&gt;0, Active!EM$2, 0)</f>
        <v>0</v>
      </c>
      <c r="EN29" s="240">
        <f>IF(COUNTIF($CO29:$CQ29, Active!$ET$1)&gt;0, Active!EN$2, 0)</f>
        <v>0</v>
      </c>
      <c r="EO29" s="240">
        <f>IF(COUNTIF($CR29:$CT29, Active!$ET$1)&gt;0, Active!EO$2, 0)</f>
        <v>0</v>
      </c>
      <c r="EP29" s="240">
        <f>IF(COUNTIF($CU29:$CW29, Active!$ET$1)&gt;0, Active!EP$2, 0)</f>
        <v>0</v>
      </c>
      <c r="EQ29" s="240">
        <f>IF(COUNTIF($CX29:$CZ29, Active!$ET$1)&gt;0, Active!EQ$2, 0)</f>
        <v>0</v>
      </c>
      <c r="ER29" s="240">
        <f>IF(COUNTIF($DA29:$DC29, Active!$ET$1)&gt;0, Active!ER$2, 0)</f>
        <v>0</v>
      </c>
      <c r="ES29" s="240">
        <f>IF(COUNTIF($DD29:$DF29, Active!$ET$1)&gt;0, Active!ES$2, 0)</f>
        <v>0</v>
      </c>
      <c r="ET29" s="241">
        <f t="shared" si="7"/>
        <v>0</v>
      </c>
      <c r="EU29" s="242">
        <f>IF(COUNTIF($N29:$Q29, Active!GA$1)&gt;0, Active!EU$2, 0)</f>
        <v>0</v>
      </c>
      <c r="EV29" s="234">
        <f>IF(COUNTIF($R29:$U29, Active!GA$1)&gt;0, Active!EV$2, 0)</f>
        <v>0</v>
      </c>
      <c r="EW29" s="234">
        <f>IF(COUNTIF($V29:$Y29, Active!GA$1)&gt;0, Active!EW$2, 0)</f>
        <v>0</v>
      </c>
      <c r="EX29" s="234">
        <f>IF(COUNTIF($Z29:$AA29, Active!GA$1)&gt;0, Active!EX$2, 0)</f>
        <v>0</v>
      </c>
      <c r="EY29" s="234">
        <f>IF(COUNTIF($AB29:$AC29, Active!GA$1)&gt;0, Active!EY$2, 0)</f>
        <v>0</v>
      </c>
      <c r="EZ29" s="235">
        <f>IF(COUNTIF($AD29:$AF29, Active!$GA$1)&gt;0, Active!EZ$2, 0)</f>
        <v>0</v>
      </c>
      <c r="FA29" s="236">
        <f>IF(COUNTIF($AG29:$AI29, Active!$GA$1)&gt;0, Active!FA$2, 0)</f>
        <v>0</v>
      </c>
      <c r="FB29" s="236">
        <f>IF(COUNTIF($AJ29:$AL29, Active!$GA$1)&gt;0, Active!FB$2, 0)</f>
        <v>0</v>
      </c>
      <c r="FC29" s="236">
        <f>IF(COUNTIF($AM29:$AO29, Active!$GA$1)&gt;0, Active!FC$2, 0)</f>
        <v>0</v>
      </c>
      <c r="FD29" s="236">
        <f>IF(COUNTIF($AP29:$AR29, Active!$GA$1)&gt;0, Active!FD$2, 0)</f>
        <v>0</v>
      </c>
      <c r="FE29" s="236">
        <f>IF(COUNTIF($AS29:$AU29, Active!$GA$1)&gt;0, Active!FE$2, 0)</f>
        <v>0</v>
      </c>
      <c r="FF29" s="236">
        <f>IF(COUNTIF($AV29:$AX29, Active!$GA$1)&gt;0, Active!FF$2, 0)</f>
        <v>0</v>
      </c>
      <c r="FG29" s="237">
        <f>IF(COUNTIF($AY29:$BA29, Active!$GA$1)&gt;0, Active!FG$2, 0)</f>
        <v>0</v>
      </c>
      <c r="FH29" s="238">
        <f>IF(COUNTIF($BB29:$BD29, Active!$GA$1)&gt;0, Active!FH$2, 0)</f>
        <v>0</v>
      </c>
      <c r="FI29" s="238">
        <f>IF(COUNTIF($BE29:$BG29, Active!$GA$1)&gt;0, Active!FI$2, 0)</f>
        <v>0</v>
      </c>
      <c r="FJ29" s="238">
        <f>IF(COUNTIF($BH29:$BJ29, Active!$GA$1)&gt;0, Active!FJ$2, 0)</f>
        <v>0</v>
      </c>
      <c r="FK29" s="238">
        <f>IF(COUNTIF($BK29:$BM29, Active!$GA$1)&gt;0, Active!FK$2, 0)</f>
        <v>0</v>
      </c>
      <c r="FL29" s="238">
        <f>IF(COUNTIF($BN29:$BP29, Active!$GA$1)&gt;0, Active!FL$2, 0)</f>
        <v>0</v>
      </c>
      <c r="FM29" s="238">
        <f>IF(COUNTIF($BQ29:$BS29, Active!$GA$1)&gt;0, Active!FM$2, 0)</f>
        <v>0</v>
      </c>
      <c r="FN29" s="238">
        <f>IF(COUNTIF($BT29:$BV29, Active!$GA$1)&gt;0, Active!FN$2, 0)</f>
        <v>0</v>
      </c>
      <c r="FO29" s="239">
        <f>IF(COUNTIF($BW29:$BY29, Active!$GA$1)&gt;0, Active!FO$2, 0)</f>
        <v>0</v>
      </c>
      <c r="FP29" s="240">
        <f>IF(COUNTIF($BZ29:$CB29, Active!$GA$1)&gt;0, Active!FP$2, 0)</f>
        <v>0</v>
      </c>
      <c r="FQ29" s="240">
        <f>IF(COUNTIF($CC29:$CE29, Active!$GA$1)&gt;0, Active!FQ$2, 0)</f>
        <v>0</v>
      </c>
      <c r="FR29" s="240">
        <f>IF(COUNTIF($CF29:$CH29, Active!$GA$1)&gt;0, Active!FR$2, 0)</f>
        <v>0</v>
      </c>
      <c r="FS29" s="240">
        <f>IF(COUNTIF($CI29:$CK29, Active!$GA$1)&gt;0, Active!FS$2, 0)</f>
        <v>0</v>
      </c>
      <c r="FT29" s="240">
        <f>IF(COUNTIF($CL29:$CN29, Active!$GA$1)&gt;0, Active!FT$2, 0)</f>
        <v>0</v>
      </c>
      <c r="FU29" s="240">
        <f>IF(COUNTIF($CO29:$CQ29, Active!$GA$1)&gt;0, Active!FU$2, 0)</f>
        <v>0</v>
      </c>
      <c r="FV29" s="240">
        <f>IF(COUNTIF($CR29:$CT29, Active!$GA$1)&gt;0, Active!FV$2, 0)</f>
        <v>0</v>
      </c>
      <c r="FW29" s="240">
        <f>IF(COUNTIF($CU29:$CW29, Active!$GA$1)&gt;0, Active!FW$2, 0)</f>
        <v>0</v>
      </c>
      <c r="FX29" s="240">
        <f>IF(COUNTIF($CX29:$CZ29, Active!$GA$1)&gt;0, Active!FX$2, 0)</f>
        <v>0</v>
      </c>
      <c r="FY29" s="240">
        <f>IF(COUNTIF($DA29:$DC29, Active!$GA$1)&gt;0, Active!FY$2, 0)</f>
        <v>0</v>
      </c>
      <c r="FZ29" s="240">
        <f>IF(COUNTIF($DD29:$DF29, Active!$GA$1)&gt;0, Active!FZ$2, 0)</f>
        <v>0</v>
      </c>
      <c r="GA29" s="241">
        <f t="shared" si="8"/>
        <v>0</v>
      </c>
      <c r="GB29" s="242">
        <f>IF(COUNTIF($N29:$Q29, Active!HH$1)&gt;0, Active!GB$2, 0)</f>
        <v>0</v>
      </c>
      <c r="GC29" s="234">
        <f>IF(COUNTIF($R29:$U29, Active!HH$1)&gt;0, Active!GC$2, 0)</f>
        <v>0</v>
      </c>
      <c r="GD29" s="234">
        <f>IF(COUNTIF($V29:$Y29, Active!HH$1)&gt;0, Active!GD$2, 0)</f>
        <v>0</v>
      </c>
      <c r="GE29" s="234">
        <f>IF(COUNTIF($Z29:$AA29, Active!HH$1)&gt;0, Active!GE$2, 0)</f>
        <v>0</v>
      </c>
      <c r="GF29" s="234">
        <f>IF(COUNTIF($AB29:$AC29, Active!HH$1)&gt;0, Active!GF$2, 0)</f>
        <v>0</v>
      </c>
      <c r="GG29" s="235">
        <f>IF(COUNTIF($AD29:$AF29, Active!$HH$1)&gt;0, Active!GG$2, 0)</f>
        <v>0</v>
      </c>
      <c r="GH29" s="236">
        <f>IF(COUNTIF($AG29:$AI29, Active!$HH$1)&gt;0, Active!GH$2, 0)</f>
        <v>0</v>
      </c>
      <c r="GI29" s="236">
        <f>IF(COUNTIF($AJ29:$AL29, Active!$HH$1)&gt;0, Active!GI$2, 0)</f>
        <v>0</v>
      </c>
      <c r="GJ29" s="236">
        <f>IF(COUNTIF($AM29:$AO29, Active!$HH$1)&gt;0, Active!GJ$2, 0)</f>
        <v>0</v>
      </c>
      <c r="GK29" s="236">
        <f>IF(COUNTIF($AP29:$AR29, Active!$HH$1)&gt;0, Active!GK$2, 0)</f>
        <v>0</v>
      </c>
      <c r="GL29" s="236">
        <f>IF(COUNTIF($AS29:$AU29, Active!$HH$1)&gt;0, Active!GL$2, 0)</f>
        <v>0</v>
      </c>
      <c r="GM29" s="236">
        <f>IF(COUNTIF($AV29:$AX29, Active!$HH$1)&gt;0, Active!GM$2, 0)</f>
        <v>0</v>
      </c>
      <c r="GN29" s="237">
        <f>IF(COUNTIF($AY29:$BA29, Active!$HH$1)&gt;0, Active!GN$2, 0)</f>
        <v>0</v>
      </c>
      <c r="GO29" s="238">
        <f>IF(COUNTIF($BB29:$BD29, Active!$HH$1)&gt;0, Active!GO$2, 0)</f>
        <v>0</v>
      </c>
      <c r="GP29" s="238">
        <f>IF(COUNTIF($BE29:$BG29, Active!$HH$1)&gt;0, Active!GP$2, 0)</f>
        <v>0</v>
      </c>
      <c r="GQ29" s="238">
        <f>IF(COUNTIF($BH29:$BJ29, Active!$HH$1)&gt;0, Active!GQ$2, 0)</f>
        <v>0</v>
      </c>
      <c r="GR29" s="238">
        <f>IF(COUNTIF($BK29:$BM29, Active!$HH$1)&gt;0, Active!GR$2, 0)</f>
        <v>0</v>
      </c>
      <c r="GS29" s="238">
        <f>IF(COUNTIF($BN29:$BP29, Active!$HH$1)&gt;0, Active!GS$2, 0)</f>
        <v>0</v>
      </c>
      <c r="GT29" s="238">
        <f>IF(COUNTIF($BQ29:$BS29, Active!$HH$1)&gt;0, Active!GT$2, 0)</f>
        <v>0</v>
      </c>
      <c r="GU29" s="238">
        <f>IF(COUNTIF($BT29:$BV29, Active!$HH$1)&gt;0, Active!GU$2, 0)</f>
        <v>0</v>
      </c>
      <c r="GV29" s="239">
        <f>IF(COUNTIF($BW29:$BY29, Active!$HH$1)&gt;0, Active!GV$2, 0)</f>
        <v>0</v>
      </c>
      <c r="GW29" s="240">
        <f>IF(COUNTIF($BZ29:$CB29, Active!$HH$1)&gt;0, Active!GW$2, 0)</f>
        <v>0</v>
      </c>
      <c r="GX29" s="240">
        <f>IF(COUNTIF($CC29:$CE29, Active!$HH$1)&gt;0, Active!GX$2, 0)</f>
        <v>0</v>
      </c>
      <c r="GY29" s="240">
        <f>IF(COUNTIF($CF29:$CH29, Active!$HH$1)&gt;0, Active!GY$2, 0)</f>
        <v>0</v>
      </c>
      <c r="GZ29" s="240">
        <f>IF(COUNTIF($CI29:$CK29, Active!$HH$1)&gt;0, Active!GZ$2, 0)</f>
        <v>0</v>
      </c>
      <c r="HA29" s="240">
        <f>IF(COUNTIF($CL29:$CN29, Active!$HH$1)&gt;0, Active!HA$2, 0)</f>
        <v>0</v>
      </c>
      <c r="HB29" s="240">
        <f>IF(COUNTIF($CO29:$CQ29, Active!$HH$1)&gt;0, Active!HB$2, 0)</f>
        <v>0</v>
      </c>
      <c r="HC29" s="240">
        <f>IF(COUNTIF($CR29:$CT29, Active!$HH$1)&gt;0, Active!HC$2, 0)</f>
        <v>0</v>
      </c>
      <c r="HD29" s="240">
        <f>IF(COUNTIF($CU29:$CW29, Active!$HH$1)&gt;0, Active!HD$2, 0)</f>
        <v>0</v>
      </c>
      <c r="HE29" s="240">
        <f>IF(COUNTIF($CX29:$CZ29, Active!$HH$1)&gt;0, Active!HE$2, 0)</f>
        <v>0</v>
      </c>
      <c r="HF29" s="240">
        <f>IF(COUNTIF($DA29:$DC29, Active!$HH$1)&gt;0, Active!HF$2, 0)</f>
        <v>0</v>
      </c>
      <c r="HG29" s="240">
        <f>IF(COUNTIF($DD29:$DF29, Active!$HH$1)&gt;0, Active!HG$2, 0)</f>
        <v>0</v>
      </c>
      <c r="HH29" s="241">
        <f t="shared" si="9"/>
        <v>0</v>
      </c>
      <c r="HI29" s="243"/>
      <c r="HJ29" s="242">
        <f>IF(MAX($N29:$Q29)&gt;=40, Active!HJ$2, 0)</f>
        <v>3</v>
      </c>
      <c r="HK29" s="234">
        <f>IF(MAX($R29:$U29)&gt;=40, Active!HK$2, 0)</f>
        <v>3</v>
      </c>
      <c r="HL29" s="234">
        <f>IF(MAX($V29:$Y29)&gt;=40, Active!HL$2, 0)</f>
        <v>0</v>
      </c>
      <c r="HM29" s="234">
        <f>IF(MAX($Z29:$AA29)&gt;=40, Active!HM$2, 0)</f>
        <v>0</v>
      </c>
      <c r="HN29" s="234">
        <f>IF(MAX($AB29:$AC29)&gt;=40, Active!HN$2, 0)</f>
        <v>2</v>
      </c>
      <c r="HO29" s="235">
        <f>IF(MAX($AD29:$AF29)&gt;=40, Active!HO$2, 0)</f>
        <v>20</v>
      </c>
      <c r="HP29" s="236">
        <f>IF(MAX($AG29:$AI29)&gt;=40, Active!HP$2, 0)</f>
        <v>20</v>
      </c>
      <c r="HQ29" s="236">
        <f>IF(MAX($AJ29:$AL29)&gt;=40, Active!HQ$2, 0)</f>
        <v>20</v>
      </c>
      <c r="HR29" s="236">
        <f>IF(MAX($AM29:$AO29)&gt;=40, Active!HR$2, 0)</f>
        <v>20</v>
      </c>
      <c r="HS29" s="236">
        <f>IF(MAX($AP29:$AR29)&gt;=40, Active!HS$2, 0)</f>
        <v>10</v>
      </c>
      <c r="HT29" s="236">
        <f>IF(MAX($AS29:$AU29)&gt;=40, Active!HT$2, 0)</f>
        <v>20</v>
      </c>
      <c r="HU29" s="236">
        <f>IF(MAX($AV29:$AX29)&gt;=40, Active!HU$2, 0)</f>
        <v>10</v>
      </c>
      <c r="HV29" s="237">
        <f>IF(MAX($AY29:$BA29)&gt;=40, Active!HV$2, 0)</f>
        <v>20</v>
      </c>
      <c r="HW29" s="238">
        <f>IF(MAX($BB29:$BD29)&gt;=40, Active!HW$2, 0)</f>
        <v>20</v>
      </c>
      <c r="HX29" s="238">
        <f>IF(MAX($BE29:$BG29)&gt;=40, Active!HX$2, 0)</f>
        <v>20</v>
      </c>
      <c r="HY29" s="238">
        <f>IF(MAX($BH29:$BJ29)&gt;=40, Active!HY$2, 0)</f>
        <v>20</v>
      </c>
      <c r="HZ29" s="238">
        <f>IF(MAX($BK29:$BM29)&gt;=40, Active!HZ$2, 0)</f>
        <v>10</v>
      </c>
      <c r="IA29" s="238">
        <f>IF(MAX($BN29:$BP29)&gt;=40, Active!IA$2, 0)</f>
        <v>20</v>
      </c>
      <c r="IB29" s="238">
        <f>IF(MAX($BQ29:$BS29)&gt;=40, Active!IB$2, 0)</f>
        <v>10</v>
      </c>
      <c r="IC29" s="238">
        <f>IF(MAX($BT29:$BV29)&gt;=40, Active!IC$2, 0)</f>
        <v>6</v>
      </c>
      <c r="ID29" s="239">
        <f>IF(MAX($BW29:$BY29)&gt;=40, Active!ID$2, 0)</f>
        <v>20</v>
      </c>
      <c r="IE29" s="240">
        <f>IF(MAX($BZ29:$CB29)&gt;=40, Active!IE$2, 0)</f>
        <v>20</v>
      </c>
      <c r="IF29" s="240">
        <f>IF(MAX($CC29:$CE29)&gt;=40, Active!IF$2, 0)</f>
        <v>10</v>
      </c>
      <c r="IG29" s="240">
        <f>IF(MAX($CF29:$CH29)&gt;=40, Active!IG$2, 0)</f>
        <v>0</v>
      </c>
      <c r="IH29" s="240">
        <f>IF(MAX($CI29:$CK29)&gt;=40, Active!IH$2, 0)</f>
        <v>0</v>
      </c>
      <c r="II29" s="240">
        <f>IF(MAX($CL29:$CN29)&gt;=40, Active!II$2, 0)</f>
        <v>30</v>
      </c>
      <c r="IJ29" s="240">
        <f>IF(MAX($CO29:$CQ29)&gt;=40, Active!IJ$2, 0)</f>
        <v>20</v>
      </c>
      <c r="IK29" s="240">
        <f>IF(MAX($CR29:$CT29)&gt;=40, Active!IK$2, 0)</f>
        <v>0</v>
      </c>
      <c r="IL29" s="240">
        <f>IF(MAX($CU29:$CW29)&gt;=40, Active!IL$2, 0)</f>
        <v>0</v>
      </c>
      <c r="IM29" s="240">
        <f>IF(MAX($CX29:$CZ29)&gt;=40, Active!IM$2, 0)</f>
        <v>0</v>
      </c>
      <c r="IN29" s="240">
        <f>IF(MAX($DA29:$DC29)&gt;=40, Active!IN$2, 0)</f>
        <v>20</v>
      </c>
      <c r="IO29" s="240">
        <f>IF(MAX($DD29:$DF29)&gt;=40, Active!IO$2, 0)</f>
        <v>0</v>
      </c>
      <c r="IP29" s="416">
        <f t="shared" si="10"/>
        <v>360</v>
      </c>
      <c r="IQ29" s="416">
        <f t="shared" si="11"/>
        <v>14</v>
      </c>
    </row>
    <row r="30" spans="1:251" ht="15" customHeight="1" x14ac:dyDescent="0.25">
      <c r="B30" s="392">
        <v>2</v>
      </c>
      <c r="C30" s="13" t="s">
        <v>432</v>
      </c>
      <c r="D30" s="423">
        <v>43466</v>
      </c>
      <c r="E30" s="20" t="s">
        <v>278</v>
      </c>
      <c r="F30" s="6">
        <v>9546240</v>
      </c>
      <c r="G30" s="20">
        <v>1</v>
      </c>
      <c r="H30" s="20"/>
      <c r="I30" s="23"/>
      <c r="J30" s="6" t="s">
        <v>18</v>
      </c>
      <c r="K30" s="6" t="s">
        <v>18</v>
      </c>
      <c r="L30" s="424"/>
      <c r="M30" s="425" t="s">
        <v>539</v>
      </c>
      <c r="N30" s="24">
        <v>57.6</v>
      </c>
      <c r="O30" s="107"/>
      <c r="P30" s="108"/>
      <c r="Q30" s="444"/>
      <c r="R30" s="24">
        <v>75</v>
      </c>
      <c r="S30" s="107"/>
      <c r="T30" s="108"/>
      <c r="U30" s="649"/>
      <c r="V30" s="24" t="s">
        <v>19</v>
      </c>
      <c r="W30" s="107"/>
      <c r="X30" s="108"/>
      <c r="Y30" s="444"/>
      <c r="Z30" s="24" t="s">
        <v>16</v>
      </c>
      <c r="AA30" s="273"/>
      <c r="AB30" s="690">
        <v>55.799999237060547</v>
      </c>
      <c r="AC30" s="273"/>
      <c r="AD30" s="272">
        <v>100</v>
      </c>
      <c r="AE30" s="108"/>
      <c r="AF30" s="444"/>
      <c r="AG30" s="272">
        <v>100</v>
      </c>
      <c r="AH30" s="108"/>
      <c r="AI30" s="444"/>
      <c r="AJ30" s="272">
        <v>100</v>
      </c>
      <c r="AK30" s="108"/>
      <c r="AL30" s="444"/>
      <c r="AM30" s="272">
        <v>100</v>
      </c>
      <c r="AN30" s="108"/>
      <c r="AO30" s="444"/>
      <c r="AP30" s="272">
        <v>100</v>
      </c>
      <c r="AQ30" s="108"/>
      <c r="AR30" s="444"/>
      <c r="AS30" s="272">
        <v>100</v>
      </c>
      <c r="AT30" s="108"/>
      <c r="AU30" s="444"/>
      <c r="AV30" s="272">
        <v>100</v>
      </c>
      <c r="AW30" s="108"/>
      <c r="AX30" s="444"/>
      <c r="AY30" s="24">
        <v>63</v>
      </c>
      <c r="AZ30" s="107"/>
      <c r="BA30" s="273"/>
      <c r="BB30" s="24">
        <v>71</v>
      </c>
      <c r="BC30" s="107"/>
      <c r="BD30" s="273"/>
      <c r="BE30" s="24">
        <v>65</v>
      </c>
      <c r="BF30" s="107"/>
      <c r="BG30" s="273"/>
      <c r="BH30" s="24">
        <v>76</v>
      </c>
      <c r="BI30" s="107"/>
      <c r="BJ30" s="273"/>
      <c r="BK30" s="24">
        <v>82</v>
      </c>
      <c r="BL30" s="107"/>
      <c r="BM30" s="273"/>
      <c r="BN30" s="24">
        <v>68</v>
      </c>
      <c r="BO30" s="107"/>
      <c r="BP30" s="273"/>
      <c r="BQ30" s="24">
        <v>75</v>
      </c>
      <c r="BR30" s="107"/>
      <c r="BS30" s="273"/>
      <c r="BT30" s="24">
        <v>80</v>
      </c>
      <c r="BU30" s="291"/>
      <c r="BV30" s="273"/>
      <c r="BW30" s="24">
        <v>47</v>
      </c>
      <c r="BX30" s="107"/>
      <c r="BY30" s="273"/>
      <c r="BZ30" s="24">
        <v>54</v>
      </c>
      <c r="CA30" s="107"/>
      <c r="CB30" s="273"/>
      <c r="CC30" s="24">
        <v>52</v>
      </c>
      <c r="CD30" s="107"/>
      <c r="CE30" s="107"/>
      <c r="CF30" s="107"/>
      <c r="CG30" s="107"/>
      <c r="CH30" s="273"/>
      <c r="CI30" s="24"/>
      <c r="CJ30" s="107"/>
      <c r="CK30" s="273"/>
      <c r="CL30" s="24">
        <v>57.400001525878906</v>
      </c>
      <c r="CM30" s="107"/>
      <c r="CN30" s="273"/>
      <c r="CO30" s="24">
        <v>64</v>
      </c>
      <c r="CP30" s="107"/>
      <c r="CQ30" s="273"/>
      <c r="CR30" s="24"/>
      <c r="CS30" s="107"/>
      <c r="CT30" s="273"/>
      <c r="CU30" s="24"/>
      <c r="CV30" s="107"/>
      <c r="CW30" s="273"/>
      <c r="CX30" s="24"/>
      <c r="CY30" s="107"/>
      <c r="CZ30" s="273"/>
      <c r="DA30" s="24">
        <v>56.900001525878906</v>
      </c>
      <c r="DB30" s="107"/>
      <c r="DC30" s="273"/>
      <c r="DD30" s="24"/>
      <c r="DE30" s="107"/>
      <c r="DF30" s="273"/>
      <c r="DG30" s="218"/>
      <c r="DH30" s="217"/>
      <c r="DI30" s="217" t="s">
        <v>1389</v>
      </c>
      <c r="DJ30" s="286">
        <v>64.36</v>
      </c>
      <c r="DK30" s="219" t="s">
        <v>124</v>
      </c>
      <c r="DL30" s="220">
        <f t="shared" si="6"/>
        <v>3.218</v>
      </c>
      <c r="DM30" s="650">
        <f>COUNTIF(N30:DF30, Active!DM$1)+COUNTIF(N30:DF30, Active!DM$2)</f>
        <v>0</v>
      </c>
      <c r="DN30" s="233">
        <f>IF(COUNTIF($N30:$Q30, Active!ET$1)&gt;0, Active!DN$2, 0)</f>
        <v>0</v>
      </c>
      <c r="DO30" s="234">
        <f>IF(COUNTIF($R30:$U30, Active!ET$1)&gt;0, Active!DO$2, 0)</f>
        <v>0</v>
      </c>
      <c r="DP30" s="234">
        <f>IF(COUNTIF($V30:$Y30, Active!ET$1)&gt;0, Active!DP$2, 0)</f>
        <v>0</v>
      </c>
      <c r="DQ30" s="234">
        <f>IF(COUNTIF($Z30:$AA30, Active!ET$1)&gt;0, Active!DQ$2, 0)</f>
        <v>0</v>
      </c>
      <c r="DR30" s="234">
        <f>IF(COUNTIF($AB30:$AC30, Active!ET$1)&gt;0, Active!DR$2, 0)</f>
        <v>0</v>
      </c>
      <c r="DS30" s="235">
        <f>IF(COUNTIF($AD30:$AF30, Active!$ET$1)&gt;0, Active!DS$2, 0)</f>
        <v>0</v>
      </c>
      <c r="DT30" s="236">
        <f>IF(COUNTIF($AG30:$AI30, Active!$ET$1)&gt;0, Active!DT$2, 0)</f>
        <v>0</v>
      </c>
      <c r="DU30" s="236">
        <f>IF(COUNTIF($AJ30:$AL30, Active!$ET$1)&gt;0, Active!DU$2, 0)</f>
        <v>0</v>
      </c>
      <c r="DV30" s="236">
        <f>IF(COUNTIF($AM30:$AO30, Active!$ET$1)&gt;0, Active!DV$2, 0)</f>
        <v>0</v>
      </c>
      <c r="DW30" s="236">
        <f>IF(COUNTIF($AP30:$AR30, Active!$ET$1)&gt;0, Active!DW$2, 0)</f>
        <v>0</v>
      </c>
      <c r="DX30" s="236">
        <f>IF(COUNTIF($AS30:$AU30, Active!$ET$1)&gt;0, Active!DX$2, 0)</f>
        <v>0</v>
      </c>
      <c r="DY30" s="236">
        <f>IF(COUNTIF($AV30:$AX30, Active!$ET$1)&gt;0, Active!DY$2, 0)</f>
        <v>0</v>
      </c>
      <c r="DZ30" s="237">
        <f>IF(COUNTIF($AY30:$BA30, Active!$ET$1)&gt;0, Active!DZ$2, 0)</f>
        <v>0</v>
      </c>
      <c r="EA30" s="238">
        <f>IF(COUNTIF($BB30:$BD30, Active!$ET$1)&gt;0, Active!EA$2, 0)</f>
        <v>0</v>
      </c>
      <c r="EB30" s="238">
        <f>IF(COUNTIF($BE30:$BG30, Active!$ET$1)&gt;0, Active!EB$2, 0)</f>
        <v>0</v>
      </c>
      <c r="EC30" s="238">
        <f>IF(COUNTIF($BH30:$BJ30, Active!$ET$1)&gt;0, Active!EC$2, 0)</f>
        <v>0</v>
      </c>
      <c r="ED30" s="238">
        <f>IF(COUNTIF($BK30:$BM30, Active!$ET$1)&gt;0, Active!ED$2, 0)</f>
        <v>0</v>
      </c>
      <c r="EE30" s="238">
        <f>IF(COUNTIF($BN30:$BP30, Active!$ET$1)&gt;0, Active!EE$2, 0)</f>
        <v>0</v>
      </c>
      <c r="EF30" s="238">
        <f>IF(COUNTIF($BQ30:$BS30, Active!$ET$1)&gt;0, Active!EF$2, 0)</f>
        <v>0</v>
      </c>
      <c r="EG30" s="238">
        <f>IF(COUNTIF($BT30:$BV30, Active!$ET$1)&gt;0, Active!EG$2, 0)</f>
        <v>0</v>
      </c>
      <c r="EH30" s="239">
        <f>IF(COUNTIF($BW30:$BY30, Active!$ET$1)&gt;0, Active!EH$2, 0)</f>
        <v>0</v>
      </c>
      <c r="EI30" s="240">
        <f>IF(COUNTIF($BZ30:$CB30, Active!$ET$1)&gt;0, Active!EI$2, 0)</f>
        <v>0</v>
      </c>
      <c r="EJ30" s="240">
        <f>IF(COUNTIF($CC30:$CE30, Active!$ET$1)&gt;0, Active!EJ$2, 0)</f>
        <v>0</v>
      </c>
      <c r="EK30" s="240">
        <f>IF(COUNTIF($CF30:$CH30, Active!$ET$1)&gt;0, Active!EK$2, 0)</f>
        <v>0</v>
      </c>
      <c r="EL30" s="240">
        <f>IF(COUNTIF($CI30:$CK30, Active!$ET$1)&gt;0, Active!EL$2, 0)</f>
        <v>0</v>
      </c>
      <c r="EM30" s="240">
        <f>IF(COUNTIF($CL30:$CN30, Active!$ET$1)&gt;0, Active!EM$2, 0)</f>
        <v>0</v>
      </c>
      <c r="EN30" s="240">
        <f>IF(COUNTIF($CO30:$CQ30, Active!$ET$1)&gt;0, Active!EN$2, 0)</f>
        <v>0</v>
      </c>
      <c r="EO30" s="240">
        <f>IF(COUNTIF($CR30:$CT30, Active!$ET$1)&gt;0, Active!EO$2, 0)</f>
        <v>0</v>
      </c>
      <c r="EP30" s="240">
        <f>IF(COUNTIF($CU30:$CW30, Active!$ET$1)&gt;0, Active!EP$2, 0)</f>
        <v>0</v>
      </c>
      <c r="EQ30" s="240">
        <f>IF(COUNTIF($CX30:$CZ30, Active!$ET$1)&gt;0, Active!EQ$2, 0)</f>
        <v>0</v>
      </c>
      <c r="ER30" s="240">
        <f>IF(COUNTIF($DA30:$DC30, Active!$ET$1)&gt;0, Active!ER$2, 0)</f>
        <v>0</v>
      </c>
      <c r="ES30" s="240">
        <f>IF(COUNTIF($DD30:$DF30, Active!$ET$1)&gt;0, Active!ES$2, 0)</f>
        <v>0</v>
      </c>
      <c r="ET30" s="241">
        <f t="shared" si="7"/>
        <v>0</v>
      </c>
      <c r="EU30" s="242">
        <f>IF(COUNTIF($N30:$Q30, Active!GA$1)&gt;0, Active!EU$2, 0)</f>
        <v>0</v>
      </c>
      <c r="EV30" s="234">
        <f>IF(COUNTIF($R30:$U30, Active!GA$1)&gt;0, Active!EV$2, 0)</f>
        <v>0</v>
      </c>
      <c r="EW30" s="234">
        <f>IF(COUNTIF($V30:$Y30, Active!GA$1)&gt;0, Active!EW$2, 0)</f>
        <v>0</v>
      </c>
      <c r="EX30" s="234">
        <f>IF(COUNTIF($Z30:$AA30, Active!GA$1)&gt;0, Active!EX$2, 0)</f>
        <v>0</v>
      </c>
      <c r="EY30" s="234">
        <f>IF(COUNTIF($AB30:$AC30, Active!GA$1)&gt;0, Active!EY$2, 0)</f>
        <v>0</v>
      </c>
      <c r="EZ30" s="235">
        <f>IF(COUNTIF($AD30:$AF30, Active!$GA$1)&gt;0, Active!EZ$2, 0)</f>
        <v>0</v>
      </c>
      <c r="FA30" s="236">
        <f>IF(COUNTIF($AG30:$AI30, Active!$GA$1)&gt;0, Active!FA$2, 0)</f>
        <v>0</v>
      </c>
      <c r="FB30" s="236">
        <f>IF(COUNTIF($AJ30:$AL30, Active!$GA$1)&gt;0, Active!FB$2, 0)</f>
        <v>0</v>
      </c>
      <c r="FC30" s="236">
        <f>IF(COUNTIF($AM30:$AO30, Active!$GA$1)&gt;0, Active!FC$2, 0)</f>
        <v>0</v>
      </c>
      <c r="FD30" s="236">
        <f>IF(COUNTIF($AP30:$AR30, Active!$GA$1)&gt;0, Active!FD$2, 0)</f>
        <v>0</v>
      </c>
      <c r="FE30" s="236">
        <f>IF(COUNTIF($AS30:$AU30, Active!$GA$1)&gt;0, Active!FE$2, 0)</f>
        <v>0</v>
      </c>
      <c r="FF30" s="236">
        <f>IF(COUNTIF($AV30:$AX30, Active!$GA$1)&gt;0, Active!FF$2, 0)</f>
        <v>0</v>
      </c>
      <c r="FG30" s="237">
        <f>IF(COUNTIF($AY30:$BA30, Active!$GA$1)&gt;0, Active!FG$2, 0)</f>
        <v>0</v>
      </c>
      <c r="FH30" s="238">
        <f>IF(COUNTIF($BB30:$BD30, Active!$GA$1)&gt;0, Active!FH$2, 0)</f>
        <v>0</v>
      </c>
      <c r="FI30" s="238">
        <f>IF(COUNTIF($BE30:$BG30, Active!$GA$1)&gt;0, Active!FI$2, 0)</f>
        <v>0</v>
      </c>
      <c r="FJ30" s="238">
        <f>IF(COUNTIF($BH30:$BJ30, Active!$GA$1)&gt;0, Active!FJ$2, 0)</f>
        <v>0</v>
      </c>
      <c r="FK30" s="238">
        <f>IF(COUNTIF($BK30:$BM30, Active!$GA$1)&gt;0, Active!FK$2, 0)</f>
        <v>0</v>
      </c>
      <c r="FL30" s="238">
        <f>IF(COUNTIF($BN30:$BP30, Active!$GA$1)&gt;0, Active!FL$2, 0)</f>
        <v>0</v>
      </c>
      <c r="FM30" s="238">
        <f>IF(COUNTIF($BQ30:$BS30, Active!$GA$1)&gt;0, Active!FM$2, 0)</f>
        <v>0</v>
      </c>
      <c r="FN30" s="238">
        <f>IF(COUNTIF($BT30:$BV30, Active!$GA$1)&gt;0, Active!FN$2, 0)</f>
        <v>0</v>
      </c>
      <c r="FO30" s="239">
        <f>IF(COUNTIF($BW30:$BY30, Active!$GA$1)&gt;0, Active!FO$2, 0)</f>
        <v>0</v>
      </c>
      <c r="FP30" s="240">
        <f>IF(COUNTIF($BZ30:$CB30, Active!$GA$1)&gt;0, Active!FP$2, 0)</f>
        <v>0</v>
      </c>
      <c r="FQ30" s="240">
        <f>IF(COUNTIF($CC30:$CE30, Active!$GA$1)&gt;0, Active!FQ$2, 0)</f>
        <v>0</v>
      </c>
      <c r="FR30" s="240">
        <f>IF(COUNTIF($CF30:$CH30, Active!$GA$1)&gt;0, Active!FR$2, 0)</f>
        <v>0</v>
      </c>
      <c r="FS30" s="240">
        <f>IF(COUNTIF($CI30:$CK30, Active!$GA$1)&gt;0, Active!FS$2, 0)</f>
        <v>0</v>
      </c>
      <c r="FT30" s="240">
        <f>IF(COUNTIF($CL30:$CN30, Active!$GA$1)&gt;0, Active!FT$2, 0)</f>
        <v>0</v>
      </c>
      <c r="FU30" s="240">
        <f>IF(COUNTIF($CO30:$CQ30, Active!$GA$1)&gt;0, Active!FU$2, 0)</f>
        <v>0</v>
      </c>
      <c r="FV30" s="240">
        <f>IF(COUNTIF($CR30:$CT30, Active!$GA$1)&gt;0, Active!FV$2, 0)</f>
        <v>0</v>
      </c>
      <c r="FW30" s="240">
        <f>IF(COUNTIF($CU30:$CW30, Active!$GA$1)&gt;0, Active!FW$2, 0)</f>
        <v>0</v>
      </c>
      <c r="FX30" s="240">
        <f>IF(COUNTIF($CX30:$CZ30, Active!$GA$1)&gt;0, Active!FX$2, 0)</f>
        <v>0</v>
      </c>
      <c r="FY30" s="240">
        <f>IF(COUNTIF($DA30:$DC30, Active!$GA$1)&gt;0, Active!FY$2, 0)</f>
        <v>0</v>
      </c>
      <c r="FZ30" s="240">
        <f>IF(COUNTIF($DD30:$DF30, Active!$GA$1)&gt;0, Active!FZ$2, 0)</f>
        <v>0</v>
      </c>
      <c r="GA30" s="241">
        <f t="shared" si="8"/>
        <v>0</v>
      </c>
      <c r="GB30" s="242">
        <f>IF(COUNTIF($N30:$Q30, Active!HH$1)&gt;0, Active!GB$2, 0)</f>
        <v>0</v>
      </c>
      <c r="GC30" s="234">
        <f>IF(COUNTIF($R30:$U30, Active!HH$1)&gt;0, Active!GC$2, 0)</f>
        <v>0</v>
      </c>
      <c r="GD30" s="234">
        <f>IF(COUNTIF($V30:$Y30, Active!HH$1)&gt;0, Active!GD$2, 0)</f>
        <v>0</v>
      </c>
      <c r="GE30" s="234">
        <f>IF(COUNTIF($Z30:$AA30, Active!HH$1)&gt;0, Active!GE$2, 0)</f>
        <v>0</v>
      </c>
      <c r="GF30" s="234">
        <f>IF(COUNTIF($AB30:$AC30, Active!HH$1)&gt;0, Active!GF$2, 0)</f>
        <v>0</v>
      </c>
      <c r="GG30" s="235">
        <f>IF(COUNTIF($AD30:$AF30, Active!$HH$1)&gt;0, Active!GG$2, 0)</f>
        <v>0</v>
      </c>
      <c r="GH30" s="236">
        <f>IF(COUNTIF($AG30:$AI30, Active!$HH$1)&gt;0, Active!GH$2, 0)</f>
        <v>0</v>
      </c>
      <c r="GI30" s="236">
        <f>IF(COUNTIF($AJ30:$AL30, Active!$HH$1)&gt;0, Active!GI$2, 0)</f>
        <v>0</v>
      </c>
      <c r="GJ30" s="236">
        <f>IF(COUNTIF($AM30:$AO30, Active!$HH$1)&gt;0, Active!GJ$2, 0)</f>
        <v>0</v>
      </c>
      <c r="GK30" s="236">
        <f>IF(COUNTIF($AP30:$AR30, Active!$HH$1)&gt;0, Active!GK$2, 0)</f>
        <v>0</v>
      </c>
      <c r="GL30" s="236">
        <f>IF(COUNTIF($AS30:$AU30, Active!$HH$1)&gt;0, Active!GL$2, 0)</f>
        <v>0</v>
      </c>
      <c r="GM30" s="236">
        <f>IF(COUNTIF($AV30:$AX30, Active!$HH$1)&gt;0, Active!GM$2, 0)</f>
        <v>0</v>
      </c>
      <c r="GN30" s="237">
        <f>IF(COUNTIF($AY30:$BA30, Active!$HH$1)&gt;0, Active!GN$2, 0)</f>
        <v>0</v>
      </c>
      <c r="GO30" s="238">
        <f>IF(COUNTIF($BB30:$BD30, Active!$HH$1)&gt;0, Active!GO$2, 0)</f>
        <v>0</v>
      </c>
      <c r="GP30" s="238">
        <f>IF(COUNTIF($BE30:$BG30, Active!$HH$1)&gt;0, Active!GP$2, 0)</f>
        <v>0</v>
      </c>
      <c r="GQ30" s="238">
        <f>IF(COUNTIF($BH30:$BJ30, Active!$HH$1)&gt;0, Active!GQ$2, 0)</f>
        <v>0</v>
      </c>
      <c r="GR30" s="238">
        <f>IF(COUNTIF($BK30:$BM30, Active!$HH$1)&gt;0, Active!GR$2, 0)</f>
        <v>0</v>
      </c>
      <c r="GS30" s="238">
        <f>IF(COUNTIF($BN30:$BP30, Active!$HH$1)&gt;0, Active!GS$2, 0)</f>
        <v>0</v>
      </c>
      <c r="GT30" s="238">
        <f>IF(COUNTIF($BQ30:$BS30, Active!$HH$1)&gt;0, Active!GT$2, 0)</f>
        <v>0</v>
      </c>
      <c r="GU30" s="238">
        <f>IF(COUNTIF($BT30:$BV30, Active!$HH$1)&gt;0, Active!GU$2, 0)</f>
        <v>0</v>
      </c>
      <c r="GV30" s="239">
        <f>IF(COUNTIF($BW30:$BY30, Active!$HH$1)&gt;0, Active!GV$2, 0)</f>
        <v>0</v>
      </c>
      <c r="GW30" s="240">
        <f>IF(COUNTIF($BZ30:$CB30, Active!$HH$1)&gt;0, Active!GW$2, 0)</f>
        <v>0</v>
      </c>
      <c r="GX30" s="240">
        <f>IF(COUNTIF($CC30:$CE30, Active!$HH$1)&gt;0, Active!GX$2, 0)</f>
        <v>0</v>
      </c>
      <c r="GY30" s="240">
        <f>IF(COUNTIF($CF30:$CH30, Active!$HH$1)&gt;0, Active!GY$2, 0)</f>
        <v>0</v>
      </c>
      <c r="GZ30" s="240">
        <f>IF(COUNTIF($CI30:$CK30, Active!$HH$1)&gt;0, Active!GZ$2, 0)</f>
        <v>0</v>
      </c>
      <c r="HA30" s="240">
        <f>IF(COUNTIF($CL30:$CN30, Active!$HH$1)&gt;0, Active!HA$2, 0)</f>
        <v>0</v>
      </c>
      <c r="HB30" s="240">
        <f>IF(COUNTIF($CO30:$CQ30, Active!$HH$1)&gt;0, Active!HB$2, 0)</f>
        <v>0</v>
      </c>
      <c r="HC30" s="240">
        <f>IF(COUNTIF($CR30:$CT30, Active!$HH$1)&gt;0, Active!HC$2, 0)</f>
        <v>0</v>
      </c>
      <c r="HD30" s="240">
        <f>IF(COUNTIF($CU30:$CW30, Active!$HH$1)&gt;0, Active!HD$2, 0)</f>
        <v>0</v>
      </c>
      <c r="HE30" s="240">
        <f>IF(COUNTIF($CX30:$CZ30, Active!$HH$1)&gt;0, Active!HE$2, 0)</f>
        <v>0</v>
      </c>
      <c r="HF30" s="240">
        <f>IF(COUNTIF($DA30:$DC30, Active!$HH$1)&gt;0, Active!HF$2, 0)</f>
        <v>0</v>
      </c>
      <c r="HG30" s="240">
        <f>IF(COUNTIF($DD30:$DF30, Active!$HH$1)&gt;0, Active!HG$2, 0)</f>
        <v>0</v>
      </c>
      <c r="HH30" s="241">
        <f t="shared" si="9"/>
        <v>0</v>
      </c>
      <c r="HI30" s="243"/>
      <c r="HJ30" s="242">
        <f>IF(MAX($N30:$Q30)&gt;=40, Active!HJ$2, 0)</f>
        <v>3</v>
      </c>
      <c r="HK30" s="234">
        <f>IF(MAX($R30:$U30)&gt;=40, Active!HK$2, 0)</f>
        <v>3</v>
      </c>
      <c r="HL30" s="234">
        <f>IF(MAX($V30:$Y30)&gt;=40, Active!HL$2, 0)</f>
        <v>0</v>
      </c>
      <c r="HM30" s="234">
        <f>IF(MAX($Z30:$AA30)&gt;=40, Active!HM$2, 0)</f>
        <v>0</v>
      </c>
      <c r="HN30" s="234">
        <f>IF(MAX($AB30:$AC30)&gt;=40, Active!HN$2, 0)</f>
        <v>2</v>
      </c>
      <c r="HO30" s="235">
        <f>IF(MAX($AD30:$AF30)&gt;=40, Active!HO$2, 0)</f>
        <v>20</v>
      </c>
      <c r="HP30" s="236">
        <f>IF(MAX($AG30:$AI30)&gt;=40, Active!HP$2, 0)</f>
        <v>20</v>
      </c>
      <c r="HQ30" s="236">
        <f>IF(MAX($AJ30:$AL30)&gt;=40, Active!HQ$2, 0)</f>
        <v>20</v>
      </c>
      <c r="HR30" s="236">
        <f>IF(MAX($AM30:$AO30)&gt;=40, Active!HR$2, 0)</f>
        <v>20</v>
      </c>
      <c r="HS30" s="236">
        <f>IF(MAX($AP30:$AR30)&gt;=40, Active!HS$2, 0)</f>
        <v>10</v>
      </c>
      <c r="HT30" s="236">
        <f>IF(MAX($AS30:$AU30)&gt;=40, Active!HT$2, 0)</f>
        <v>20</v>
      </c>
      <c r="HU30" s="236">
        <f>IF(MAX($AV30:$AX30)&gt;=40, Active!HU$2, 0)</f>
        <v>10</v>
      </c>
      <c r="HV30" s="237">
        <f>IF(MAX($AY30:$BA30)&gt;=40, Active!HV$2, 0)</f>
        <v>20</v>
      </c>
      <c r="HW30" s="238">
        <f>IF(MAX($BB30:$BD30)&gt;=40, Active!HW$2, 0)</f>
        <v>20</v>
      </c>
      <c r="HX30" s="238">
        <f>IF(MAX($BE30:$BG30)&gt;=40, Active!HX$2, 0)</f>
        <v>20</v>
      </c>
      <c r="HY30" s="238">
        <f>IF(MAX($BH30:$BJ30)&gt;=40, Active!HY$2, 0)</f>
        <v>20</v>
      </c>
      <c r="HZ30" s="238">
        <f>IF(MAX($BK30:$BM30)&gt;=40, Active!HZ$2, 0)</f>
        <v>10</v>
      </c>
      <c r="IA30" s="238">
        <f>IF(MAX($BN30:$BP30)&gt;=40, Active!IA$2, 0)</f>
        <v>20</v>
      </c>
      <c r="IB30" s="238">
        <f>IF(MAX($BQ30:$BS30)&gt;=40, Active!IB$2, 0)</f>
        <v>10</v>
      </c>
      <c r="IC30" s="238">
        <f>IF(MAX($BT30:$BV30)&gt;=40, Active!IC$2, 0)</f>
        <v>6</v>
      </c>
      <c r="ID30" s="239">
        <f>IF(MAX($BW30:$BY30)&gt;=40, Active!ID$2, 0)</f>
        <v>20</v>
      </c>
      <c r="IE30" s="240">
        <f>IF(MAX($BZ30:$CB30)&gt;=40, Active!IE$2, 0)</f>
        <v>20</v>
      </c>
      <c r="IF30" s="240">
        <f>IF(MAX($CC30:$CE30)&gt;=40, Active!IF$2, 0)</f>
        <v>10</v>
      </c>
      <c r="IG30" s="240">
        <f>IF(MAX($CF30:$CH30)&gt;=40, Active!IG$2, 0)</f>
        <v>0</v>
      </c>
      <c r="IH30" s="240">
        <f>IF(MAX($CI30:$CK30)&gt;=40, Active!IH$2, 0)</f>
        <v>0</v>
      </c>
      <c r="II30" s="240">
        <f>IF(MAX($CL30:$CN30)&gt;=40, Active!II$2, 0)</f>
        <v>30</v>
      </c>
      <c r="IJ30" s="240">
        <f>IF(MAX($CO30:$CQ30)&gt;=40, Active!IJ$2, 0)</f>
        <v>20</v>
      </c>
      <c r="IK30" s="240">
        <f>IF(MAX($CR30:$CT30)&gt;=40, Active!IK$2, 0)</f>
        <v>0</v>
      </c>
      <c r="IL30" s="240">
        <f>IF(MAX($CU30:$CW30)&gt;=40, Active!IL$2, 0)</f>
        <v>0</v>
      </c>
      <c r="IM30" s="240">
        <f>IF(MAX($CX30:$CZ30)&gt;=40, Active!IM$2, 0)</f>
        <v>0</v>
      </c>
      <c r="IN30" s="240">
        <f>IF(MAX($DA30:$DC30)&gt;=40, Active!IN$2, 0)</f>
        <v>20</v>
      </c>
      <c r="IO30" s="240">
        <f>IF(MAX($DD30:$DF30)&gt;=40, Active!IO$2, 0)</f>
        <v>0</v>
      </c>
      <c r="IP30" s="416">
        <f t="shared" si="10"/>
        <v>360</v>
      </c>
      <c r="IQ30" s="416">
        <f t="shared" si="11"/>
        <v>14</v>
      </c>
    </row>
    <row r="31" spans="1:251" ht="15" customHeight="1" x14ac:dyDescent="0.25">
      <c r="B31" s="392">
        <v>3</v>
      </c>
      <c r="C31" s="13" t="s">
        <v>426</v>
      </c>
      <c r="D31" s="423">
        <v>43466</v>
      </c>
      <c r="E31" s="20" t="s">
        <v>278</v>
      </c>
      <c r="F31" s="6">
        <v>9546077</v>
      </c>
      <c r="G31" s="20">
        <v>1</v>
      </c>
      <c r="H31" s="20"/>
      <c r="I31" s="23"/>
      <c r="J31" s="6" t="s">
        <v>18</v>
      </c>
      <c r="K31" s="6" t="s">
        <v>18</v>
      </c>
      <c r="L31" s="424"/>
      <c r="M31" s="425" t="s">
        <v>533</v>
      </c>
      <c r="N31" s="24">
        <v>51.2</v>
      </c>
      <c r="O31" s="107"/>
      <c r="P31" s="108"/>
      <c r="Q31" s="444"/>
      <c r="R31" s="24">
        <v>64.5</v>
      </c>
      <c r="S31" s="107"/>
      <c r="T31" s="108"/>
      <c r="U31" s="649"/>
      <c r="V31" s="24" t="s">
        <v>19</v>
      </c>
      <c r="W31" s="107"/>
      <c r="X31" s="108"/>
      <c r="Y31" s="444"/>
      <c r="Z31" s="24" t="s">
        <v>19</v>
      </c>
      <c r="AA31" s="273"/>
      <c r="AB31" s="690">
        <v>60.979999542236328</v>
      </c>
      <c r="AC31" s="273"/>
      <c r="AD31" s="272">
        <v>100</v>
      </c>
      <c r="AE31" s="108"/>
      <c r="AF31" s="444"/>
      <c r="AG31" s="272">
        <v>100</v>
      </c>
      <c r="AH31" s="108"/>
      <c r="AI31" s="444"/>
      <c r="AJ31" s="272">
        <v>100</v>
      </c>
      <c r="AK31" s="108"/>
      <c r="AL31" s="444"/>
      <c r="AM31" s="272">
        <v>100</v>
      </c>
      <c r="AN31" s="108"/>
      <c r="AO31" s="444"/>
      <c r="AP31" s="272">
        <v>100</v>
      </c>
      <c r="AQ31" s="108"/>
      <c r="AR31" s="444"/>
      <c r="AS31" s="272">
        <v>100</v>
      </c>
      <c r="AT31" s="108"/>
      <c r="AU31" s="444"/>
      <c r="AV31" s="272">
        <v>100</v>
      </c>
      <c r="AW31" s="108"/>
      <c r="AX31" s="444"/>
      <c r="AY31" s="24">
        <v>46</v>
      </c>
      <c r="AZ31" s="107"/>
      <c r="BA31" s="273"/>
      <c r="BB31" s="24">
        <v>64</v>
      </c>
      <c r="BC31" s="107"/>
      <c r="BD31" s="273"/>
      <c r="BE31" s="24">
        <v>57</v>
      </c>
      <c r="BF31" s="107"/>
      <c r="BG31" s="273"/>
      <c r="BH31" s="24">
        <v>63</v>
      </c>
      <c r="BI31" s="107"/>
      <c r="BJ31" s="273"/>
      <c r="BK31" s="24">
        <v>68</v>
      </c>
      <c r="BL31" s="107"/>
      <c r="BM31" s="273"/>
      <c r="BN31" s="24">
        <v>67</v>
      </c>
      <c r="BO31" s="107"/>
      <c r="BP31" s="273"/>
      <c r="BQ31" s="24">
        <v>65</v>
      </c>
      <c r="BR31" s="107"/>
      <c r="BS31" s="273"/>
      <c r="BT31" s="24">
        <v>72.599999999999994</v>
      </c>
      <c r="BU31" s="291"/>
      <c r="BV31" s="273"/>
      <c r="BW31" s="24">
        <v>44</v>
      </c>
      <c r="BX31" s="107"/>
      <c r="BY31" s="273"/>
      <c r="BZ31" s="24">
        <v>56</v>
      </c>
      <c r="CA31" s="107"/>
      <c r="CB31" s="273"/>
      <c r="CC31" s="24">
        <v>47</v>
      </c>
      <c r="CD31" s="107"/>
      <c r="CE31" s="107"/>
      <c r="CF31" s="107"/>
      <c r="CG31" s="107"/>
      <c r="CH31" s="273"/>
      <c r="CI31" s="24"/>
      <c r="CJ31" s="107"/>
      <c r="CK31" s="273"/>
      <c r="CL31" s="24">
        <v>67</v>
      </c>
      <c r="CM31" s="107"/>
      <c r="CN31" s="273"/>
      <c r="CO31" s="24"/>
      <c r="CP31" s="107"/>
      <c r="CQ31" s="273"/>
      <c r="CR31" s="24"/>
      <c r="CS31" s="107"/>
      <c r="CT31" s="273"/>
      <c r="CU31" s="24"/>
      <c r="CV31" s="107"/>
      <c r="CW31" s="273"/>
      <c r="CX31" s="24"/>
      <c r="CY31" s="107"/>
      <c r="CZ31" s="273"/>
      <c r="DA31" s="24">
        <v>51.5</v>
      </c>
      <c r="DB31" s="107"/>
      <c r="DC31" s="273"/>
      <c r="DD31" s="24">
        <v>51</v>
      </c>
      <c r="DE31" s="107"/>
      <c r="DF31" s="273"/>
      <c r="DG31" s="218"/>
      <c r="DH31" s="217"/>
      <c r="DI31" s="217" t="s">
        <v>1389</v>
      </c>
      <c r="DJ31" s="286">
        <v>58.77</v>
      </c>
      <c r="DK31" s="219" t="s">
        <v>125</v>
      </c>
      <c r="DL31" s="220">
        <f t="shared" si="6"/>
        <v>2.9385000000000003</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si="7"/>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si="8"/>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si="9"/>
        <v>0</v>
      </c>
      <c r="HI31" s="243"/>
      <c r="HJ31" s="242">
        <f>IF(MAX($N31:$Q31)&gt;=40, Active!HJ$2, 0)</f>
        <v>3</v>
      </c>
      <c r="HK31" s="234">
        <f>IF(MAX($R31:$U31)&gt;=40, Active!HK$2, 0)</f>
        <v>3</v>
      </c>
      <c r="HL31" s="234">
        <f>IF(MAX($V31:$Y31)&gt;=40, Active!HL$2, 0)</f>
        <v>0</v>
      </c>
      <c r="HM31" s="234">
        <f>IF(MAX($Z31:$AA31)&gt;=40, Active!HM$2, 0)</f>
        <v>0</v>
      </c>
      <c r="HN31" s="234">
        <f>IF(MAX($AB31:$AC31)&gt;=40, Active!HN$2, 0)</f>
        <v>2</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0</v>
      </c>
      <c r="IK31" s="240">
        <f>IF(MAX($CR31:$CT31)&gt;=40, Active!IK$2, 0)</f>
        <v>0</v>
      </c>
      <c r="IL31" s="240">
        <f>IF(MAX($CU31:$CW31)&gt;=40, Active!IL$2, 0)</f>
        <v>0</v>
      </c>
      <c r="IM31" s="240">
        <f>IF(MAX($CX31:$CZ31)&gt;=40, Active!IM$2, 0)</f>
        <v>0</v>
      </c>
      <c r="IN31" s="240">
        <f>IF(MAX($DA31:$DC31)&gt;=40, Active!IN$2, 0)</f>
        <v>20</v>
      </c>
      <c r="IO31" s="240">
        <f>IF(MAX($DD31:$DF31)&gt;=40, Active!IO$2, 0)</f>
        <v>20</v>
      </c>
      <c r="IP31" s="416">
        <f t="shared" si="10"/>
        <v>360</v>
      </c>
      <c r="IQ31" s="416">
        <f t="shared" si="11"/>
        <v>14</v>
      </c>
    </row>
    <row r="32" spans="1:251" ht="15" customHeight="1" x14ac:dyDescent="0.25">
      <c r="B32" s="392">
        <v>17</v>
      </c>
      <c r="C32" s="13" t="s">
        <v>442</v>
      </c>
      <c r="D32" s="423">
        <v>43466</v>
      </c>
      <c r="E32" s="20" t="s">
        <v>278</v>
      </c>
      <c r="F32" s="6">
        <v>9546181</v>
      </c>
      <c r="G32" s="20">
        <v>1</v>
      </c>
      <c r="H32" s="20"/>
      <c r="I32" s="23"/>
      <c r="J32" s="6" t="s">
        <v>18</v>
      </c>
      <c r="K32" s="6" t="s">
        <v>18</v>
      </c>
      <c r="L32" s="424"/>
      <c r="M32" s="425" t="s">
        <v>549</v>
      </c>
      <c r="N32" s="24">
        <v>73.8</v>
      </c>
      <c r="O32" s="107"/>
      <c r="P32" s="108"/>
      <c r="Q32" s="444"/>
      <c r="R32" s="24">
        <v>78.5</v>
      </c>
      <c r="S32" s="107"/>
      <c r="T32" s="108"/>
      <c r="U32" s="649"/>
      <c r="V32" s="24" t="s">
        <v>17</v>
      </c>
      <c r="W32" s="107"/>
      <c r="X32" s="108"/>
      <c r="Y32" s="444"/>
      <c r="Z32" s="24" t="s">
        <v>17</v>
      </c>
      <c r="AA32" s="273"/>
      <c r="AB32" s="690">
        <v>72.180000305175781</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90</v>
      </c>
      <c r="AZ32" s="107"/>
      <c r="BA32" s="273"/>
      <c r="BB32" s="24">
        <v>92</v>
      </c>
      <c r="BC32" s="107"/>
      <c r="BD32" s="273"/>
      <c r="BE32" s="24">
        <v>84</v>
      </c>
      <c r="BF32" s="107"/>
      <c r="BG32" s="273"/>
      <c r="BH32" s="24">
        <v>82</v>
      </c>
      <c r="BI32" s="107"/>
      <c r="BJ32" s="273"/>
      <c r="BK32" s="24">
        <v>86</v>
      </c>
      <c r="BL32" s="107"/>
      <c r="BM32" s="273"/>
      <c r="BN32" s="24">
        <v>74</v>
      </c>
      <c r="BO32" s="107"/>
      <c r="BP32" s="273"/>
      <c r="BQ32" s="24">
        <v>84</v>
      </c>
      <c r="BR32" s="107"/>
      <c r="BS32" s="273"/>
      <c r="BT32" s="24">
        <v>96.4</v>
      </c>
      <c r="BU32" s="291"/>
      <c r="BV32" s="273"/>
      <c r="BW32" s="24">
        <v>81</v>
      </c>
      <c r="BX32" s="107"/>
      <c r="BY32" s="273"/>
      <c r="BZ32" s="24">
        <v>79</v>
      </c>
      <c r="CA32" s="107"/>
      <c r="CB32" s="273"/>
      <c r="CC32" s="24"/>
      <c r="CD32" s="107"/>
      <c r="CE32" s="107"/>
      <c r="CF32" s="107">
        <v>50</v>
      </c>
      <c r="CG32" s="107"/>
      <c r="CH32" s="273"/>
      <c r="CI32" s="24"/>
      <c r="CJ32" s="107"/>
      <c r="CK32" s="273"/>
      <c r="CL32" s="24">
        <v>79.900001525878906</v>
      </c>
      <c r="CM32" s="107"/>
      <c r="CN32" s="273"/>
      <c r="CO32" s="24"/>
      <c r="CP32" s="107"/>
      <c r="CQ32" s="273"/>
      <c r="CR32" s="24"/>
      <c r="CS32" s="107"/>
      <c r="CT32" s="273"/>
      <c r="CU32" s="24">
        <v>76</v>
      </c>
      <c r="CV32" s="107"/>
      <c r="CW32" s="273"/>
      <c r="CX32" s="24"/>
      <c r="CY32" s="107"/>
      <c r="CZ32" s="273"/>
      <c r="DA32" s="24">
        <v>68.699996948242188</v>
      </c>
      <c r="DB32" s="107"/>
      <c r="DC32" s="273"/>
      <c r="DD32" s="24"/>
      <c r="DE32" s="107"/>
      <c r="DF32" s="273"/>
      <c r="DG32" s="218"/>
      <c r="DH32" s="217"/>
      <c r="DI32" s="217" t="s">
        <v>1389</v>
      </c>
      <c r="DJ32" s="286">
        <v>81.59</v>
      </c>
      <c r="DK32" s="219" t="s">
        <v>126</v>
      </c>
      <c r="DL32" s="220">
        <f t="shared" si="6"/>
        <v>4</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0</v>
      </c>
      <c r="HM32" s="234">
        <f>IF(MAX($Z32:$AA32)&gt;=40, Active!HM$2, 0)</f>
        <v>0</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0</v>
      </c>
      <c r="IG32" s="240">
        <f>IF(MAX($CF32:$CH32)&gt;=40, Active!IG$2, 0)</f>
        <v>10</v>
      </c>
      <c r="IH32" s="240">
        <f>IF(MAX($CI32:$CK32)&gt;=40, Active!IH$2, 0)</f>
        <v>0</v>
      </c>
      <c r="II32" s="240">
        <f>IF(MAX($CL32:$CN32)&gt;=40, Active!II$2, 0)</f>
        <v>30</v>
      </c>
      <c r="IJ32" s="240">
        <f>IF(MAX($CO32:$CQ32)&gt;=40, Active!IJ$2, 0)</f>
        <v>0</v>
      </c>
      <c r="IK32" s="240">
        <f>IF(MAX($CR32:$CT32)&gt;=40, Active!IK$2, 0)</f>
        <v>0</v>
      </c>
      <c r="IL32" s="240">
        <f>IF(MAX($CU32:$CW32)&gt;=40, Active!IL$2, 0)</f>
        <v>20</v>
      </c>
      <c r="IM32" s="240">
        <f>IF(MAX($CX32:$CZ32)&gt;=40, Active!IM$2, 0)</f>
        <v>0</v>
      </c>
      <c r="IN32" s="240">
        <f>IF(MAX($DA32:$DC32)&gt;=40, Active!IN$2, 0)</f>
        <v>20</v>
      </c>
      <c r="IO32" s="240">
        <f>IF(MAX($DD32:$DF32)&gt;=40, Active!IO$2, 0)</f>
        <v>0</v>
      </c>
      <c r="IP32" s="416">
        <f t="shared" si="10"/>
        <v>360</v>
      </c>
      <c r="IQ32" s="416">
        <f t="shared" si="11"/>
        <v>14</v>
      </c>
    </row>
    <row r="33" spans="2:251" ht="15" customHeight="1" x14ac:dyDescent="0.25">
      <c r="B33" s="392">
        <v>1</v>
      </c>
      <c r="C33" s="13" t="s">
        <v>472</v>
      </c>
      <c r="D33" s="423">
        <v>43101</v>
      </c>
      <c r="E33" s="20" t="s">
        <v>278</v>
      </c>
      <c r="F33" s="6">
        <v>8748195</v>
      </c>
      <c r="G33" s="20">
        <v>1</v>
      </c>
      <c r="H33" s="20"/>
      <c r="I33" s="23"/>
      <c r="J33" s="6" t="s">
        <v>18</v>
      </c>
      <c r="K33" s="6" t="s">
        <v>18</v>
      </c>
      <c r="L33" s="424"/>
      <c r="M33" s="425" t="s">
        <v>550</v>
      </c>
      <c r="N33" s="24" t="s">
        <v>16</v>
      </c>
      <c r="O33" s="107"/>
      <c r="P33" s="108"/>
      <c r="Q33" s="444"/>
      <c r="R33" s="24">
        <v>76.599999999999994</v>
      </c>
      <c r="S33" s="107"/>
      <c r="T33" s="108"/>
      <c r="U33" s="649"/>
      <c r="V33" s="24" t="s">
        <v>17</v>
      </c>
      <c r="W33" s="107"/>
      <c r="X33" s="108"/>
      <c r="Y33" s="444"/>
      <c r="Z33" s="24" t="s">
        <v>18</v>
      </c>
      <c r="AA33" s="273"/>
      <c r="AB33" s="24" t="s">
        <v>19</v>
      </c>
      <c r="AC33" s="273"/>
      <c r="AD33" s="24">
        <v>74</v>
      </c>
      <c r="AE33" s="107"/>
      <c r="AF33" s="273"/>
      <c r="AG33" s="24">
        <v>82</v>
      </c>
      <c r="AH33" s="107"/>
      <c r="AI33" s="273"/>
      <c r="AJ33" s="24">
        <v>94</v>
      </c>
      <c r="AK33" s="107"/>
      <c r="AL33" s="273"/>
      <c r="AM33" s="24">
        <v>60</v>
      </c>
      <c r="AN33" s="107"/>
      <c r="AO33" s="273"/>
      <c r="AP33" s="24">
        <v>63</v>
      </c>
      <c r="AQ33" s="107"/>
      <c r="AR33" s="273"/>
      <c r="AS33" s="24">
        <v>76</v>
      </c>
      <c r="AT33" s="107"/>
      <c r="AU33" s="273"/>
      <c r="AV33" s="24">
        <v>72</v>
      </c>
      <c r="AW33" s="107"/>
      <c r="AX33" s="273"/>
      <c r="AY33" s="24">
        <v>67</v>
      </c>
      <c r="AZ33" s="107"/>
      <c r="BA33" s="273"/>
      <c r="BB33" s="24">
        <v>68</v>
      </c>
      <c r="BC33" s="107"/>
      <c r="BD33" s="273"/>
      <c r="BE33" s="24">
        <v>67</v>
      </c>
      <c r="BF33" s="107"/>
      <c r="BG33" s="273"/>
      <c r="BH33" s="24">
        <v>76</v>
      </c>
      <c r="BI33" s="107"/>
      <c r="BJ33" s="273"/>
      <c r="BK33" s="24">
        <v>79</v>
      </c>
      <c r="BL33" s="107"/>
      <c r="BM33" s="273"/>
      <c r="BN33" s="24">
        <v>65</v>
      </c>
      <c r="BO33" s="107"/>
      <c r="BP33" s="273"/>
      <c r="BQ33" s="24">
        <v>62</v>
      </c>
      <c r="BR33" s="107"/>
      <c r="BS33" s="273"/>
      <c r="BT33" s="24">
        <v>72</v>
      </c>
      <c r="BU33" s="291"/>
      <c r="BV33" s="273"/>
      <c r="BW33" s="24">
        <v>46</v>
      </c>
      <c r="BX33" s="107"/>
      <c r="BY33" s="273"/>
      <c r="BZ33" s="24">
        <v>59</v>
      </c>
      <c r="CA33" s="107"/>
      <c r="CB33" s="273"/>
      <c r="CC33" s="24"/>
      <c r="CD33" s="107"/>
      <c r="CE33" s="107"/>
      <c r="CF33" s="107">
        <v>66</v>
      </c>
      <c r="CG33" s="107"/>
      <c r="CH33" s="273"/>
      <c r="CI33" s="24"/>
      <c r="CJ33" s="107"/>
      <c r="CK33" s="273"/>
      <c r="CL33" s="24">
        <v>40.099998474121094</v>
      </c>
      <c r="CM33" s="107"/>
      <c r="CN33" s="273"/>
      <c r="CO33" s="24"/>
      <c r="CP33" s="107"/>
      <c r="CQ33" s="273"/>
      <c r="CR33" s="24"/>
      <c r="CS33" s="107"/>
      <c r="CT33" s="273"/>
      <c r="CU33" s="24">
        <v>65</v>
      </c>
      <c r="CV33" s="107"/>
      <c r="CW33" s="273"/>
      <c r="CX33" s="24"/>
      <c r="CY33" s="107"/>
      <c r="CZ33" s="273"/>
      <c r="DA33" s="24">
        <v>54.5</v>
      </c>
      <c r="DB33" s="107"/>
      <c r="DC33" s="273"/>
      <c r="DD33" s="24"/>
      <c r="DE33" s="107"/>
      <c r="DF33" s="273"/>
      <c r="DG33" s="218"/>
      <c r="DH33" s="217"/>
      <c r="DI33" s="217" t="s">
        <v>1389</v>
      </c>
      <c r="DJ33" s="286">
        <v>62.86</v>
      </c>
      <c r="DK33" s="219" t="s">
        <v>124</v>
      </c>
      <c r="DL33" s="220">
        <f t="shared" si="6"/>
        <v>3.1429999999999998</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0</v>
      </c>
      <c r="HK33" s="234">
        <f>IF(MAX($R33:$U33)&gt;=40, Active!HK$2, 0)</f>
        <v>3</v>
      </c>
      <c r="HL33" s="234">
        <f>IF(MAX($V33:$Y33)&gt;=40, Active!HL$2, 0)</f>
        <v>0</v>
      </c>
      <c r="HM33" s="234">
        <f>IF(MAX($Z33:$AA33)&gt;=40, Active!HM$2, 0)</f>
        <v>0</v>
      </c>
      <c r="HN33" s="234">
        <f>IF(MAX($AB33:$AC33)&gt;=40, Active!HN$2, 0)</f>
        <v>0</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0</v>
      </c>
      <c r="IG33" s="240">
        <f>IF(MAX($CF33:$CH33)&gt;=40, Active!IG$2, 0)</f>
        <v>10</v>
      </c>
      <c r="IH33" s="240">
        <f>IF(MAX($CI33:$CK33)&gt;=40, Active!IH$2, 0)</f>
        <v>0</v>
      </c>
      <c r="II33" s="240">
        <f>IF(MAX($CL33:$CN33)&gt;=40, Active!II$2, 0)</f>
        <v>30</v>
      </c>
      <c r="IJ33" s="240">
        <f>IF(MAX($CO33:$CQ33)&gt;=40, Active!IJ$2, 0)</f>
        <v>0</v>
      </c>
      <c r="IK33" s="240">
        <f>IF(MAX($CR33:$CT33)&gt;=40, Active!IK$2, 0)</f>
        <v>0</v>
      </c>
      <c r="IL33" s="240">
        <f>IF(MAX($CU33:$CW33)&gt;=40, Active!IL$2, 0)</f>
        <v>20</v>
      </c>
      <c r="IM33" s="240">
        <f>IF(MAX($CX33:$CZ33)&gt;=40, Active!IM$2, 0)</f>
        <v>0</v>
      </c>
      <c r="IN33" s="240">
        <f>IF(MAX($DA33:$DC33)&gt;=40, Active!IN$2, 0)</f>
        <v>20</v>
      </c>
      <c r="IO33" s="240">
        <f>IF(MAX($DD33:$DF33)&gt;=40, Active!IO$2, 0)</f>
        <v>0</v>
      </c>
      <c r="IP33" s="416">
        <f t="shared" si="10"/>
        <v>360</v>
      </c>
      <c r="IQ33" s="416">
        <f t="shared" si="11"/>
        <v>9</v>
      </c>
    </row>
    <row r="34" spans="2:251" ht="15" customHeight="1" x14ac:dyDescent="0.25">
      <c r="B34" s="392">
        <v>2</v>
      </c>
      <c r="C34" s="13" t="s">
        <v>473</v>
      </c>
      <c r="D34" s="423">
        <v>43101</v>
      </c>
      <c r="E34" s="20" t="s">
        <v>278</v>
      </c>
      <c r="F34" s="6">
        <v>8748151</v>
      </c>
      <c r="G34" s="20">
        <v>1</v>
      </c>
      <c r="H34" s="20"/>
      <c r="I34" s="23"/>
      <c r="J34" s="6" t="s">
        <v>18</v>
      </c>
      <c r="K34" s="6" t="s">
        <v>18</v>
      </c>
      <c r="L34" s="424"/>
      <c r="M34" s="425" t="s">
        <v>551</v>
      </c>
      <c r="N34" s="24" t="s">
        <v>19</v>
      </c>
      <c r="O34" s="107"/>
      <c r="P34" s="108"/>
      <c r="Q34" s="444"/>
      <c r="R34" s="24">
        <v>73.3</v>
      </c>
      <c r="S34" s="107"/>
      <c r="T34" s="108"/>
      <c r="U34" s="649"/>
      <c r="V34" s="24" t="s">
        <v>16</v>
      </c>
      <c r="W34" s="107"/>
      <c r="X34" s="108"/>
      <c r="Y34" s="444"/>
      <c r="Z34" s="24" t="s">
        <v>17</v>
      </c>
      <c r="AA34" s="273"/>
      <c r="AB34" s="24" t="s">
        <v>19</v>
      </c>
      <c r="AC34" s="273"/>
      <c r="AD34" s="24">
        <v>57</v>
      </c>
      <c r="AE34" s="107"/>
      <c r="AF34" s="273"/>
      <c r="AG34" s="24">
        <v>84</v>
      </c>
      <c r="AH34" s="107"/>
      <c r="AI34" s="273"/>
      <c r="AJ34" s="24">
        <v>88</v>
      </c>
      <c r="AK34" s="107"/>
      <c r="AL34" s="273"/>
      <c r="AM34" s="24">
        <v>53</v>
      </c>
      <c r="AN34" s="107"/>
      <c r="AO34" s="273"/>
      <c r="AP34" s="24">
        <v>61</v>
      </c>
      <c r="AQ34" s="107"/>
      <c r="AR34" s="273"/>
      <c r="AS34" s="24">
        <v>75</v>
      </c>
      <c r="AT34" s="107"/>
      <c r="AU34" s="273"/>
      <c r="AV34" s="24">
        <v>71</v>
      </c>
      <c r="AW34" s="107"/>
      <c r="AX34" s="273"/>
      <c r="AY34" s="24">
        <v>68</v>
      </c>
      <c r="AZ34" s="107"/>
      <c r="BA34" s="273"/>
      <c r="BB34" s="24">
        <v>65</v>
      </c>
      <c r="BC34" s="107"/>
      <c r="BD34" s="273"/>
      <c r="BE34" s="24">
        <v>66</v>
      </c>
      <c r="BF34" s="107"/>
      <c r="BG34" s="273"/>
      <c r="BH34" s="24">
        <v>70</v>
      </c>
      <c r="BI34" s="107"/>
      <c r="BJ34" s="273"/>
      <c r="BK34" s="24">
        <v>78</v>
      </c>
      <c r="BL34" s="107"/>
      <c r="BM34" s="273"/>
      <c r="BN34" s="24">
        <v>64</v>
      </c>
      <c r="BO34" s="107"/>
      <c r="BP34" s="273"/>
      <c r="BQ34" s="24">
        <v>67</v>
      </c>
      <c r="BR34" s="107"/>
      <c r="BS34" s="273"/>
      <c r="BT34" s="24">
        <v>74.8</v>
      </c>
      <c r="BU34" s="291"/>
      <c r="BV34" s="273"/>
      <c r="BW34" s="24">
        <v>46</v>
      </c>
      <c r="BX34" s="107"/>
      <c r="BY34" s="273"/>
      <c r="BZ34" s="24">
        <v>65</v>
      </c>
      <c r="CA34" s="107"/>
      <c r="CB34" s="273"/>
      <c r="CC34" s="24"/>
      <c r="CD34" s="107"/>
      <c r="CE34" s="107"/>
      <c r="CF34" s="107">
        <v>60</v>
      </c>
      <c r="CG34" s="107"/>
      <c r="CH34" s="273"/>
      <c r="CI34" s="24"/>
      <c r="CJ34" s="107"/>
      <c r="CK34" s="273"/>
      <c r="CL34" s="24">
        <v>63.900001525878906</v>
      </c>
      <c r="CM34" s="107"/>
      <c r="CN34" s="273"/>
      <c r="CO34" s="24">
        <v>71.5</v>
      </c>
      <c r="CP34" s="107"/>
      <c r="CQ34" s="273"/>
      <c r="CR34" s="24"/>
      <c r="CS34" s="107"/>
      <c r="CT34" s="273"/>
      <c r="CU34" s="24"/>
      <c r="CV34" s="107"/>
      <c r="CW34" s="273"/>
      <c r="CX34" s="24"/>
      <c r="CY34" s="107"/>
      <c r="CZ34" s="273"/>
      <c r="DA34" s="24">
        <v>71.699996948242188</v>
      </c>
      <c r="DB34" s="107"/>
      <c r="DC34" s="273"/>
      <c r="DD34" s="24"/>
      <c r="DE34" s="107"/>
      <c r="DF34" s="273"/>
      <c r="DG34" s="218"/>
      <c r="DH34" s="217"/>
      <c r="DI34" s="217" t="s">
        <v>1389</v>
      </c>
      <c r="DJ34" s="286">
        <v>67.319999999999993</v>
      </c>
      <c r="DK34" s="219" t="s">
        <v>124</v>
      </c>
      <c r="DL34" s="220">
        <f t="shared" si="6"/>
        <v>3.3659999999999997</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0</v>
      </c>
      <c r="HK34" s="234">
        <f>IF(MAX($R34:$U34)&gt;=40, Active!HK$2, 0)</f>
        <v>3</v>
      </c>
      <c r="HL34" s="234">
        <f>IF(MAX($V34:$Y34)&gt;=40, Active!HL$2, 0)</f>
        <v>0</v>
      </c>
      <c r="HM34" s="234">
        <f>IF(MAX($Z34:$AA34)&gt;=40, Active!HM$2, 0)</f>
        <v>0</v>
      </c>
      <c r="HN34" s="234">
        <f>IF(MAX($AB34:$AC34)&gt;=40, Active!HN$2, 0)</f>
        <v>0</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0</v>
      </c>
      <c r="IG34" s="240">
        <f>IF(MAX($CF34:$CH34)&gt;=40, Active!IG$2, 0)</f>
        <v>10</v>
      </c>
      <c r="IH34" s="240">
        <f>IF(MAX($CI34:$CK34)&gt;=40, Active!IH$2, 0)</f>
        <v>0</v>
      </c>
      <c r="II34" s="240">
        <f>IF(MAX($CL34:$CN34)&gt;=40, Active!II$2, 0)</f>
        <v>30</v>
      </c>
      <c r="IJ34" s="240">
        <f>IF(MAX($CO34:$CQ34)&gt;=40, Active!IJ$2, 0)</f>
        <v>20</v>
      </c>
      <c r="IK34" s="240">
        <f>IF(MAX($CR34:$CT34)&gt;=40, Active!IK$2, 0)</f>
        <v>0</v>
      </c>
      <c r="IL34" s="240">
        <f>IF(MAX($CU34:$CW34)&gt;=40, Active!IL$2, 0)</f>
        <v>0</v>
      </c>
      <c r="IM34" s="240">
        <f>IF(MAX($CX34:$CZ34)&gt;=40, Active!IM$2, 0)</f>
        <v>0</v>
      </c>
      <c r="IN34" s="240">
        <f>IF(MAX($DA34:$DC34)&gt;=40, Active!IN$2, 0)</f>
        <v>20</v>
      </c>
      <c r="IO34" s="240">
        <f>IF(MAX($DD34:$DF34)&gt;=40, Active!IO$2, 0)</f>
        <v>0</v>
      </c>
      <c r="IP34" s="416">
        <f t="shared" si="10"/>
        <v>360</v>
      </c>
      <c r="IQ34" s="416">
        <f t="shared" si="11"/>
        <v>9</v>
      </c>
    </row>
    <row r="35" spans="2:251" ht="15" customHeight="1" x14ac:dyDescent="0.25">
      <c r="B35" s="392">
        <v>3</v>
      </c>
      <c r="C35" s="13" t="s">
        <v>475</v>
      </c>
      <c r="D35" s="423">
        <v>43101</v>
      </c>
      <c r="E35" s="20" t="s">
        <v>278</v>
      </c>
      <c r="F35" s="6">
        <v>8748209</v>
      </c>
      <c r="G35" s="20">
        <v>1</v>
      </c>
      <c r="H35" s="20"/>
      <c r="I35" s="23"/>
      <c r="J35" s="6" t="s">
        <v>18</v>
      </c>
      <c r="K35" s="6" t="s">
        <v>18</v>
      </c>
      <c r="L35" s="424"/>
      <c r="M35" s="425" t="s">
        <v>589</v>
      </c>
      <c r="N35" s="24" t="s">
        <v>21</v>
      </c>
      <c r="O35" s="107"/>
      <c r="P35" s="108"/>
      <c r="Q35" s="444"/>
      <c r="R35" s="24" t="s">
        <v>18</v>
      </c>
      <c r="S35" s="107"/>
      <c r="T35" s="108"/>
      <c r="U35" s="649"/>
      <c r="V35" s="24" t="s">
        <v>19</v>
      </c>
      <c r="W35" s="107"/>
      <c r="X35" s="108"/>
      <c r="Y35" s="444"/>
      <c r="Z35" s="24" t="s">
        <v>18</v>
      </c>
      <c r="AA35" s="273"/>
      <c r="AB35" s="24">
        <v>76.3</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c r="AZ35" s="107"/>
      <c r="BA35" s="273"/>
      <c r="BB35" s="24"/>
      <c r="BC35" s="107"/>
      <c r="BD35" s="273"/>
      <c r="BE35" s="24"/>
      <c r="BF35" s="107"/>
      <c r="BG35" s="273"/>
      <c r="BH35" s="24"/>
      <c r="BI35" s="107"/>
      <c r="BJ35" s="273"/>
      <c r="BK35" s="24"/>
      <c r="BL35" s="107"/>
      <c r="BM35" s="273"/>
      <c r="BN35" s="24"/>
      <c r="BO35" s="107"/>
      <c r="BP35" s="273"/>
      <c r="BQ35" s="24"/>
      <c r="BR35" s="107"/>
      <c r="BS35" s="273"/>
      <c r="BT35" s="24"/>
      <c r="BU35" s="291"/>
      <c r="BV35" s="273"/>
      <c r="BW35" s="24"/>
      <c r="BX35" s="107"/>
      <c r="BY35" s="273"/>
      <c r="BZ35" s="24"/>
      <c r="CA35" s="107"/>
      <c r="CB35" s="273"/>
      <c r="CC35" s="24"/>
      <c r="CD35" s="107"/>
      <c r="CE35" s="107"/>
      <c r="CF35" s="107"/>
      <c r="CG35" s="107"/>
      <c r="CH35" s="273"/>
      <c r="CI35" s="24"/>
      <c r="CJ35" s="107"/>
      <c r="CK35" s="273"/>
      <c r="CL35" s="24"/>
      <c r="CM35" s="107"/>
      <c r="CN35" s="273"/>
      <c r="CO35" s="24"/>
      <c r="CP35" s="107"/>
      <c r="CQ35" s="273"/>
      <c r="CR35" s="24"/>
      <c r="CS35" s="107"/>
      <c r="CT35" s="273"/>
      <c r="CU35" s="24"/>
      <c r="CV35" s="107"/>
      <c r="CW35" s="273"/>
      <c r="CX35" s="24"/>
      <c r="CY35" s="107"/>
      <c r="CZ35" s="273"/>
      <c r="DA35" s="24"/>
      <c r="DB35" s="107"/>
      <c r="DC35" s="273"/>
      <c r="DD35" s="24"/>
      <c r="DE35" s="107"/>
      <c r="DF35" s="273"/>
      <c r="DG35" s="218"/>
      <c r="DH35" s="217"/>
      <c r="DI35" s="217"/>
      <c r="DJ35" s="286" t="e">
        <f>AVERAGE(AY35:DF35)</f>
        <v>#DIV/0!</v>
      </c>
      <c r="DK35" s="219"/>
      <c r="DL35" s="220" t="e">
        <f t="shared" si="6"/>
        <v>#DIV/0!</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0</v>
      </c>
      <c r="HK35" s="234">
        <f>IF(MAX($R35:$U35)&gt;=40, Active!HK$2, 0)</f>
        <v>0</v>
      </c>
      <c r="HL35" s="234">
        <f>IF(MAX($V35:$Y35)&gt;=40, Active!HL$2, 0)</f>
        <v>0</v>
      </c>
      <c r="HM35" s="234">
        <f>IF(MAX($Z35:$AA35)&gt;=40, Active!HM$2, 0)</f>
        <v>0</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0</v>
      </c>
      <c r="HW35" s="238">
        <f>IF(MAX($BB35:$BD35)&gt;=40, Active!HW$2, 0)</f>
        <v>0</v>
      </c>
      <c r="HX35" s="238">
        <f>IF(MAX($BE35:$BG35)&gt;=40, Active!HX$2, 0)</f>
        <v>0</v>
      </c>
      <c r="HY35" s="238">
        <f>IF(MAX($BH35:$BJ35)&gt;=40, Active!HY$2, 0)</f>
        <v>0</v>
      </c>
      <c r="HZ35" s="238">
        <f>IF(MAX($BK35:$BM35)&gt;=40, Active!HZ$2, 0)</f>
        <v>0</v>
      </c>
      <c r="IA35" s="238">
        <f>IF(MAX($BN35:$BP35)&gt;=40, Active!IA$2, 0)</f>
        <v>0</v>
      </c>
      <c r="IB35" s="238">
        <f>IF(MAX($BQ35:$BS35)&gt;=40, Active!IB$2, 0)</f>
        <v>0</v>
      </c>
      <c r="IC35" s="238">
        <f>IF(MAX($BT35:$BV35)&gt;=40, Active!IC$2, 0)</f>
        <v>0</v>
      </c>
      <c r="ID35" s="239">
        <f>IF(MAX($BW35:$BY35)&gt;=40, Active!ID$2, 0)</f>
        <v>0</v>
      </c>
      <c r="IE35" s="240">
        <f>IF(MAX($BZ35:$CB35)&gt;=40, Active!IE$2, 0)</f>
        <v>0</v>
      </c>
      <c r="IF35" s="240">
        <f>IF(MAX($CC35:$CE35)&gt;=40, Active!IF$2, 0)</f>
        <v>0</v>
      </c>
      <c r="IG35" s="240">
        <f>IF(MAX($CF35:$CH35)&gt;=40, Active!IG$2, 0)</f>
        <v>0</v>
      </c>
      <c r="IH35" s="240">
        <f>IF(MAX($CI35:$CK35)&gt;=40, Active!IH$2, 0)</f>
        <v>0</v>
      </c>
      <c r="II35" s="240">
        <f>IF(MAX($CL35:$CN35)&gt;=40, Active!II$2, 0)</f>
        <v>0</v>
      </c>
      <c r="IJ35" s="240">
        <f>IF(MAX($CO35:$CQ35)&gt;=40, Active!IJ$2, 0)</f>
        <v>0</v>
      </c>
      <c r="IK35" s="240">
        <f>IF(MAX($CR35:$CT35)&gt;=40, Active!IK$2, 0)</f>
        <v>0</v>
      </c>
      <c r="IL35" s="240">
        <f>IF(MAX($CU35:$CW35)&gt;=40, Active!IL$2, 0)</f>
        <v>0</v>
      </c>
      <c r="IM35" s="240">
        <f>IF(MAX($CX35:$CZ35)&gt;=40, Active!IM$2, 0)</f>
        <v>0</v>
      </c>
      <c r="IN35" s="240">
        <f>IF(MAX($DA35:$DC35)&gt;=40, Active!IN$2, 0)</f>
        <v>0</v>
      </c>
      <c r="IO35" s="240">
        <f>IF(MAX($DD35:$DF35)&gt;=40, Active!IO$2, 0)</f>
        <v>0</v>
      </c>
      <c r="IP35" s="416">
        <f t="shared" si="10"/>
        <v>120</v>
      </c>
      <c r="IQ35" s="416">
        <f t="shared" si="11"/>
        <v>2</v>
      </c>
    </row>
    <row r="36" spans="2:251" ht="15" customHeight="1" x14ac:dyDescent="0.25">
      <c r="B36" s="392">
        <v>4</v>
      </c>
      <c r="C36" s="13" t="s">
        <v>494</v>
      </c>
      <c r="D36" s="423">
        <v>42963</v>
      </c>
      <c r="E36" s="20" t="s">
        <v>278</v>
      </c>
      <c r="F36" s="6">
        <v>8286181</v>
      </c>
      <c r="G36" s="20">
        <v>1</v>
      </c>
      <c r="H36" s="20"/>
      <c r="I36" s="23"/>
      <c r="J36" s="6" t="s">
        <v>18</v>
      </c>
      <c r="K36" s="6" t="s">
        <v>18</v>
      </c>
      <c r="L36" s="424"/>
      <c r="M36" s="425" t="s">
        <v>558</v>
      </c>
      <c r="N36" s="24" t="s">
        <v>18</v>
      </c>
      <c r="O36" s="107"/>
      <c r="P36" s="108"/>
      <c r="Q36" s="444"/>
      <c r="R36" s="24" t="s">
        <v>17</v>
      </c>
      <c r="S36" s="107"/>
      <c r="T36" s="108"/>
      <c r="U36" s="649"/>
      <c r="V36" s="24" t="s">
        <v>17</v>
      </c>
      <c r="W36" s="107"/>
      <c r="X36" s="108"/>
      <c r="Y36" s="444"/>
      <c r="Z36" s="24">
        <v>69.5</v>
      </c>
      <c r="AA36" s="273"/>
      <c r="AB36" s="24"/>
      <c r="AC36" s="273"/>
      <c r="AD36" s="24">
        <v>90.300003051757813</v>
      </c>
      <c r="AE36" s="107"/>
      <c r="AF36" s="273"/>
      <c r="AG36" s="24">
        <v>81</v>
      </c>
      <c r="AH36" s="107"/>
      <c r="AI36" s="273"/>
      <c r="AJ36" s="24">
        <v>90</v>
      </c>
      <c r="AK36" s="107"/>
      <c r="AL36" s="273"/>
      <c r="AM36" s="24">
        <v>76.830001831054688</v>
      </c>
      <c r="AN36" s="107"/>
      <c r="AO36" s="273"/>
      <c r="AP36" s="24">
        <v>82</v>
      </c>
      <c r="AQ36" s="107"/>
      <c r="AR36" s="273"/>
      <c r="AS36" s="24">
        <v>79.25</v>
      </c>
      <c r="AT36" s="107"/>
      <c r="AU36" s="273"/>
      <c r="AV36" s="24">
        <v>83</v>
      </c>
      <c r="AW36" s="107"/>
      <c r="AX36" s="273"/>
      <c r="AY36" s="24">
        <v>74</v>
      </c>
      <c r="AZ36" s="107"/>
      <c r="BA36" s="273"/>
      <c r="BB36" s="24">
        <v>82</v>
      </c>
      <c r="BC36" s="107"/>
      <c r="BD36" s="273"/>
      <c r="BE36" s="24">
        <v>81</v>
      </c>
      <c r="BF36" s="107"/>
      <c r="BG36" s="273"/>
      <c r="BH36" s="24">
        <v>78</v>
      </c>
      <c r="BI36" s="107"/>
      <c r="BJ36" s="273"/>
      <c r="BK36" s="24">
        <v>80</v>
      </c>
      <c r="BL36" s="107"/>
      <c r="BM36" s="273"/>
      <c r="BN36" s="24">
        <v>73</v>
      </c>
      <c r="BO36" s="107"/>
      <c r="BP36" s="273"/>
      <c r="BQ36" s="24">
        <v>80</v>
      </c>
      <c r="BR36" s="107"/>
      <c r="BS36" s="273"/>
      <c r="BT36" s="24"/>
      <c r="BU36" s="291"/>
      <c r="BV36" s="273"/>
      <c r="BW36" s="24">
        <v>80</v>
      </c>
      <c r="BX36" s="107"/>
      <c r="BY36" s="273"/>
      <c r="BZ36" s="24">
        <v>72</v>
      </c>
      <c r="CA36" s="107"/>
      <c r="CB36" s="273"/>
      <c r="CC36" s="24"/>
      <c r="CD36" s="107"/>
      <c r="CE36" s="107"/>
      <c r="CF36" s="107">
        <v>71</v>
      </c>
      <c r="CG36" s="107"/>
      <c r="CH36" s="273"/>
      <c r="CI36" s="24"/>
      <c r="CJ36" s="107"/>
      <c r="CK36" s="273"/>
      <c r="CL36" s="24"/>
      <c r="CM36" s="107">
        <v>40</v>
      </c>
      <c r="CN36" s="273"/>
      <c r="CO36" s="24">
        <v>63</v>
      </c>
      <c r="CP36" s="107"/>
      <c r="CQ36" s="273"/>
      <c r="CR36" s="24"/>
      <c r="CS36" s="107"/>
      <c r="CT36" s="273"/>
      <c r="CU36" s="24">
        <v>61</v>
      </c>
      <c r="CV36" s="107"/>
      <c r="CW36" s="273"/>
      <c r="CX36" s="24"/>
      <c r="CY36" s="107"/>
      <c r="CZ36" s="273"/>
      <c r="DA36" s="24"/>
      <c r="DB36" s="107"/>
      <c r="DC36" s="273"/>
      <c r="DD36" s="24"/>
      <c r="DE36" s="107"/>
      <c r="DF36" s="273"/>
      <c r="DG36" s="218"/>
      <c r="DH36" s="217"/>
      <c r="DI36" s="217" t="s">
        <v>1389</v>
      </c>
      <c r="DJ36" s="286">
        <v>72.680000000000007</v>
      </c>
      <c r="DK36" s="219" t="s">
        <v>126</v>
      </c>
      <c r="DL36" s="220">
        <f t="shared" si="6"/>
        <v>3.6340000000000003</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0</v>
      </c>
      <c r="HK36" s="234">
        <f>IF(MAX($R36:$U36)&gt;=40, Active!HK$2, 0)</f>
        <v>0</v>
      </c>
      <c r="HL36" s="234">
        <f>IF(MAX($V36:$Y36)&gt;=40, Active!HL$2, 0)</f>
        <v>0</v>
      </c>
      <c r="HM36" s="234">
        <f>IF(MAX($Z36:$AA36)&gt;=40, Active!HM$2, 0)</f>
        <v>3</v>
      </c>
      <c r="HN36" s="234">
        <f>IF(MAX($AB36:$AC36)&gt;=40, Active!HN$2, 0)</f>
        <v>0</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0</v>
      </c>
      <c r="ID36" s="239">
        <f>IF(MAX($BW36:$BY36)&gt;=40, Active!ID$2, 0)</f>
        <v>20</v>
      </c>
      <c r="IE36" s="240">
        <f>IF(MAX($BZ36:$CB36)&gt;=40, Active!IE$2, 0)</f>
        <v>20</v>
      </c>
      <c r="IF36" s="240">
        <f>IF(MAX($CC36:$CE36)&gt;=40, Active!IF$2, 0)</f>
        <v>0</v>
      </c>
      <c r="IG36" s="240">
        <f>IF(MAX($CF36:$CH36)&gt;=40, Active!IG$2, 0)</f>
        <v>10</v>
      </c>
      <c r="IH36" s="240">
        <f>IF(MAX($CI36:$CK36)&gt;=40, Active!IH$2, 0)</f>
        <v>0</v>
      </c>
      <c r="II36" s="240">
        <f>IF(MAX($CL36:$CN36)&gt;=40, Active!II$2, 0)</f>
        <v>30</v>
      </c>
      <c r="IJ36" s="240">
        <f>IF(MAX($CO36:$CQ36)&gt;=40, Active!IJ$2, 0)</f>
        <v>20</v>
      </c>
      <c r="IK36" s="240">
        <f>IF(MAX($CR36:$CT36)&gt;=40, Active!IK$2, 0)</f>
        <v>0</v>
      </c>
      <c r="IL36" s="240">
        <f>IF(MAX($CU36:$CW36)&gt;=40, Active!IL$2, 0)</f>
        <v>20</v>
      </c>
      <c r="IM36" s="240">
        <f>IF(MAX($CX36:$CZ36)&gt;=40, Active!IM$2, 0)</f>
        <v>0</v>
      </c>
      <c r="IN36" s="240">
        <f>IF(MAX($DA36:$DC36)&gt;=40, Active!IN$2, 0)</f>
        <v>0</v>
      </c>
      <c r="IO36" s="240">
        <f>IF(MAX($DD36:$DF36)&gt;=40, Active!IO$2, 0)</f>
        <v>0</v>
      </c>
      <c r="IP36" s="416">
        <f t="shared" si="10"/>
        <v>360</v>
      </c>
      <c r="IQ36" s="416">
        <f t="shared" si="11"/>
        <v>3</v>
      </c>
    </row>
    <row r="37" spans="2:251" ht="15" customHeight="1" x14ac:dyDescent="0.25">
      <c r="B37" s="392">
        <v>5</v>
      </c>
      <c r="C37" s="13" t="s">
        <v>477</v>
      </c>
      <c r="D37" s="423">
        <v>42963</v>
      </c>
      <c r="E37" s="20" t="s">
        <v>278</v>
      </c>
      <c r="F37" s="6">
        <v>8286192</v>
      </c>
      <c r="G37" s="20">
        <v>1</v>
      </c>
      <c r="H37" s="20"/>
      <c r="I37" s="23"/>
      <c r="J37" s="6"/>
      <c r="K37" s="6"/>
      <c r="L37" s="424"/>
      <c r="M37" s="425" t="s">
        <v>559</v>
      </c>
      <c r="N37" s="24" t="s">
        <v>17</v>
      </c>
      <c r="O37" s="107"/>
      <c r="P37" s="107"/>
      <c r="Q37" s="273"/>
      <c r="R37" s="24"/>
      <c r="S37" s="107"/>
      <c r="T37" s="107"/>
      <c r="U37" s="290"/>
      <c r="V37" s="24" t="s">
        <v>19</v>
      </c>
      <c r="W37" s="107"/>
      <c r="X37" s="107"/>
      <c r="Y37" s="273"/>
      <c r="Z37" s="24">
        <v>73.400000000000006</v>
      </c>
      <c r="AA37" s="273"/>
      <c r="AB37" s="24"/>
      <c r="AC37" s="273"/>
      <c r="AD37" s="24">
        <v>78.900001525878906</v>
      </c>
      <c r="AE37" s="107"/>
      <c r="AF37" s="273"/>
      <c r="AG37" s="24"/>
      <c r="AH37" s="107"/>
      <c r="AI37" s="273"/>
      <c r="AJ37" s="24"/>
      <c r="AK37" s="107"/>
      <c r="AL37" s="273"/>
      <c r="AM37" s="24">
        <v>78.529998779296875</v>
      </c>
      <c r="AN37" s="107"/>
      <c r="AO37" s="273"/>
      <c r="AP37" s="24"/>
      <c r="AQ37" s="107"/>
      <c r="AR37" s="273"/>
      <c r="AS37" s="24">
        <v>78.5</v>
      </c>
      <c r="AT37" s="107"/>
      <c r="AU37" s="273"/>
      <c r="AV37" s="24"/>
      <c r="AW37" s="107"/>
      <c r="AX37" s="273"/>
      <c r="AY37" s="24"/>
      <c r="AZ37" s="107"/>
      <c r="BA37" s="273"/>
      <c r="BB37" s="24"/>
      <c r="BC37" s="107"/>
      <c r="BD37" s="273"/>
      <c r="BE37" s="24"/>
      <c r="BF37" s="107"/>
      <c r="BG37" s="273"/>
      <c r="BH37" s="24"/>
      <c r="BI37" s="107"/>
      <c r="BJ37" s="273"/>
      <c r="BK37" s="24"/>
      <c r="BL37" s="107"/>
      <c r="BM37" s="273"/>
      <c r="BN37" s="24"/>
      <c r="BO37" s="107"/>
      <c r="BP37" s="273"/>
      <c r="BQ37" s="24"/>
      <c r="BR37" s="107"/>
      <c r="BS37" s="273"/>
      <c r="BT37" s="24"/>
      <c r="BU37" s="291"/>
      <c r="BV37" s="273"/>
      <c r="BW37" s="24"/>
      <c r="BX37" s="107"/>
      <c r="BY37" s="273"/>
      <c r="BZ37" s="24"/>
      <c r="CA37" s="107"/>
      <c r="CB37" s="273"/>
      <c r="CC37" s="24"/>
      <c r="CD37" s="107"/>
      <c r="CE37" s="107"/>
      <c r="CF37" s="107"/>
      <c r="CG37" s="107"/>
      <c r="CH37" s="273"/>
      <c r="CI37" s="24"/>
      <c r="CJ37" s="107"/>
      <c r="CK37" s="273"/>
      <c r="CL37" s="24"/>
      <c r="CM37" s="107"/>
      <c r="CN37" s="273"/>
      <c r="CO37" s="24"/>
      <c r="CP37" s="107"/>
      <c r="CQ37" s="273"/>
      <c r="CR37" s="24"/>
      <c r="CS37" s="107"/>
      <c r="CT37" s="273"/>
      <c r="CU37" s="24"/>
      <c r="CV37" s="107"/>
      <c r="CW37" s="273"/>
      <c r="CX37" s="24"/>
      <c r="CY37" s="107"/>
      <c r="CZ37" s="273"/>
      <c r="DA37" s="24"/>
      <c r="DB37" s="107"/>
      <c r="DC37" s="273"/>
      <c r="DD37" s="24"/>
      <c r="DE37" s="107"/>
      <c r="DF37" s="273"/>
      <c r="DG37" s="218"/>
      <c r="DH37" s="217"/>
      <c r="DI37" s="217"/>
      <c r="DJ37" s="286" t="e">
        <f t="shared" ref="DJ37:DJ44" si="12">AVERAGE(AY37:DF37)</f>
        <v>#DIV/0!</v>
      </c>
      <c r="DK37" s="219"/>
      <c r="DL37" s="220" t="e">
        <f t="shared" ref="DL37:DL44" si="13">IF(DJ37&gt;80, 4, (DJ37-50)/20+2.5)</f>
        <v>#DIV/0!</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ref="ET37:ET44" si="14">SUM(DN37:ES37)</f>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ref="GA37:GA44" si="15">SUM(EU37:FZ37)</f>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ref="HH37:HH44" si="16">SUM(GB37:HG37)</f>
        <v>0</v>
      </c>
      <c r="HI37" s="243"/>
      <c r="HJ37" s="242">
        <f>IF(MAX($N37:$Q37)&gt;=40, Active!HJ$2, 0)</f>
        <v>0</v>
      </c>
      <c r="HK37" s="234">
        <f>IF(MAX($R37:$U37)&gt;=40, Active!HK$2, 0)</f>
        <v>0</v>
      </c>
      <c r="HL37" s="234">
        <f>IF(MAX($V37:$Y37)&gt;=40, Active!HL$2, 0)</f>
        <v>0</v>
      </c>
      <c r="HM37" s="234">
        <f>IF(MAX($Z37:$AA37)&gt;=40, Active!HM$2, 0)</f>
        <v>3</v>
      </c>
      <c r="HN37" s="234">
        <f>IF(MAX($AB37:$AC37)&gt;=40, Active!HN$2, 0)</f>
        <v>0</v>
      </c>
      <c r="HO37" s="235">
        <f>IF(MAX($AD37:$AF37)&gt;=40, Active!HO$2, 0)</f>
        <v>20</v>
      </c>
      <c r="HP37" s="236">
        <f>IF(MAX($AG37:$AI37)&gt;=40, Active!HP$2, 0)</f>
        <v>0</v>
      </c>
      <c r="HQ37" s="236">
        <f>IF(MAX($AJ37:$AL37)&gt;=40, Active!HQ$2, 0)</f>
        <v>0</v>
      </c>
      <c r="HR37" s="236">
        <f>IF(MAX($AM37:$AO37)&gt;=40, Active!HR$2, 0)</f>
        <v>20</v>
      </c>
      <c r="HS37" s="236">
        <f>IF(MAX($AP37:$AR37)&gt;=40, Active!HS$2, 0)</f>
        <v>0</v>
      </c>
      <c r="HT37" s="236">
        <f>IF(MAX($AS37:$AU37)&gt;=40, Active!HT$2, 0)</f>
        <v>20</v>
      </c>
      <c r="HU37" s="236">
        <f>IF(MAX($AV37:$AX37)&gt;=40, Active!HU$2, 0)</f>
        <v>0</v>
      </c>
      <c r="HV37" s="237">
        <f>IF(MAX($AY37:$BA37)&gt;=40, Active!HV$2, 0)</f>
        <v>0</v>
      </c>
      <c r="HW37" s="238">
        <f>IF(MAX($BB37:$BD37)&gt;=40, Active!HW$2, 0)</f>
        <v>0</v>
      </c>
      <c r="HX37" s="238">
        <f>IF(MAX($BE37:$BG37)&gt;=40, Active!HX$2, 0)</f>
        <v>0</v>
      </c>
      <c r="HY37" s="238">
        <f>IF(MAX($BH37:$BJ37)&gt;=40, Active!HY$2, 0)</f>
        <v>0</v>
      </c>
      <c r="HZ37" s="238">
        <f>IF(MAX($BK37:$BM37)&gt;=40, Active!HZ$2, 0)</f>
        <v>0</v>
      </c>
      <c r="IA37" s="238">
        <f>IF(MAX($BN37:$BP37)&gt;=40, Active!IA$2, 0)</f>
        <v>0</v>
      </c>
      <c r="IB37" s="238">
        <f>IF(MAX($BQ37:$BS37)&gt;=40, Active!IB$2, 0)</f>
        <v>0</v>
      </c>
      <c r="IC37" s="238">
        <f>IF(MAX($BT37:$BV37)&gt;=40, Active!IC$2, 0)</f>
        <v>0</v>
      </c>
      <c r="ID37" s="239">
        <f>IF(MAX($BW37:$BY37)&gt;=40, Active!ID$2, 0)</f>
        <v>0</v>
      </c>
      <c r="IE37" s="240">
        <f>IF(MAX($BZ37:$CB37)&gt;=40, Active!IE$2, 0)</f>
        <v>0</v>
      </c>
      <c r="IF37" s="240">
        <f>IF(MAX($CC37:$CE37)&gt;=40, Active!IF$2, 0)</f>
        <v>0</v>
      </c>
      <c r="IG37" s="240">
        <f>IF(MAX($CF37:$CH37)&gt;=40, Active!IG$2, 0)</f>
        <v>0</v>
      </c>
      <c r="IH37" s="240">
        <f>IF(MAX($CI37:$CK37)&gt;=40, Active!IH$2, 0)</f>
        <v>0</v>
      </c>
      <c r="II37" s="240">
        <f>IF(MAX($CL37:$CN37)&gt;=40, Active!II$2, 0)</f>
        <v>0</v>
      </c>
      <c r="IJ37" s="240">
        <f>IF(MAX($CO37:$CQ37)&gt;=40, Active!IJ$2, 0)</f>
        <v>0</v>
      </c>
      <c r="IK37" s="240">
        <f>IF(MAX($CR37:$CT37)&gt;=40, Active!IK$2, 0)</f>
        <v>0</v>
      </c>
      <c r="IL37" s="240">
        <f>IF(MAX($CU37:$CW37)&gt;=40, Active!IL$2, 0)</f>
        <v>0</v>
      </c>
      <c r="IM37" s="240">
        <f>IF(MAX($CX37:$CZ37)&gt;=40, Active!IM$2, 0)</f>
        <v>0</v>
      </c>
      <c r="IN37" s="240">
        <f>IF(MAX($DA37:$DC37)&gt;=40, Active!IN$2, 0)</f>
        <v>0</v>
      </c>
      <c r="IO37" s="240">
        <f>IF(MAX($DD37:$DF37)&gt;=40, Active!IO$2, 0)</f>
        <v>0</v>
      </c>
      <c r="IP37" s="416">
        <f t="shared" ref="IP37:IP44" si="17">SUM(HO37:IB37, ID37:IO37)</f>
        <v>60</v>
      </c>
      <c r="IQ37" s="416">
        <f t="shared" ref="IQ37:IQ44" si="18">SUM(HJ37:HN37, IC37)</f>
        <v>3</v>
      </c>
    </row>
    <row r="38" spans="2:251" ht="15" customHeight="1" x14ac:dyDescent="0.25">
      <c r="B38" s="392">
        <v>6</v>
      </c>
      <c r="C38" s="13" t="s">
        <v>478</v>
      </c>
      <c r="D38" s="423">
        <v>42963</v>
      </c>
      <c r="E38" s="20" t="s">
        <v>278</v>
      </c>
      <c r="F38" s="6">
        <v>8286206</v>
      </c>
      <c r="G38" s="20">
        <v>1</v>
      </c>
      <c r="H38" s="20"/>
      <c r="I38" s="23"/>
      <c r="J38" s="6"/>
      <c r="K38" s="6"/>
      <c r="L38" s="424"/>
      <c r="M38" s="425" t="s">
        <v>560</v>
      </c>
      <c r="N38" s="24" t="s">
        <v>19</v>
      </c>
      <c r="O38" s="107"/>
      <c r="P38" s="107"/>
      <c r="Q38" s="273"/>
      <c r="R38" s="24" t="s">
        <v>338</v>
      </c>
      <c r="S38" s="107"/>
      <c r="T38" s="107"/>
      <c r="U38" s="290"/>
      <c r="V38" s="24" t="s">
        <v>16</v>
      </c>
      <c r="W38" s="107"/>
      <c r="X38" s="107"/>
      <c r="Y38" s="273"/>
      <c r="Z38" s="24">
        <v>72.599999999999994</v>
      </c>
      <c r="AA38" s="273"/>
      <c r="AB38" s="24"/>
      <c r="AC38" s="273"/>
      <c r="AD38" s="24">
        <v>72.099998474121094</v>
      </c>
      <c r="AE38" s="107"/>
      <c r="AF38" s="273"/>
      <c r="AG38" s="24"/>
      <c r="AH38" s="107"/>
      <c r="AI38" s="273"/>
      <c r="AJ38" s="24"/>
      <c r="AK38" s="107"/>
      <c r="AL38" s="273"/>
      <c r="AM38" s="24">
        <v>61.369998931884766</v>
      </c>
      <c r="AN38" s="107"/>
      <c r="AO38" s="273"/>
      <c r="AP38" s="24"/>
      <c r="AQ38" s="107"/>
      <c r="AR38" s="273"/>
      <c r="AS38" s="24">
        <v>70</v>
      </c>
      <c r="AT38" s="107"/>
      <c r="AU38" s="273"/>
      <c r="AV38" s="24"/>
      <c r="AW38" s="107"/>
      <c r="AX38" s="273"/>
      <c r="AY38" s="24"/>
      <c r="AZ38" s="107"/>
      <c r="BA38" s="273"/>
      <c r="BB38" s="24"/>
      <c r="BC38" s="107"/>
      <c r="BD38" s="273"/>
      <c r="BE38" s="24"/>
      <c r="BF38" s="107"/>
      <c r="BG38" s="273"/>
      <c r="BH38" s="24"/>
      <c r="BI38" s="107"/>
      <c r="BJ38" s="273"/>
      <c r="BK38" s="24"/>
      <c r="BL38" s="107"/>
      <c r="BM38" s="273"/>
      <c r="BN38" s="24"/>
      <c r="BO38" s="107"/>
      <c r="BP38" s="273"/>
      <c r="BQ38" s="24"/>
      <c r="BR38" s="107"/>
      <c r="BS38" s="273"/>
      <c r="BT38" s="24"/>
      <c r="BU38" s="291"/>
      <c r="BV38" s="273"/>
      <c r="BW38" s="24"/>
      <c r="BX38" s="107"/>
      <c r="BY38" s="273"/>
      <c r="BZ38" s="24"/>
      <c r="CA38" s="107"/>
      <c r="CB38" s="273"/>
      <c r="CC38" s="24"/>
      <c r="CD38" s="107"/>
      <c r="CE38" s="107"/>
      <c r="CF38" s="107"/>
      <c r="CG38" s="107"/>
      <c r="CH38" s="273"/>
      <c r="CI38" s="24"/>
      <c r="CJ38" s="107"/>
      <c r="CK38" s="273"/>
      <c r="CL38" s="24"/>
      <c r="CM38" s="107"/>
      <c r="CN38" s="273"/>
      <c r="CO38" s="24"/>
      <c r="CP38" s="107"/>
      <c r="CQ38" s="273"/>
      <c r="CR38" s="24"/>
      <c r="CS38" s="107"/>
      <c r="CT38" s="273"/>
      <c r="CU38" s="24"/>
      <c r="CV38" s="107"/>
      <c r="CW38" s="273"/>
      <c r="CX38" s="24"/>
      <c r="CY38" s="107"/>
      <c r="CZ38" s="273"/>
      <c r="DA38" s="24"/>
      <c r="DB38" s="107"/>
      <c r="DC38" s="273"/>
      <c r="DD38" s="24"/>
      <c r="DE38" s="107"/>
      <c r="DF38" s="273"/>
      <c r="DG38" s="218"/>
      <c r="DH38" s="217"/>
      <c r="DI38" s="217"/>
      <c r="DJ38" s="286" t="e">
        <f t="shared" si="12"/>
        <v>#DIV/0!</v>
      </c>
      <c r="DK38" s="219"/>
      <c r="DL38" s="220" t="e">
        <f t="shared" si="13"/>
        <v>#DIV/0!</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14"/>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15"/>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16"/>
        <v>0</v>
      </c>
      <c r="HI38" s="243"/>
      <c r="HJ38" s="242">
        <f>IF(MAX($N38:$Q38)&gt;=40, Active!HJ$2, 0)</f>
        <v>0</v>
      </c>
      <c r="HK38" s="234">
        <f>IF(MAX($R38:$U38)&gt;=40, Active!HK$2, 0)</f>
        <v>0</v>
      </c>
      <c r="HL38" s="234">
        <f>IF(MAX($V38:$Y38)&gt;=40, Active!HL$2, 0)</f>
        <v>0</v>
      </c>
      <c r="HM38" s="234">
        <f>IF(MAX($Z38:$AA38)&gt;=40, Active!HM$2, 0)</f>
        <v>3</v>
      </c>
      <c r="HN38" s="234">
        <f>IF(MAX($AB38:$AC38)&gt;=40, Active!HN$2, 0)</f>
        <v>0</v>
      </c>
      <c r="HO38" s="235">
        <f>IF(MAX($AD38:$AF38)&gt;=40, Active!HO$2, 0)</f>
        <v>20</v>
      </c>
      <c r="HP38" s="236">
        <f>IF(MAX($AG38:$AI38)&gt;=40, Active!HP$2, 0)</f>
        <v>0</v>
      </c>
      <c r="HQ38" s="236">
        <f>IF(MAX($AJ38:$AL38)&gt;=40, Active!HQ$2, 0)</f>
        <v>0</v>
      </c>
      <c r="HR38" s="236">
        <f>IF(MAX($AM38:$AO38)&gt;=40, Active!HR$2, 0)</f>
        <v>20</v>
      </c>
      <c r="HS38" s="236">
        <f>IF(MAX($AP38:$AR38)&gt;=40, Active!HS$2, 0)</f>
        <v>0</v>
      </c>
      <c r="HT38" s="236">
        <f>IF(MAX($AS38:$AU38)&gt;=40, Active!HT$2, 0)</f>
        <v>20</v>
      </c>
      <c r="HU38" s="236">
        <f>IF(MAX($AV38:$AX38)&gt;=40, Active!HU$2, 0)</f>
        <v>0</v>
      </c>
      <c r="HV38" s="237">
        <f>IF(MAX($AY38:$BA38)&gt;=40, Active!HV$2, 0)</f>
        <v>0</v>
      </c>
      <c r="HW38" s="238">
        <f>IF(MAX($BB38:$BD38)&gt;=40, Active!HW$2, 0)</f>
        <v>0</v>
      </c>
      <c r="HX38" s="238">
        <f>IF(MAX($BE38:$BG38)&gt;=40, Active!HX$2, 0)</f>
        <v>0</v>
      </c>
      <c r="HY38" s="238">
        <f>IF(MAX($BH38:$BJ38)&gt;=40, Active!HY$2, 0)</f>
        <v>0</v>
      </c>
      <c r="HZ38" s="238">
        <f>IF(MAX($BK38:$BM38)&gt;=40, Active!HZ$2, 0)</f>
        <v>0</v>
      </c>
      <c r="IA38" s="238">
        <f>IF(MAX($BN38:$BP38)&gt;=40, Active!IA$2, 0)</f>
        <v>0</v>
      </c>
      <c r="IB38" s="238">
        <f>IF(MAX($BQ38:$BS38)&gt;=40, Active!IB$2, 0)</f>
        <v>0</v>
      </c>
      <c r="IC38" s="238">
        <f>IF(MAX($BT38:$BV38)&gt;=40, Active!IC$2, 0)</f>
        <v>0</v>
      </c>
      <c r="ID38" s="239">
        <f>IF(MAX($BW38:$BY38)&gt;=40, Active!ID$2, 0)</f>
        <v>0</v>
      </c>
      <c r="IE38" s="240">
        <f>IF(MAX($BZ38:$CB38)&gt;=40, Active!IE$2, 0)</f>
        <v>0</v>
      </c>
      <c r="IF38" s="240">
        <f>IF(MAX($CC38:$CE38)&gt;=40, Active!IF$2, 0)</f>
        <v>0</v>
      </c>
      <c r="IG38" s="240">
        <f>IF(MAX($CF38:$CH38)&gt;=40, Active!IG$2, 0)</f>
        <v>0</v>
      </c>
      <c r="IH38" s="240">
        <f>IF(MAX($CI38:$CK38)&gt;=40, Active!IH$2, 0)</f>
        <v>0</v>
      </c>
      <c r="II38" s="240">
        <f>IF(MAX($CL38:$CN38)&gt;=40, Active!II$2, 0)</f>
        <v>0</v>
      </c>
      <c r="IJ38" s="240">
        <f>IF(MAX($CO38:$CQ38)&gt;=40, Active!IJ$2, 0)</f>
        <v>0</v>
      </c>
      <c r="IK38" s="240">
        <f>IF(MAX($CR38:$CT38)&gt;=40, Active!IK$2, 0)</f>
        <v>0</v>
      </c>
      <c r="IL38" s="240">
        <f>IF(MAX($CU38:$CW38)&gt;=40, Active!IL$2, 0)</f>
        <v>0</v>
      </c>
      <c r="IM38" s="240">
        <f>IF(MAX($CX38:$CZ38)&gt;=40, Active!IM$2, 0)</f>
        <v>0</v>
      </c>
      <c r="IN38" s="240">
        <f>IF(MAX($DA38:$DC38)&gt;=40, Active!IN$2, 0)</f>
        <v>0</v>
      </c>
      <c r="IO38" s="240">
        <f>IF(MAX($DD38:$DF38)&gt;=40, Active!IO$2, 0)</f>
        <v>0</v>
      </c>
      <c r="IP38" s="416">
        <f t="shared" si="17"/>
        <v>60</v>
      </c>
      <c r="IQ38" s="416">
        <f t="shared" si="18"/>
        <v>3</v>
      </c>
    </row>
    <row r="39" spans="2:251" ht="15" customHeight="1" x14ac:dyDescent="0.25">
      <c r="B39" s="392">
        <v>7</v>
      </c>
      <c r="C39" s="13" t="s">
        <v>479</v>
      </c>
      <c r="D39" s="423">
        <v>42963</v>
      </c>
      <c r="E39" s="20" t="s">
        <v>278</v>
      </c>
      <c r="F39" s="6">
        <v>8286217</v>
      </c>
      <c r="G39" s="20">
        <v>1</v>
      </c>
      <c r="H39" s="20"/>
      <c r="I39" s="23"/>
      <c r="J39" s="6"/>
      <c r="K39" s="6"/>
      <c r="L39" s="424"/>
      <c r="M39" s="425" t="s">
        <v>561</v>
      </c>
      <c r="N39" s="24" t="s">
        <v>22</v>
      </c>
      <c r="O39" s="107"/>
      <c r="P39" s="107"/>
      <c r="Q39" s="273"/>
      <c r="R39" s="24" t="s">
        <v>338</v>
      </c>
      <c r="S39" s="107"/>
      <c r="T39" s="107"/>
      <c r="U39" s="290"/>
      <c r="V39" s="24" t="s">
        <v>19</v>
      </c>
      <c r="W39" s="107"/>
      <c r="X39" s="107"/>
      <c r="Y39" s="273"/>
      <c r="Z39" s="24">
        <v>63.6</v>
      </c>
      <c r="AA39" s="273"/>
      <c r="AB39" s="24"/>
      <c r="AC39" s="273"/>
      <c r="AD39" s="24">
        <v>69.900001525878906</v>
      </c>
      <c r="AE39" s="107"/>
      <c r="AF39" s="273"/>
      <c r="AG39" s="24"/>
      <c r="AH39" s="107"/>
      <c r="AI39" s="273"/>
      <c r="AJ39" s="24"/>
      <c r="AK39" s="107"/>
      <c r="AL39" s="273"/>
      <c r="AM39" s="24">
        <v>67.569999694824219</v>
      </c>
      <c r="AN39" s="107"/>
      <c r="AO39" s="273"/>
      <c r="AP39" s="24"/>
      <c r="AQ39" s="107"/>
      <c r="AR39" s="273"/>
      <c r="AS39" s="24">
        <v>69.650001525878906</v>
      </c>
      <c r="AT39" s="107"/>
      <c r="AU39" s="273"/>
      <c r="AV39" s="24"/>
      <c r="AW39" s="107"/>
      <c r="AX39" s="273"/>
      <c r="AY39" s="24"/>
      <c r="AZ39" s="107"/>
      <c r="BA39" s="273"/>
      <c r="BB39" s="24"/>
      <c r="BC39" s="107"/>
      <c r="BD39" s="273"/>
      <c r="BE39" s="24"/>
      <c r="BF39" s="107"/>
      <c r="BG39" s="273"/>
      <c r="BH39" s="24"/>
      <c r="BI39" s="107"/>
      <c r="BJ39" s="273"/>
      <c r="BK39" s="24"/>
      <c r="BL39" s="107"/>
      <c r="BM39" s="273"/>
      <c r="BN39" s="24"/>
      <c r="BO39" s="107"/>
      <c r="BP39" s="273"/>
      <c r="BQ39" s="24"/>
      <c r="BR39" s="107"/>
      <c r="BS39" s="273"/>
      <c r="BT39" s="24"/>
      <c r="BU39" s="291"/>
      <c r="BV39" s="273"/>
      <c r="BW39" s="24"/>
      <c r="BX39" s="107"/>
      <c r="BY39" s="273"/>
      <c r="BZ39" s="24"/>
      <c r="CA39" s="107"/>
      <c r="CB39" s="273"/>
      <c r="CC39" s="24"/>
      <c r="CD39" s="107"/>
      <c r="CE39" s="107"/>
      <c r="CF39" s="107"/>
      <c r="CG39" s="107"/>
      <c r="CH39" s="273"/>
      <c r="CI39" s="24"/>
      <c r="CJ39" s="107"/>
      <c r="CK39" s="273"/>
      <c r="CL39" s="24"/>
      <c r="CM39" s="107"/>
      <c r="CN39" s="273"/>
      <c r="CO39" s="24"/>
      <c r="CP39" s="107"/>
      <c r="CQ39" s="273"/>
      <c r="CR39" s="24"/>
      <c r="CS39" s="107"/>
      <c r="CT39" s="273"/>
      <c r="CU39" s="24"/>
      <c r="CV39" s="107"/>
      <c r="CW39" s="273"/>
      <c r="CX39" s="24"/>
      <c r="CY39" s="107"/>
      <c r="CZ39" s="273"/>
      <c r="DA39" s="24"/>
      <c r="DB39" s="107"/>
      <c r="DC39" s="273"/>
      <c r="DD39" s="24"/>
      <c r="DE39" s="107"/>
      <c r="DF39" s="273"/>
      <c r="DG39" s="218"/>
      <c r="DH39" s="217"/>
      <c r="DI39" s="217"/>
      <c r="DJ39" s="286" t="e">
        <f t="shared" si="12"/>
        <v>#DIV/0!</v>
      </c>
      <c r="DK39" s="219"/>
      <c r="DL39" s="220" t="e">
        <f t="shared" si="13"/>
        <v>#DIV/0!</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14"/>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15"/>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16"/>
        <v>0</v>
      </c>
      <c r="HI39" s="243"/>
      <c r="HJ39" s="242">
        <f>IF(MAX($N39:$Q39)&gt;=40, Active!HJ$2, 0)</f>
        <v>0</v>
      </c>
      <c r="HK39" s="234">
        <f>IF(MAX($R39:$U39)&gt;=40, Active!HK$2, 0)</f>
        <v>0</v>
      </c>
      <c r="HL39" s="234">
        <f>IF(MAX($V39:$Y39)&gt;=40, Active!HL$2, 0)</f>
        <v>0</v>
      </c>
      <c r="HM39" s="234">
        <f>IF(MAX($Z39:$AA39)&gt;=40, Active!HM$2, 0)</f>
        <v>3</v>
      </c>
      <c r="HN39" s="234">
        <f>IF(MAX($AB39:$AC39)&gt;=40, Active!HN$2, 0)</f>
        <v>0</v>
      </c>
      <c r="HO39" s="235">
        <f>IF(MAX($AD39:$AF39)&gt;=40, Active!HO$2, 0)</f>
        <v>20</v>
      </c>
      <c r="HP39" s="236">
        <f>IF(MAX($AG39:$AI39)&gt;=40, Active!HP$2, 0)</f>
        <v>0</v>
      </c>
      <c r="HQ39" s="236">
        <f>IF(MAX($AJ39:$AL39)&gt;=40, Active!HQ$2, 0)</f>
        <v>0</v>
      </c>
      <c r="HR39" s="236">
        <f>IF(MAX($AM39:$AO39)&gt;=40, Active!HR$2, 0)</f>
        <v>20</v>
      </c>
      <c r="HS39" s="236">
        <f>IF(MAX($AP39:$AR39)&gt;=40, Active!HS$2, 0)</f>
        <v>0</v>
      </c>
      <c r="HT39" s="236">
        <f>IF(MAX($AS39:$AU39)&gt;=40, Active!HT$2, 0)</f>
        <v>20</v>
      </c>
      <c r="HU39" s="236">
        <f>IF(MAX($AV39:$AX39)&gt;=40, Active!HU$2, 0)</f>
        <v>0</v>
      </c>
      <c r="HV39" s="237">
        <f>IF(MAX($AY39:$BA39)&gt;=40, Active!HV$2, 0)</f>
        <v>0</v>
      </c>
      <c r="HW39" s="238">
        <f>IF(MAX($BB39:$BD39)&gt;=40, Active!HW$2, 0)</f>
        <v>0</v>
      </c>
      <c r="HX39" s="238">
        <f>IF(MAX($BE39:$BG39)&gt;=40, Active!HX$2, 0)</f>
        <v>0</v>
      </c>
      <c r="HY39" s="238">
        <f>IF(MAX($BH39:$BJ39)&gt;=40, Active!HY$2, 0)</f>
        <v>0</v>
      </c>
      <c r="HZ39" s="238">
        <f>IF(MAX($BK39:$BM39)&gt;=40, Active!HZ$2, 0)</f>
        <v>0</v>
      </c>
      <c r="IA39" s="238">
        <f>IF(MAX($BN39:$BP39)&gt;=40, Active!IA$2, 0)</f>
        <v>0</v>
      </c>
      <c r="IB39" s="238">
        <f>IF(MAX($BQ39:$BS39)&gt;=40, Active!IB$2, 0)</f>
        <v>0</v>
      </c>
      <c r="IC39" s="238">
        <f>IF(MAX($BT39:$BV39)&gt;=40, Active!IC$2, 0)</f>
        <v>0</v>
      </c>
      <c r="ID39" s="239">
        <f>IF(MAX($BW39:$BY39)&gt;=40, Active!ID$2, 0)</f>
        <v>0</v>
      </c>
      <c r="IE39" s="240">
        <f>IF(MAX($BZ39:$CB39)&gt;=40, Active!IE$2, 0)</f>
        <v>0</v>
      </c>
      <c r="IF39" s="240">
        <f>IF(MAX($CC39:$CE39)&gt;=40, Active!IF$2, 0)</f>
        <v>0</v>
      </c>
      <c r="IG39" s="240">
        <f>IF(MAX($CF39:$CH39)&gt;=40, Active!IG$2, 0)</f>
        <v>0</v>
      </c>
      <c r="IH39" s="240">
        <f>IF(MAX($CI39:$CK39)&gt;=40, Active!IH$2, 0)</f>
        <v>0</v>
      </c>
      <c r="II39" s="240">
        <f>IF(MAX($CL39:$CN39)&gt;=40, Active!II$2, 0)</f>
        <v>0</v>
      </c>
      <c r="IJ39" s="240">
        <f>IF(MAX($CO39:$CQ39)&gt;=40, Active!IJ$2, 0)</f>
        <v>0</v>
      </c>
      <c r="IK39" s="240">
        <f>IF(MAX($CR39:$CT39)&gt;=40, Active!IK$2, 0)</f>
        <v>0</v>
      </c>
      <c r="IL39" s="240">
        <f>IF(MAX($CU39:$CW39)&gt;=40, Active!IL$2, 0)</f>
        <v>0</v>
      </c>
      <c r="IM39" s="240">
        <f>IF(MAX($CX39:$CZ39)&gt;=40, Active!IM$2, 0)</f>
        <v>0</v>
      </c>
      <c r="IN39" s="240">
        <f>IF(MAX($DA39:$DC39)&gt;=40, Active!IN$2, 0)</f>
        <v>0</v>
      </c>
      <c r="IO39" s="240">
        <f>IF(MAX($DD39:$DF39)&gt;=40, Active!IO$2, 0)</f>
        <v>0</v>
      </c>
      <c r="IP39" s="416">
        <f t="shared" si="17"/>
        <v>60</v>
      </c>
      <c r="IQ39" s="416">
        <f t="shared" si="18"/>
        <v>3</v>
      </c>
    </row>
    <row r="40" spans="2:251" ht="15" customHeight="1" x14ac:dyDescent="0.25">
      <c r="B40" s="392">
        <v>8</v>
      </c>
      <c r="C40" s="13" t="s">
        <v>444</v>
      </c>
      <c r="D40" s="423">
        <v>43313</v>
      </c>
      <c r="E40" s="20" t="s">
        <v>278</v>
      </c>
      <c r="F40" s="6">
        <v>9057506</v>
      </c>
      <c r="G40" s="20">
        <v>1</v>
      </c>
      <c r="H40" s="20"/>
      <c r="I40" s="23"/>
      <c r="J40" s="6"/>
      <c r="K40" s="6"/>
      <c r="L40" s="424"/>
      <c r="M40" s="425" t="s">
        <v>553</v>
      </c>
      <c r="N40" s="24">
        <v>61.6</v>
      </c>
      <c r="O40" s="107"/>
      <c r="P40" s="107"/>
      <c r="Q40" s="273"/>
      <c r="R40" s="24"/>
      <c r="S40" s="107"/>
      <c r="T40" s="107"/>
      <c r="U40" s="290"/>
      <c r="V40" s="24">
        <v>73.599999999999994</v>
      </c>
      <c r="W40" s="107"/>
      <c r="X40" s="107"/>
      <c r="Y40" s="273"/>
      <c r="Z40" s="24"/>
      <c r="AA40" s="273"/>
      <c r="AB40" s="24" t="s">
        <v>16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c r="AZ40" s="107"/>
      <c r="BA40" s="273"/>
      <c r="BB40" s="24"/>
      <c r="BC40" s="107"/>
      <c r="BD40" s="273"/>
      <c r="BE40" s="24"/>
      <c r="BF40" s="107"/>
      <c r="BG40" s="273"/>
      <c r="BH40" s="24"/>
      <c r="BI40" s="107"/>
      <c r="BJ40" s="273"/>
      <c r="BK40" s="24"/>
      <c r="BL40" s="107"/>
      <c r="BM40" s="273"/>
      <c r="BN40" s="24"/>
      <c r="BO40" s="107"/>
      <c r="BP40" s="273"/>
      <c r="BQ40" s="24"/>
      <c r="BR40" s="107"/>
      <c r="BS40" s="273"/>
      <c r="BT40" s="24"/>
      <c r="BU40" s="291"/>
      <c r="BV40" s="273"/>
      <c r="BW40" s="24"/>
      <c r="BX40" s="107"/>
      <c r="BY40" s="273"/>
      <c r="BZ40" s="24"/>
      <c r="CA40" s="107"/>
      <c r="CB40" s="273"/>
      <c r="CC40" s="24"/>
      <c r="CD40" s="107"/>
      <c r="CE40" s="107"/>
      <c r="CF40" s="107"/>
      <c r="CG40" s="107"/>
      <c r="CH40" s="273"/>
      <c r="CI40" s="24"/>
      <c r="CJ40" s="107"/>
      <c r="CK40" s="273"/>
      <c r="CL40" s="24"/>
      <c r="CM40" s="107"/>
      <c r="CN40" s="273"/>
      <c r="CO40" s="24"/>
      <c r="CP40" s="107"/>
      <c r="CQ40" s="273"/>
      <c r="CR40" s="24"/>
      <c r="CS40" s="107"/>
      <c r="CT40" s="273"/>
      <c r="CU40" s="24"/>
      <c r="CV40" s="107"/>
      <c r="CW40" s="273"/>
      <c r="CX40" s="24"/>
      <c r="CY40" s="107"/>
      <c r="CZ40" s="273"/>
      <c r="DA40" s="24"/>
      <c r="DB40" s="107"/>
      <c r="DC40" s="273"/>
      <c r="DD40" s="24"/>
      <c r="DE40" s="107"/>
      <c r="DF40" s="273"/>
      <c r="DG40" s="218"/>
      <c r="DH40" s="217"/>
      <c r="DI40" s="217"/>
      <c r="DJ40" s="286" t="e">
        <f t="shared" si="12"/>
        <v>#DIV/0!</v>
      </c>
      <c r="DK40" s="219"/>
      <c r="DL40" s="220" t="e">
        <f t="shared" si="13"/>
        <v>#DIV/0!</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14"/>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15"/>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16"/>
        <v>0</v>
      </c>
      <c r="HI40" s="243"/>
      <c r="HJ40" s="242">
        <f>IF(MAX($N40:$Q40)&gt;=40, Active!HJ$2, 0)</f>
        <v>3</v>
      </c>
      <c r="HK40" s="234">
        <f>IF(MAX($R40:$U40)&gt;=40, Active!HK$2, 0)</f>
        <v>0</v>
      </c>
      <c r="HL40" s="234">
        <f>IF(MAX($V40:$Y40)&gt;=40, Active!HL$2, 0)</f>
        <v>3</v>
      </c>
      <c r="HM40" s="234">
        <f>IF(MAX($Z40:$AA40)&gt;=40, Active!HM$2, 0)</f>
        <v>0</v>
      </c>
      <c r="HN40" s="234">
        <f>IF(MAX($AB40:$AC40)&gt;=40, Active!HN$2, 0)</f>
        <v>0</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0</v>
      </c>
      <c r="HW40" s="238">
        <f>IF(MAX($BB40:$BD40)&gt;=40, Active!HW$2, 0)</f>
        <v>0</v>
      </c>
      <c r="HX40" s="238">
        <f>IF(MAX($BE40:$BG40)&gt;=40, Active!HX$2, 0)</f>
        <v>0</v>
      </c>
      <c r="HY40" s="238">
        <f>IF(MAX($BH40:$BJ40)&gt;=40, Active!HY$2, 0)</f>
        <v>0</v>
      </c>
      <c r="HZ40" s="238">
        <f>IF(MAX($BK40:$BM40)&gt;=40, Active!HZ$2, 0)</f>
        <v>0</v>
      </c>
      <c r="IA40" s="238">
        <f>IF(MAX($BN40:$BP40)&gt;=40, Active!IA$2, 0)</f>
        <v>0</v>
      </c>
      <c r="IB40" s="238">
        <f>IF(MAX($BQ40:$BS40)&gt;=40, Active!IB$2, 0)</f>
        <v>0</v>
      </c>
      <c r="IC40" s="238">
        <f>IF(MAX($BT40:$BV40)&gt;=40, Active!IC$2, 0)</f>
        <v>0</v>
      </c>
      <c r="ID40" s="239">
        <f>IF(MAX($BW40:$BY40)&gt;=40, Active!ID$2, 0)</f>
        <v>0</v>
      </c>
      <c r="IE40" s="240">
        <f>IF(MAX($BZ40:$CB40)&gt;=40, Active!IE$2, 0)</f>
        <v>0</v>
      </c>
      <c r="IF40" s="240">
        <f>IF(MAX($CC40:$CE40)&gt;=40, Active!IF$2, 0)</f>
        <v>0</v>
      </c>
      <c r="IG40" s="240">
        <f>IF(MAX($CF40:$CH40)&gt;=40, Active!IG$2, 0)</f>
        <v>0</v>
      </c>
      <c r="IH40" s="240">
        <f>IF(MAX($CI40:$CK40)&gt;=40, Active!IH$2, 0)</f>
        <v>0</v>
      </c>
      <c r="II40" s="240">
        <f>IF(MAX($CL40:$CN40)&gt;=40, Active!II$2, 0)</f>
        <v>0</v>
      </c>
      <c r="IJ40" s="240">
        <f>IF(MAX($CO40:$CQ40)&gt;=40, Active!IJ$2, 0)</f>
        <v>0</v>
      </c>
      <c r="IK40" s="240">
        <f>IF(MAX($CR40:$CT40)&gt;=40, Active!IK$2, 0)</f>
        <v>0</v>
      </c>
      <c r="IL40" s="240">
        <f>IF(MAX($CU40:$CW40)&gt;=40, Active!IL$2, 0)</f>
        <v>0</v>
      </c>
      <c r="IM40" s="240">
        <f>IF(MAX($CX40:$CZ40)&gt;=40, Active!IM$2, 0)</f>
        <v>0</v>
      </c>
      <c r="IN40" s="240">
        <f>IF(MAX($DA40:$DC40)&gt;=40, Active!IN$2, 0)</f>
        <v>0</v>
      </c>
      <c r="IO40" s="240">
        <f>IF(MAX($DD40:$DF40)&gt;=40, Active!IO$2, 0)</f>
        <v>0</v>
      </c>
      <c r="IP40" s="416">
        <f t="shared" si="17"/>
        <v>120</v>
      </c>
      <c r="IQ40" s="416">
        <f t="shared" si="18"/>
        <v>6</v>
      </c>
    </row>
    <row r="41" spans="2:251" ht="15" customHeight="1" x14ac:dyDescent="0.25">
      <c r="B41" s="392">
        <v>9</v>
      </c>
      <c r="C41" s="13" t="s">
        <v>445</v>
      </c>
      <c r="D41" s="423">
        <v>43313</v>
      </c>
      <c r="E41" s="20" t="s">
        <v>278</v>
      </c>
      <c r="F41" s="6">
        <v>9057528</v>
      </c>
      <c r="G41" s="20">
        <v>1</v>
      </c>
      <c r="H41" s="20"/>
      <c r="I41" s="23"/>
      <c r="J41" s="6"/>
      <c r="K41" s="6"/>
      <c r="L41" s="424"/>
      <c r="M41" s="425" t="s">
        <v>554</v>
      </c>
      <c r="N41" s="24"/>
      <c r="O41" s="107"/>
      <c r="P41" s="107"/>
      <c r="Q41" s="273"/>
      <c r="R41" s="24"/>
      <c r="S41" s="107"/>
      <c r="T41" s="107"/>
      <c r="U41" s="290"/>
      <c r="V41" s="24">
        <v>69.5</v>
      </c>
      <c r="W41" s="107"/>
      <c r="X41" s="107"/>
      <c r="Y41" s="273"/>
      <c r="Z41" s="24"/>
      <c r="AA41" s="273"/>
      <c r="AB41" s="24"/>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c r="AZ41" s="107"/>
      <c r="BA41" s="273"/>
      <c r="BB41" s="24"/>
      <c r="BC41" s="107"/>
      <c r="BD41" s="273"/>
      <c r="BE41" s="24"/>
      <c r="BF41" s="107"/>
      <c r="BG41" s="273"/>
      <c r="BH41" s="24"/>
      <c r="BI41" s="107"/>
      <c r="BJ41" s="273"/>
      <c r="BK41" s="24"/>
      <c r="BL41" s="107"/>
      <c r="BM41" s="273"/>
      <c r="BN41" s="24"/>
      <c r="BO41" s="107"/>
      <c r="BP41" s="273"/>
      <c r="BQ41" s="24"/>
      <c r="BR41" s="107"/>
      <c r="BS41" s="273"/>
      <c r="BT41" s="24"/>
      <c r="BU41" s="291"/>
      <c r="BV41" s="273"/>
      <c r="BW41" s="24"/>
      <c r="BX41" s="107"/>
      <c r="BY41" s="273"/>
      <c r="BZ41" s="24"/>
      <c r="CA41" s="107"/>
      <c r="CB41" s="273"/>
      <c r="CC41" s="24"/>
      <c r="CD41" s="107"/>
      <c r="CE41" s="107"/>
      <c r="CF41" s="107"/>
      <c r="CG41" s="107"/>
      <c r="CH41" s="273"/>
      <c r="CI41" s="24"/>
      <c r="CJ41" s="107"/>
      <c r="CK41" s="273"/>
      <c r="CL41" s="24"/>
      <c r="CM41" s="107"/>
      <c r="CN41" s="273"/>
      <c r="CO41" s="24"/>
      <c r="CP41" s="107"/>
      <c r="CQ41" s="273"/>
      <c r="CR41" s="24"/>
      <c r="CS41" s="107"/>
      <c r="CT41" s="273"/>
      <c r="CU41" s="24"/>
      <c r="CV41" s="107"/>
      <c r="CW41" s="273"/>
      <c r="CX41" s="24"/>
      <c r="CY41" s="107"/>
      <c r="CZ41" s="273"/>
      <c r="DA41" s="24"/>
      <c r="DB41" s="107"/>
      <c r="DC41" s="273"/>
      <c r="DD41" s="24"/>
      <c r="DE41" s="107"/>
      <c r="DF41" s="273"/>
      <c r="DG41" s="218"/>
      <c r="DH41" s="217"/>
      <c r="DI41" s="217"/>
      <c r="DJ41" s="286" t="e">
        <f t="shared" si="12"/>
        <v>#DIV/0!</v>
      </c>
      <c r="DK41" s="219"/>
      <c r="DL41" s="220" t="e">
        <f t="shared" si="13"/>
        <v>#DIV/0!</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14"/>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15"/>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16"/>
        <v>0</v>
      </c>
      <c r="HI41" s="243"/>
      <c r="HJ41" s="242">
        <f>IF(MAX($N41:$Q41)&gt;=40, Active!HJ$2, 0)</f>
        <v>0</v>
      </c>
      <c r="HK41" s="234">
        <f>IF(MAX($R41:$U41)&gt;=40, Active!HK$2, 0)</f>
        <v>0</v>
      </c>
      <c r="HL41" s="234">
        <f>IF(MAX($V41:$Y41)&gt;=40, Active!HL$2, 0)</f>
        <v>3</v>
      </c>
      <c r="HM41" s="234">
        <f>IF(MAX($Z41:$AA41)&gt;=40, Active!HM$2, 0)</f>
        <v>0</v>
      </c>
      <c r="HN41" s="234">
        <f>IF(MAX($AB41:$AC41)&gt;=40, Active!HN$2, 0)</f>
        <v>0</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0</v>
      </c>
      <c r="HW41" s="238">
        <f>IF(MAX($BB41:$BD41)&gt;=40, Active!HW$2, 0)</f>
        <v>0</v>
      </c>
      <c r="HX41" s="238">
        <f>IF(MAX($BE41:$BG41)&gt;=40, Active!HX$2, 0)</f>
        <v>0</v>
      </c>
      <c r="HY41" s="238">
        <f>IF(MAX($BH41:$BJ41)&gt;=40, Active!HY$2, 0)</f>
        <v>0</v>
      </c>
      <c r="HZ41" s="238">
        <f>IF(MAX($BK41:$BM41)&gt;=40, Active!HZ$2, 0)</f>
        <v>0</v>
      </c>
      <c r="IA41" s="238">
        <f>IF(MAX($BN41:$BP41)&gt;=40, Active!IA$2, 0)</f>
        <v>0</v>
      </c>
      <c r="IB41" s="238">
        <f>IF(MAX($BQ41:$BS41)&gt;=40, Active!IB$2, 0)</f>
        <v>0</v>
      </c>
      <c r="IC41" s="238">
        <f>IF(MAX($BT41:$BV41)&gt;=40, Active!IC$2, 0)</f>
        <v>0</v>
      </c>
      <c r="ID41" s="239">
        <f>IF(MAX($BW41:$BY41)&gt;=40, Active!ID$2, 0)</f>
        <v>0</v>
      </c>
      <c r="IE41" s="240">
        <f>IF(MAX($BZ41:$CB41)&gt;=40, Active!IE$2, 0)</f>
        <v>0</v>
      </c>
      <c r="IF41" s="240">
        <f>IF(MAX($CC41:$CE41)&gt;=40, Active!IF$2, 0)</f>
        <v>0</v>
      </c>
      <c r="IG41" s="240">
        <f>IF(MAX($CF41:$CH41)&gt;=40, Active!IG$2, 0)</f>
        <v>0</v>
      </c>
      <c r="IH41" s="240">
        <f>IF(MAX($CI41:$CK41)&gt;=40, Active!IH$2, 0)</f>
        <v>0</v>
      </c>
      <c r="II41" s="240">
        <f>IF(MAX($CL41:$CN41)&gt;=40, Active!II$2, 0)</f>
        <v>0</v>
      </c>
      <c r="IJ41" s="240">
        <f>IF(MAX($CO41:$CQ41)&gt;=40, Active!IJ$2, 0)</f>
        <v>0</v>
      </c>
      <c r="IK41" s="240">
        <f>IF(MAX($CR41:$CT41)&gt;=40, Active!IK$2, 0)</f>
        <v>0</v>
      </c>
      <c r="IL41" s="240">
        <f>IF(MAX($CU41:$CW41)&gt;=40, Active!IL$2, 0)</f>
        <v>0</v>
      </c>
      <c r="IM41" s="240">
        <f>IF(MAX($CX41:$CZ41)&gt;=40, Active!IM$2, 0)</f>
        <v>0</v>
      </c>
      <c r="IN41" s="240">
        <f>IF(MAX($DA41:$DC41)&gt;=40, Active!IN$2, 0)</f>
        <v>0</v>
      </c>
      <c r="IO41" s="240">
        <f>IF(MAX($DD41:$DF41)&gt;=40, Active!IO$2, 0)</f>
        <v>0</v>
      </c>
      <c r="IP41" s="416">
        <f t="shared" si="17"/>
        <v>120</v>
      </c>
      <c r="IQ41" s="416">
        <f t="shared" si="18"/>
        <v>3</v>
      </c>
    </row>
    <row r="42" spans="2:251" ht="15" customHeight="1" x14ac:dyDescent="0.25">
      <c r="B42" s="392">
        <v>10</v>
      </c>
      <c r="C42" s="13" t="s">
        <v>446</v>
      </c>
      <c r="D42" s="423">
        <v>43313</v>
      </c>
      <c r="E42" s="20" t="s">
        <v>278</v>
      </c>
      <c r="F42" s="6">
        <v>9057551</v>
      </c>
      <c r="G42" s="20">
        <v>1</v>
      </c>
      <c r="H42" s="20"/>
      <c r="I42" s="23"/>
      <c r="J42" s="6"/>
      <c r="K42" s="6"/>
      <c r="L42" s="424"/>
      <c r="M42" s="425" t="s">
        <v>555</v>
      </c>
      <c r="N42" s="24">
        <v>58.4</v>
      </c>
      <c r="O42" s="107"/>
      <c r="P42" s="107"/>
      <c r="Q42" s="273"/>
      <c r="R42" s="24"/>
      <c r="S42" s="107"/>
      <c r="T42" s="107"/>
      <c r="U42" s="290"/>
      <c r="V42" s="24">
        <v>78.900000000000006</v>
      </c>
      <c r="W42" s="107"/>
      <c r="X42" s="107"/>
      <c r="Y42" s="273"/>
      <c r="Z42" s="24"/>
      <c r="AA42" s="273"/>
      <c r="AB42" s="24" t="s">
        <v>17</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c r="AZ42" s="107"/>
      <c r="BA42" s="273"/>
      <c r="BB42" s="24"/>
      <c r="BC42" s="107"/>
      <c r="BD42" s="273"/>
      <c r="BE42" s="24"/>
      <c r="BF42" s="107"/>
      <c r="BG42" s="273"/>
      <c r="BH42" s="24"/>
      <c r="BI42" s="107"/>
      <c r="BJ42" s="273"/>
      <c r="BK42" s="24"/>
      <c r="BL42" s="107"/>
      <c r="BM42" s="273"/>
      <c r="BN42" s="24"/>
      <c r="BO42" s="107"/>
      <c r="BP42" s="273"/>
      <c r="BQ42" s="24"/>
      <c r="BR42" s="107"/>
      <c r="BS42" s="273"/>
      <c r="BT42" s="24"/>
      <c r="BU42" s="291"/>
      <c r="BV42" s="273"/>
      <c r="BW42" s="24"/>
      <c r="BX42" s="107"/>
      <c r="BY42" s="273"/>
      <c r="BZ42" s="24"/>
      <c r="CA42" s="107"/>
      <c r="CB42" s="273"/>
      <c r="CC42" s="24"/>
      <c r="CD42" s="107"/>
      <c r="CE42" s="107"/>
      <c r="CF42" s="107"/>
      <c r="CG42" s="107"/>
      <c r="CH42" s="273"/>
      <c r="CI42" s="24"/>
      <c r="CJ42" s="107"/>
      <c r="CK42" s="273"/>
      <c r="CL42" s="24"/>
      <c r="CM42" s="107"/>
      <c r="CN42" s="273"/>
      <c r="CO42" s="24"/>
      <c r="CP42" s="107"/>
      <c r="CQ42" s="273"/>
      <c r="CR42" s="24"/>
      <c r="CS42" s="107"/>
      <c r="CT42" s="273"/>
      <c r="CU42" s="24"/>
      <c r="CV42" s="107"/>
      <c r="CW42" s="273"/>
      <c r="CX42" s="24"/>
      <c r="CY42" s="107"/>
      <c r="CZ42" s="273"/>
      <c r="DA42" s="24"/>
      <c r="DB42" s="107"/>
      <c r="DC42" s="273"/>
      <c r="DD42" s="24"/>
      <c r="DE42" s="107"/>
      <c r="DF42" s="273"/>
      <c r="DG42" s="218"/>
      <c r="DH42" s="217"/>
      <c r="DI42" s="217"/>
      <c r="DJ42" s="286" t="e">
        <f t="shared" si="12"/>
        <v>#DIV/0!</v>
      </c>
      <c r="DK42" s="219"/>
      <c r="DL42" s="220" t="e">
        <f t="shared" si="13"/>
        <v>#DIV/0!</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14"/>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15"/>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16"/>
        <v>0</v>
      </c>
      <c r="HI42" s="243"/>
      <c r="HJ42" s="242">
        <f>IF(MAX($N42:$Q42)&gt;=40, Active!HJ$2, 0)</f>
        <v>3</v>
      </c>
      <c r="HK42" s="234">
        <f>IF(MAX($R42:$U42)&gt;=40, Active!HK$2, 0)</f>
        <v>0</v>
      </c>
      <c r="HL42" s="234">
        <f>IF(MAX($V42:$Y42)&gt;=40, Active!HL$2, 0)</f>
        <v>3</v>
      </c>
      <c r="HM42" s="234">
        <f>IF(MAX($Z42:$AA42)&gt;=40, Active!HM$2, 0)</f>
        <v>0</v>
      </c>
      <c r="HN42" s="234">
        <f>IF(MAX($AB42:$AC42)&gt;=40, Active!HN$2, 0)</f>
        <v>0</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0</v>
      </c>
      <c r="HW42" s="238">
        <f>IF(MAX($BB42:$BD42)&gt;=40, Active!HW$2, 0)</f>
        <v>0</v>
      </c>
      <c r="HX42" s="238">
        <f>IF(MAX($BE42:$BG42)&gt;=40, Active!HX$2, 0)</f>
        <v>0</v>
      </c>
      <c r="HY42" s="238">
        <f>IF(MAX($BH42:$BJ42)&gt;=40, Active!HY$2, 0)</f>
        <v>0</v>
      </c>
      <c r="HZ42" s="238">
        <f>IF(MAX($BK42:$BM42)&gt;=40, Active!HZ$2, 0)</f>
        <v>0</v>
      </c>
      <c r="IA42" s="238">
        <f>IF(MAX($BN42:$BP42)&gt;=40, Active!IA$2, 0)</f>
        <v>0</v>
      </c>
      <c r="IB42" s="238">
        <f>IF(MAX($BQ42:$BS42)&gt;=40, Active!IB$2, 0)</f>
        <v>0</v>
      </c>
      <c r="IC42" s="238">
        <f>IF(MAX($BT42:$BV42)&gt;=40, Active!IC$2, 0)</f>
        <v>0</v>
      </c>
      <c r="ID42" s="239">
        <f>IF(MAX($BW42:$BY42)&gt;=40, Active!ID$2, 0)</f>
        <v>0</v>
      </c>
      <c r="IE42" s="240">
        <f>IF(MAX($BZ42:$CB42)&gt;=40, Active!IE$2, 0)</f>
        <v>0</v>
      </c>
      <c r="IF42" s="240">
        <f>IF(MAX($CC42:$CE42)&gt;=40, Active!IF$2, 0)</f>
        <v>0</v>
      </c>
      <c r="IG42" s="240">
        <f>IF(MAX($CF42:$CH42)&gt;=40, Active!IG$2, 0)</f>
        <v>0</v>
      </c>
      <c r="IH42" s="240">
        <f>IF(MAX($CI42:$CK42)&gt;=40, Active!IH$2, 0)</f>
        <v>0</v>
      </c>
      <c r="II42" s="240">
        <f>IF(MAX($CL42:$CN42)&gt;=40, Active!II$2, 0)</f>
        <v>0</v>
      </c>
      <c r="IJ42" s="240">
        <f>IF(MAX($CO42:$CQ42)&gt;=40, Active!IJ$2, 0)</f>
        <v>0</v>
      </c>
      <c r="IK42" s="240">
        <f>IF(MAX($CR42:$CT42)&gt;=40, Active!IK$2, 0)</f>
        <v>0</v>
      </c>
      <c r="IL42" s="240">
        <f>IF(MAX($CU42:$CW42)&gt;=40, Active!IL$2, 0)</f>
        <v>0</v>
      </c>
      <c r="IM42" s="240">
        <f>IF(MAX($CX42:$CZ42)&gt;=40, Active!IM$2, 0)</f>
        <v>0</v>
      </c>
      <c r="IN42" s="240">
        <f>IF(MAX($DA42:$DC42)&gt;=40, Active!IN$2, 0)</f>
        <v>0</v>
      </c>
      <c r="IO42" s="240">
        <f>IF(MAX($DD42:$DF42)&gt;=40, Active!IO$2, 0)</f>
        <v>0</v>
      </c>
      <c r="IP42" s="416">
        <f t="shared" si="17"/>
        <v>120</v>
      </c>
      <c r="IQ42" s="416">
        <f t="shared" si="18"/>
        <v>6</v>
      </c>
    </row>
    <row r="43" spans="2:251" ht="15" customHeight="1" x14ac:dyDescent="0.25">
      <c r="B43" s="392">
        <v>11</v>
      </c>
      <c r="C43" s="13" t="s">
        <v>447</v>
      </c>
      <c r="D43" s="423">
        <v>43313</v>
      </c>
      <c r="E43" s="20" t="s">
        <v>278</v>
      </c>
      <c r="F43" s="6">
        <v>9057573</v>
      </c>
      <c r="G43" s="20">
        <v>1</v>
      </c>
      <c r="H43" s="20"/>
      <c r="I43" s="23"/>
      <c r="J43" s="6"/>
      <c r="K43" s="6"/>
      <c r="L43" s="424"/>
      <c r="M43" s="425" t="s">
        <v>556</v>
      </c>
      <c r="N43" s="24">
        <v>58.5</v>
      </c>
      <c r="O43" s="107"/>
      <c r="P43" s="107"/>
      <c r="Q43" s="273"/>
      <c r="R43" s="24"/>
      <c r="S43" s="107"/>
      <c r="T43" s="107"/>
      <c r="U43" s="290"/>
      <c r="V43" s="24">
        <v>72</v>
      </c>
      <c r="W43" s="107"/>
      <c r="X43" s="107"/>
      <c r="Y43" s="273"/>
      <c r="Z43" s="24"/>
      <c r="AA43" s="273"/>
      <c r="AB43" s="24" t="s">
        <v>17</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c r="AZ43" s="107"/>
      <c r="BA43" s="273"/>
      <c r="BB43" s="24"/>
      <c r="BC43" s="107"/>
      <c r="BD43" s="273"/>
      <c r="BE43" s="24"/>
      <c r="BF43" s="107"/>
      <c r="BG43" s="273"/>
      <c r="BH43" s="24"/>
      <c r="BI43" s="107"/>
      <c r="BJ43" s="273"/>
      <c r="BK43" s="24"/>
      <c r="BL43" s="107"/>
      <c r="BM43" s="273"/>
      <c r="BN43" s="24"/>
      <c r="BO43" s="107"/>
      <c r="BP43" s="273"/>
      <c r="BQ43" s="24"/>
      <c r="BR43" s="107"/>
      <c r="BS43" s="273"/>
      <c r="BT43" s="24"/>
      <c r="BU43" s="291"/>
      <c r="BV43" s="273"/>
      <c r="BW43" s="24"/>
      <c r="BX43" s="107"/>
      <c r="BY43" s="273"/>
      <c r="BZ43" s="24"/>
      <c r="CA43" s="107"/>
      <c r="CB43" s="273"/>
      <c r="CC43" s="24"/>
      <c r="CD43" s="107"/>
      <c r="CE43" s="107"/>
      <c r="CF43" s="107"/>
      <c r="CG43" s="107"/>
      <c r="CH43" s="273"/>
      <c r="CI43" s="24"/>
      <c r="CJ43" s="107"/>
      <c r="CK43" s="273"/>
      <c r="CL43" s="24"/>
      <c r="CM43" s="107"/>
      <c r="CN43" s="273"/>
      <c r="CO43" s="24"/>
      <c r="CP43" s="107"/>
      <c r="CQ43" s="273"/>
      <c r="CR43" s="24"/>
      <c r="CS43" s="107"/>
      <c r="CT43" s="273"/>
      <c r="CU43" s="24"/>
      <c r="CV43" s="107"/>
      <c r="CW43" s="273"/>
      <c r="CX43" s="24"/>
      <c r="CY43" s="107"/>
      <c r="CZ43" s="273"/>
      <c r="DA43" s="24"/>
      <c r="DB43" s="107"/>
      <c r="DC43" s="273"/>
      <c r="DD43" s="24"/>
      <c r="DE43" s="107"/>
      <c r="DF43" s="273"/>
      <c r="DG43" s="218"/>
      <c r="DH43" s="217"/>
      <c r="DI43" s="217"/>
      <c r="DJ43" s="286" t="e">
        <f t="shared" si="12"/>
        <v>#DIV/0!</v>
      </c>
      <c r="DK43" s="219"/>
      <c r="DL43" s="220" t="e">
        <f t="shared" si="13"/>
        <v>#DIV/0!</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14"/>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15"/>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16"/>
        <v>0</v>
      </c>
      <c r="HI43" s="243"/>
      <c r="HJ43" s="242">
        <f>IF(MAX($N43:$Q43)&gt;=40, Active!HJ$2, 0)</f>
        <v>3</v>
      </c>
      <c r="HK43" s="234">
        <f>IF(MAX($R43:$U43)&gt;=40, Active!HK$2, 0)</f>
        <v>0</v>
      </c>
      <c r="HL43" s="234">
        <f>IF(MAX($V43:$Y43)&gt;=40, Active!HL$2, 0)</f>
        <v>3</v>
      </c>
      <c r="HM43" s="234">
        <f>IF(MAX($Z43:$AA43)&gt;=40, Active!HM$2, 0)</f>
        <v>0</v>
      </c>
      <c r="HN43" s="234">
        <f>IF(MAX($AB43:$AC43)&gt;=40, Active!HN$2, 0)</f>
        <v>0</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0</v>
      </c>
      <c r="HW43" s="238">
        <f>IF(MAX($BB43:$BD43)&gt;=40, Active!HW$2, 0)</f>
        <v>0</v>
      </c>
      <c r="HX43" s="238">
        <f>IF(MAX($BE43:$BG43)&gt;=40, Active!HX$2, 0)</f>
        <v>0</v>
      </c>
      <c r="HY43" s="238">
        <f>IF(MAX($BH43:$BJ43)&gt;=40, Active!HY$2, 0)</f>
        <v>0</v>
      </c>
      <c r="HZ43" s="238">
        <f>IF(MAX($BK43:$BM43)&gt;=40, Active!HZ$2, 0)</f>
        <v>0</v>
      </c>
      <c r="IA43" s="238">
        <f>IF(MAX($BN43:$BP43)&gt;=40, Active!IA$2, 0)</f>
        <v>0</v>
      </c>
      <c r="IB43" s="238">
        <f>IF(MAX($BQ43:$BS43)&gt;=40, Active!IB$2, 0)</f>
        <v>0</v>
      </c>
      <c r="IC43" s="238">
        <f>IF(MAX($BT43:$BV43)&gt;=40, Active!IC$2, 0)</f>
        <v>0</v>
      </c>
      <c r="ID43" s="239">
        <f>IF(MAX($BW43:$BY43)&gt;=40, Active!ID$2, 0)</f>
        <v>0</v>
      </c>
      <c r="IE43" s="240">
        <f>IF(MAX($BZ43:$CB43)&gt;=40, Active!IE$2, 0)</f>
        <v>0</v>
      </c>
      <c r="IF43" s="240">
        <f>IF(MAX($CC43:$CE43)&gt;=40, Active!IF$2, 0)</f>
        <v>0</v>
      </c>
      <c r="IG43" s="240">
        <f>IF(MAX($CF43:$CH43)&gt;=40, Active!IG$2, 0)</f>
        <v>0</v>
      </c>
      <c r="IH43" s="240">
        <f>IF(MAX($CI43:$CK43)&gt;=40, Active!IH$2, 0)</f>
        <v>0</v>
      </c>
      <c r="II43" s="240">
        <f>IF(MAX($CL43:$CN43)&gt;=40, Active!II$2, 0)</f>
        <v>0</v>
      </c>
      <c r="IJ43" s="240">
        <f>IF(MAX($CO43:$CQ43)&gt;=40, Active!IJ$2, 0)</f>
        <v>0</v>
      </c>
      <c r="IK43" s="240">
        <f>IF(MAX($CR43:$CT43)&gt;=40, Active!IK$2, 0)</f>
        <v>0</v>
      </c>
      <c r="IL43" s="240">
        <f>IF(MAX($CU43:$CW43)&gt;=40, Active!IL$2, 0)</f>
        <v>0</v>
      </c>
      <c r="IM43" s="240">
        <f>IF(MAX($CX43:$CZ43)&gt;=40, Active!IM$2, 0)</f>
        <v>0</v>
      </c>
      <c r="IN43" s="240">
        <f>IF(MAX($DA43:$DC43)&gt;=40, Active!IN$2, 0)</f>
        <v>0</v>
      </c>
      <c r="IO43" s="240">
        <f>IF(MAX($DD43:$DF43)&gt;=40, Active!IO$2, 0)</f>
        <v>0</v>
      </c>
      <c r="IP43" s="416">
        <f t="shared" si="17"/>
        <v>120</v>
      </c>
      <c r="IQ43" s="416">
        <f t="shared" si="18"/>
        <v>6</v>
      </c>
    </row>
    <row r="44" spans="2:251" ht="15" customHeight="1" x14ac:dyDescent="0.25">
      <c r="B44" s="392">
        <v>12</v>
      </c>
      <c r="C44" s="13" t="s">
        <v>448</v>
      </c>
      <c r="D44" s="423">
        <v>43313</v>
      </c>
      <c r="E44" s="20" t="s">
        <v>278</v>
      </c>
      <c r="F44" s="6">
        <v>9057609</v>
      </c>
      <c r="G44" s="20">
        <v>1</v>
      </c>
      <c r="H44" s="20"/>
      <c r="I44" s="23"/>
      <c r="J44" s="6"/>
      <c r="K44" s="6"/>
      <c r="L44" s="424"/>
      <c r="M44" s="425" t="s">
        <v>557</v>
      </c>
      <c r="N44" s="24">
        <v>68.900000000000006</v>
      </c>
      <c r="O44" s="107"/>
      <c r="P44" s="107"/>
      <c r="Q44" s="273"/>
      <c r="R44" s="24"/>
      <c r="S44" s="107"/>
      <c r="T44" s="107"/>
      <c r="U44" s="290"/>
      <c r="V44" s="24">
        <v>73.099999999999994</v>
      </c>
      <c r="W44" s="107"/>
      <c r="X44" s="107"/>
      <c r="Y44" s="273"/>
      <c r="Z44" s="24"/>
      <c r="AA44" s="273"/>
      <c r="AB44" s="24" t="s">
        <v>16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c r="AZ44" s="107"/>
      <c r="BA44" s="273"/>
      <c r="BB44" s="24"/>
      <c r="BC44" s="107"/>
      <c r="BD44" s="273"/>
      <c r="BE44" s="24"/>
      <c r="BF44" s="107"/>
      <c r="BG44" s="273"/>
      <c r="BH44" s="24"/>
      <c r="BI44" s="107"/>
      <c r="BJ44" s="273"/>
      <c r="BK44" s="24"/>
      <c r="BL44" s="107"/>
      <c r="BM44" s="273"/>
      <c r="BN44" s="24"/>
      <c r="BO44" s="107"/>
      <c r="BP44" s="273"/>
      <c r="BQ44" s="24"/>
      <c r="BR44" s="107"/>
      <c r="BS44" s="273"/>
      <c r="BT44" s="24"/>
      <c r="BU44" s="291"/>
      <c r="BV44" s="273"/>
      <c r="BW44" s="24"/>
      <c r="BX44" s="107"/>
      <c r="BY44" s="273"/>
      <c r="BZ44" s="24"/>
      <c r="CA44" s="107"/>
      <c r="CB44" s="273"/>
      <c r="CC44" s="24"/>
      <c r="CD44" s="107"/>
      <c r="CE44" s="107"/>
      <c r="CF44" s="107"/>
      <c r="CG44" s="107"/>
      <c r="CH44" s="273"/>
      <c r="CI44" s="24"/>
      <c r="CJ44" s="107"/>
      <c r="CK44" s="273"/>
      <c r="CL44" s="24"/>
      <c r="CM44" s="107"/>
      <c r="CN44" s="273"/>
      <c r="CO44" s="24"/>
      <c r="CP44" s="107"/>
      <c r="CQ44" s="273"/>
      <c r="CR44" s="24"/>
      <c r="CS44" s="107"/>
      <c r="CT44" s="273"/>
      <c r="CU44" s="24"/>
      <c r="CV44" s="107"/>
      <c r="CW44" s="273"/>
      <c r="CX44" s="24"/>
      <c r="CY44" s="107"/>
      <c r="CZ44" s="273"/>
      <c r="DA44" s="24"/>
      <c r="DB44" s="107"/>
      <c r="DC44" s="273"/>
      <c r="DD44" s="24"/>
      <c r="DE44" s="107"/>
      <c r="DF44" s="273"/>
      <c r="DG44" s="218"/>
      <c r="DH44" s="217"/>
      <c r="DI44" s="217"/>
      <c r="DJ44" s="286" t="e">
        <f t="shared" si="12"/>
        <v>#DIV/0!</v>
      </c>
      <c r="DK44" s="219"/>
      <c r="DL44" s="220" t="e">
        <f t="shared" si="13"/>
        <v>#DIV/0!</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si="14"/>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si="15"/>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si="16"/>
        <v>0</v>
      </c>
      <c r="HI44" s="243"/>
      <c r="HJ44" s="242">
        <f>IF(MAX($N44:$Q44)&gt;=40, Active!HJ$2, 0)</f>
        <v>3</v>
      </c>
      <c r="HK44" s="234">
        <f>IF(MAX($R44:$U44)&gt;=40, Active!HK$2, 0)</f>
        <v>0</v>
      </c>
      <c r="HL44" s="234">
        <f>IF(MAX($V44:$Y44)&gt;=40, Active!HL$2, 0)</f>
        <v>3</v>
      </c>
      <c r="HM44" s="234">
        <f>IF(MAX($Z44:$AA44)&gt;=40, Active!HM$2, 0)</f>
        <v>0</v>
      </c>
      <c r="HN44" s="234">
        <f>IF(MAX($AB44:$AC44)&gt;=40, Active!HN$2, 0)</f>
        <v>0</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0</v>
      </c>
      <c r="HW44" s="238">
        <f>IF(MAX($BB44:$BD44)&gt;=40, Active!HW$2, 0)</f>
        <v>0</v>
      </c>
      <c r="HX44" s="238">
        <f>IF(MAX($BE44:$BG44)&gt;=40, Active!HX$2, 0)</f>
        <v>0</v>
      </c>
      <c r="HY44" s="238">
        <f>IF(MAX($BH44:$BJ44)&gt;=40, Active!HY$2, 0)</f>
        <v>0</v>
      </c>
      <c r="HZ44" s="238">
        <f>IF(MAX($BK44:$BM44)&gt;=40, Active!HZ$2, 0)</f>
        <v>0</v>
      </c>
      <c r="IA44" s="238">
        <f>IF(MAX($BN44:$BP44)&gt;=40, Active!IA$2, 0)</f>
        <v>0</v>
      </c>
      <c r="IB44" s="238">
        <f>IF(MAX($BQ44:$BS44)&gt;=40, Active!IB$2, 0)</f>
        <v>0</v>
      </c>
      <c r="IC44" s="238">
        <f>IF(MAX($BT44:$BV44)&gt;=40, Active!IC$2, 0)</f>
        <v>0</v>
      </c>
      <c r="ID44" s="239">
        <f>IF(MAX($BW44:$BY44)&gt;=40, Active!ID$2, 0)</f>
        <v>0</v>
      </c>
      <c r="IE44" s="240">
        <f>IF(MAX($BZ44:$CB44)&gt;=40, Active!IE$2, 0)</f>
        <v>0</v>
      </c>
      <c r="IF44" s="240">
        <f>IF(MAX($CC44:$CE44)&gt;=40, Active!IF$2, 0)</f>
        <v>0</v>
      </c>
      <c r="IG44" s="240">
        <f>IF(MAX($CF44:$CH44)&gt;=40, Active!IG$2, 0)</f>
        <v>0</v>
      </c>
      <c r="IH44" s="240">
        <f>IF(MAX($CI44:$CK44)&gt;=40, Active!IH$2, 0)</f>
        <v>0</v>
      </c>
      <c r="II44" s="240">
        <f>IF(MAX($CL44:$CN44)&gt;=40, Active!II$2, 0)</f>
        <v>0</v>
      </c>
      <c r="IJ44" s="240">
        <f>IF(MAX($CO44:$CQ44)&gt;=40, Active!IJ$2, 0)</f>
        <v>0</v>
      </c>
      <c r="IK44" s="240">
        <f>IF(MAX($CR44:$CT44)&gt;=40, Active!IK$2, 0)</f>
        <v>0</v>
      </c>
      <c r="IL44" s="240">
        <f>IF(MAX($CU44:$CW44)&gt;=40, Active!IL$2, 0)</f>
        <v>0</v>
      </c>
      <c r="IM44" s="240">
        <f>IF(MAX($CX44:$CZ44)&gt;=40, Active!IM$2, 0)</f>
        <v>0</v>
      </c>
      <c r="IN44" s="240">
        <f>IF(MAX($DA44:$DC44)&gt;=40, Active!IN$2, 0)</f>
        <v>0</v>
      </c>
      <c r="IO44" s="240">
        <f>IF(MAX($DD44:$DF44)&gt;=40, Active!IO$2, 0)</f>
        <v>0</v>
      </c>
      <c r="IP44" s="416">
        <f t="shared" si="17"/>
        <v>120</v>
      </c>
      <c r="IQ44" s="416">
        <f t="shared" si="18"/>
        <v>6</v>
      </c>
    </row>
    <row r="45" spans="2:251" ht="15" customHeight="1" x14ac:dyDescent="0.25">
      <c r="B45" s="223"/>
      <c r="C45" s="222"/>
      <c r="D45" s="404"/>
      <c r="E45" s="405"/>
      <c r="F45" s="221"/>
      <c r="G45" s="406"/>
      <c r="H45" s="406"/>
      <c r="I45" s="407"/>
      <c r="J45" s="408"/>
      <c r="K45" s="408"/>
      <c r="L45" s="409"/>
      <c r="M45" s="420"/>
      <c r="N45" s="411"/>
      <c r="O45" s="413"/>
      <c r="P45" s="413"/>
      <c r="Q45" s="410"/>
      <c r="R45" s="411"/>
      <c r="S45" s="413"/>
      <c r="T45" s="413"/>
      <c r="U45" s="412"/>
      <c r="V45" s="411"/>
      <c r="W45" s="413"/>
      <c r="X45" s="413"/>
      <c r="Y45" s="410"/>
      <c r="Z45" s="411"/>
      <c r="AA45" s="410"/>
      <c r="AB45" s="411"/>
      <c r="AC45" s="410"/>
      <c r="AD45" s="411"/>
      <c r="AE45" s="413"/>
      <c r="AF45" s="410"/>
      <c r="AG45" s="411"/>
      <c r="AH45" s="413"/>
      <c r="AI45" s="410"/>
      <c r="AJ45" s="411"/>
      <c r="AK45" s="413"/>
      <c r="AL45" s="410"/>
      <c r="AM45" s="411"/>
      <c r="AN45" s="413"/>
      <c r="AO45" s="410"/>
      <c r="AP45" s="411"/>
      <c r="AQ45" s="413"/>
      <c r="AR45" s="410"/>
      <c r="AS45" s="411"/>
      <c r="AT45" s="413"/>
      <c r="AU45" s="410"/>
      <c r="AV45" s="411"/>
      <c r="AW45" s="413"/>
      <c r="AX45" s="410"/>
      <c r="AY45" s="411"/>
      <c r="AZ45" s="413"/>
      <c r="BA45" s="410"/>
      <c r="BB45" s="411"/>
      <c r="BC45" s="413"/>
      <c r="BD45" s="410"/>
      <c r="BE45" s="411"/>
      <c r="BF45" s="413"/>
      <c r="BG45" s="410"/>
      <c r="BH45" s="411"/>
      <c r="BI45" s="413"/>
      <c r="BJ45" s="410"/>
      <c r="BK45" s="411"/>
      <c r="BL45" s="413"/>
      <c r="BM45" s="410"/>
      <c r="BN45" s="411"/>
      <c r="BO45" s="413"/>
      <c r="BP45" s="410"/>
      <c r="BQ45" s="411"/>
      <c r="BR45" s="413"/>
      <c r="BS45" s="410"/>
      <c r="BT45" s="411"/>
      <c r="BU45" s="414"/>
      <c r="BV45" s="410"/>
      <c r="BW45" s="411"/>
      <c r="BX45" s="413"/>
      <c r="BY45" s="410"/>
      <c r="BZ45" s="411"/>
      <c r="CA45" s="413"/>
      <c r="CB45" s="410"/>
      <c r="CC45" s="411"/>
      <c r="CD45" s="413"/>
      <c r="CE45" s="413"/>
      <c r="CF45" s="413"/>
      <c r="CG45" s="413"/>
      <c r="CH45" s="410"/>
      <c r="CI45" s="411"/>
      <c r="CJ45" s="413"/>
      <c r="CK45" s="410"/>
      <c r="CL45" s="411"/>
      <c r="CM45" s="413"/>
      <c r="CN45" s="410"/>
      <c r="CO45" s="411"/>
      <c r="CP45" s="413"/>
      <c r="CQ45" s="410"/>
      <c r="CR45" s="411"/>
      <c r="CS45" s="413"/>
      <c r="CT45" s="410"/>
      <c r="CU45" s="411"/>
      <c r="CV45" s="413"/>
      <c r="CW45" s="410"/>
      <c r="CX45" s="411"/>
      <c r="CY45" s="413"/>
      <c r="CZ45" s="410"/>
      <c r="DA45" s="411"/>
      <c r="DB45" s="413"/>
      <c r="DC45" s="410"/>
      <c r="DD45" s="411"/>
      <c r="DE45" s="413"/>
      <c r="DF45" s="410"/>
      <c r="DG45" s="222"/>
      <c r="DH45" s="396"/>
      <c r="DI45" s="396"/>
      <c r="DJ45" s="285"/>
      <c r="DK45" s="223"/>
      <c r="DL45" s="421"/>
      <c r="DM45" s="422"/>
      <c r="DN45" s="430"/>
      <c r="DO45" s="225"/>
      <c r="DP45" s="225"/>
      <c r="DQ45" s="225"/>
      <c r="DR45" s="225"/>
      <c r="DS45" s="226"/>
      <c r="DT45" s="227"/>
      <c r="DU45" s="227"/>
      <c r="DV45" s="227"/>
      <c r="DW45" s="227"/>
      <c r="DX45" s="227"/>
      <c r="DY45" s="227"/>
      <c r="DZ45" s="228"/>
      <c r="EA45" s="229"/>
      <c r="EB45" s="229"/>
      <c r="EC45" s="229"/>
      <c r="ED45" s="229"/>
      <c r="EE45" s="229"/>
      <c r="EF45" s="229"/>
      <c r="EG45" s="229"/>
      <c r="EH45" s="230"/>
      <c r="EI45" s="231"/>
      <c r="EJ45" s="231"/>
      <c r="EK45" s="231"/>
      <c r="EL45" s="231"/>
      <c r="EM45" s="231"/>
      <c r="EN45" s="231"/>
      <c r="EO45" s="231"/>
      <c r="EP45" s="231"/>
      <c r="EQ45" s="231"/>
      <c r="ER45" s="231"/>
      <c r="ES45" s="231"/>
      <c r="ET45" s="232"/>
      <c r="EU45" s="224"/>
      <c r="EV45" s="225"/>
      <c r="EW45" s="225"/>
      <c r="EX45" s="225"/>
      <c r="EY45" s="225"/>
      <c r="EZ45" s="226"/>
      <c r="FA45" s="227"/>
      <c r="FB45" s="227"/>
      <c r="FC45" s="227"/>
      <c r="FD45" s="227"/>
      <c r="FE45" s="227"/>
      <c r="FF45" s="227"/>
      <c r="FG45" s="228"/>
      <c r="FH45" s="229"/>
      <c r="FI45" s="229"/>
      <c r="FJ45" s="229"/>
      <c r="FK45" s="229"/>
      <c r="FL45" s="229"/>
      <c r="FM45" s="229"/>
      <c r="FN45" s="229"/>
      <c r="FO45" s="230"/>
      <c r="FP45" s="231"/>
      <c r="FQ45" s="231"/>
      <c r="FR45" s="231"/>
      <c r="FS45" s="231"/>
      <c r="FT45" s="231"/>
      <c r="FU45" s="231"/>
      <c r="FV45" s="231"/>
      <c r="FW45" s="231"/>
      <c r="FX45" s="231"/>
      <c r="FY45" s="231"/>
      <c r="FZ45" s="231"/>
      <c r="GA45" s="232"/>
      <c r="GB45" s="224"/>
      <c r="GC45" s="225"/>
      <c r="GD45" s="225"/>
      <c r="GE45" s="225"/>
      <c r="GF45" s="225"/>
      <c r="GG45" s="226"/>
      <c r="GH45" s="227"/>
      <c r="GI45" s="227"/>
      <c r="GJ45" s="227"/>
      <c r="GK45" s="227"/>
      <c r="GL45" s="227"/>
      <c r="GM45" s="227"/>
      <c r="GN45" s="228"/>
      <c r="GO45" s="229"/>
      <c r="GP45" s="229"/>
      <c r="GQ45" s="229"/>
      <c r="GR45" s="229"/>
      <c r="GS45" s="229"/>
      <c r="GT45" s="229"/>
      <c r="GU45" s="229"/>
      <c r="GV45" s="230"/>
      <c r="GW45" s="231"/>
      <c r="GX45" s="231"/>
      <c r="GY45" s="231"/>
      <c r="GZ45" s="231"/>
      <c r="HA45" s="231"/>
      <c r="HB45" s="231"/>
      <c r="HC45" s="231"/>
      <c r="HD45" s="231"/>
      <c r="HE45" s="231"/>
      <c r="HF45" s="231"/>
      <c r="HG45" s="231"/>
      <c r="HH45" s="232"/>
      <c r="HI45" s="232"/>
      <c r="HJ45" s="224"/>
      <c r="HK45" s="225"/>
      <c r="HL45" s="225"/>
      <c r="HM45" s="225"/>
      <c r="HN45" s="225"/>
      <c r="HO45" s="226"/>
      <c r="HP45" s="227"/>
      <c r="HQ45" s="227"/>
      <c r="HR45" s="227"/>
      <c r="HS45" s="227"/>
      <c r="HT45" s="227"/>
      <c r="HU45" s="227"/>
      <c r="HV45" s="228"/>
      <c r="HW45" s="229"/>
      <c r="HX45" s="229"/>
      <c r="HY45" s="229"/>
      <c r="HZ45" s="229"/>
      <c r="IA45" s="229"/>
      <c r="IB45" s="229"/>
      <c r="IC45" s="229"/>
      <c r="ID45" s="230"/>
      <c r="IE45" s="231"/>
      <c r="IF45" s="231"/>
      <c r="IG45" s="231"/>
      <c r="IH45" s="231"/>
      <c r="II45" s="231"/>
      <c r="IJ45" s="231"/>
      <c r="IK45" s="231"/>
      <c r="IL45" s="231"/>
      <c r="IM45" s="231"/>
      <c r="IN45" s="231"/>
      <c r="IO45" s="231"/>
      <c r="IP45" s="418"/>
      <c r="IQ45" s="418"/>
    </row>
    <row r="46" spans="2:251" ht="15" customHeight="1" x14ac:dyDescent="0.25">
      <c r="B46" s="392">
        <v>4</v>
      </c>
      <c r="C46" s="13" t="s">
        <v>483</v>
      </c>
      <c r="D46" s="423">
        <v>42826</v>
      </c>
      <c r="E46" s="20" t="s">
        <v>278</v>
      </c>
      <c r="F46" s="6">
        <v>8117737</v>
      </c>
      <c r="G46" s="20">
        <v>1</v>
      </c>
      <c r="H46" s="20"/>
      <c r="I46" s="23"/>
      <c r="J46" s="6"/>
      <c r="K46" s="6"/>
      <c r="L46" s="424"/>
      <c r="M46" s="425" t="s">
        <v>580</v>
      </c>
      <c r="N46" s="24" t="s">
        <v>16</v>
      </c>
      <c r="O46" s="107"/>
      <c r="P46" s="107"/>
      <c r="Q46" s="273"/>
      <c r="R46" s="24" t="s">
        <v>495</v>
      </c>
      <c r="S46" s="107"/>
      <c r="T46" s="107"/>
      <c r="U46" s="290"/>
      <c r="V46" s="24" t="s">
        <v>21</v>
      </c>
      <c r="W46" s="107"/>
      <c r="X46" s="107"/>
      <c r="Y46" s="273"/>
      <c r="Z46" s="24" t="s">
        <v>16</v>
      </c>
      <c r="AA46" s="273"/>
      <c r="AB46" s="24"/>
      <c r="AC46" s="273"/>
      <c r="AD46" s="24">
        <v>51.799999237060547</v>
      </c>
      <c r="AE46" s="107"/>
      <c r="AF46" s="273"/>
      <c r="AG46" s="24"/>
      <c r="AH46" s="107"/>
      <c r="AI46" s="273"/>
      <c r="AJ46" s="24">
        <v>83.199996948242188</v>
      </c>
      <c r="AK46" s="107"/>
      <c r="AL46" s="273"/>
      <c r="AM46" s="24">
        <v>54.919998168945313</v>
      </c>
      <c r="AN46" s="107"/>
      <c r="AO46" s="273"/>
      <c r="AP46" s="24">
        <v>68.400001525878906</v>
      </c>
      <c r="AQ46" s="107"/>
      <c r="AR46" s="273"/>
      <c r="AS46" s="24">
        <v>69.199996948242188</v>
      </c>
      <c r="AT46" s="107"/>
      <c r="AU46" s="273"/>
      <c r="AV46" s="24">
        <v>66</v>
      </c>
      <c r="AW46" s="107"/>
      <c r="AX46" s="273"/>
      <c r="AY46" s="24"/>
      <c r="AZ46" s="107"/>
      <c r="BA46" s="273"/>
      <c r="BB46" s="24"/>
      <c r="BC46" s="107"/>
      <c r="BD46" s="273"/>
      <c r="BE46" s="24"/>
      <c r="BF46" s="107"/>
      <c r="BG46" s="273"/>
      <c r="BH46" s="24"/>
      <c r="BI46" s="107"/>
      <c r="BJ46" s="273"/>
      <c r="BK46" s="24"/>
      <c r="BL46" s="107"/>
      <c r="BM46" s="273"/>
      <c r="BN46" s="24"/>
      <c r="BO46" s="107"/>
      <c r="BP46" s="273"/>
      <c r="BQ46" s="24"/>
      <c r="BR46" s="107"/>
      <c r="BS46" s="273"/>
      <c r="BT46" s="24"/>
      <c r="BU46" s="291"/>
      <c r="BV46" s="273"/>
      <c r="BW46" s="24"/>
      <c r="BX46" s="107"/>
      <c r="BY46" s="273"/>
      <c r="BZ46" s="24"/>
      <c r="CA46" s="107"/>
      <c r="CB46" s="273"/>
      <c r="CC46" s="24"/>
      <c r="CD46" s="107"/>
      <c r="CE46" s="107"/>
      <c r="CF46" s="107"/>
      <c r="CG46" s="107"/>
      <c r="CH46" s="273"/>
      <c r="CI46" s="24"/>
      <c r="CJ46" s="107"/>
      <c r="CK46" s="273"/>
      <c r="CL46" s="24"/>
      <c r="CM46" s="107"/>
      <c r="CN46" s="273"/>
      <c r="CO46" s="24"/>
      <c r="CP46" s="107"/>
      <c r="CQ46" s="273"/>
      <c r="CR46" s="24"/>
      <c r="CS46" s="107"/>
      <c r="CT46" s="273"/>
      <c r="CU46" s="24"/>
      <c r="CV46" s="107"/>
      <c r="CW46" s="273"/>
      <c r="CX46" s="24"/>
      <c r="CY46" s="107"/>
      <c r="CZ46" s="273"/>
      <c r="DA46" s="24"/>
      <c r="DB46" s="107"/>
      <c r="DC46" s="273"/>
      <c r="DD46" s="24"/>
      <c r="DE46" s="107"/>
      <c r="DF46" s="273"/>
      <c r="DG46" s="218"/>
      <c r="DH46" s="217"/>
      <c r="DI46" s="217"/>
      <c r="DJ46" s="286" t="e">
        <f t="shared" ref="DJ46:DJ67" si="19">AVERAGE(AY46:DF46)</f>
        <v>#DIV/0!</v>
      </c>
      <c r="DK46" s="219"/>
      <c r="DL46" s="220" t="e">
        <f t="shared" ref="DL46:DL67" si="20">IF(DJ46&gt;80, 4, (DJ46-50)/20+2.5)</f>
        <v>#DIV/0!</v>
      </c>
      <c r="DM46" s="650">
        <f>COUNTIF(N46:DF46, Active!DM$1)+COUNTIF(N46:DF46, Active!DM$2)</f>
        <v>0</v>
      </c>
      <c r="DN46" s="233">
        <f>IF(COUNTIF($N46:$Q46, Active!ET$1)&gt;0, Active!DN$2, 0)</f>
        <v>0</v>
      </c>
      <c r="DO46" s="234">
        <f>IF(COUNTIF($R46:$U46, Active!ET$1)&gt;0, Active!DO$2, 0)</f>
        <v>0</v>
      </c>
      <c r="DP46" s="234">
        <f>IF(COUNTIF($V46:$Y46, Active!ET$1)&gt;0, Active!DP$2, 0)</f>
        <v>0</v>
      </c>
      <c r="DQ46" s="234">
        <f>IF(COUNTIF($Z46:$AA46, Active!ET$1)&gt;0, Active!DQ$2, 0)</f>
        <v>0</v>
      </c>
      <c r="DR46" s="234">
        <f>IF(COUNTIF($AB46:$AC46, Active!ET$1)&gt;0, Active!DR$2, 0)</f>
        <v>0</v>
      </c>
      <c r="DS46" s="235">
        <f>IF(COUNTIF($AD46:$AF46, Active!$ET$1)&gt;0, Active!DS$2, 0)</f>
        <v>0</v>
      </c>
      <c r="DT46" s="236">
        <f>IF(COUNTIF($AG46:$AI46, Active!$ET$1)&gt;0, Active!DT$2, 0)</f>
        <v>0</v>
      </c>
      <c r="DU46" s="236">
        <f>IF(COUNTIF($AJ46:$AL46, Active!$ET$1)&gt;0, Active!DU$2, 0)</f>
        <v>0</v>
      </c>
      <c r="DV46" s="236">
        <f>IF(COUNTIF($AM46:$AO46, Active!$ET$1)&gt;0, Active!DV$2, 0)</f>
        <v>0</v>
      </c>
      <c r="DW46" s="236">
        <f>IF(COUNTIF($AP46:$AR46, Active!$ET$1)&gt;0, Active!DW$2, 0)</f>
        <v>0</v>
      </c>
      <c r="DX46" s="236">
        <f>IF(COUNTIF($AS46:$AU46, Active!$ET$1)&gt;0, Active!DX$2, 0)</f>
        <v>0</v>
      </c>
      <c r="DY46" s="236">
        <f>IF(COUNTIF($AV46:$AX46, Active!$ET$1)&gt;0, Active!DY$2, 0)</f>
        <v>0</v>
      </c>
      <c r="DZ46" s="237">
        <f>IF(COUNTIF($AY46:$BA46, Active!$ET$1)&gt;0, Active!DZ$2, 0)</f>
        <v>0</v>
      </c>
      <c r="EA46" s="238">
        <f>IF(COUNTIF($BB46:$BD46, Active!$ET$1)&gt;0, Active!EA$2, 0)</f>
        <v>0</v>
      </c>
      <c r="EB46" s="238">
        <f>IF(COUNTIF($BE46:$BG46, Active!$ET$1)&gt;0, Active!EB$2, 0)</f>
        <v>0</v>
      </c>
      <c r="EC46" s="238">
        <f>IF(COUNTIF($BH46:$BJ46, Active!$ET$1)&gt;0, Active!EC$2, 0)</f>
        <v>0</v>
      </c>
      <c r="ED46" s="238">
        <f>IF(COUNTIF($BK46:$BM46, Active!$ET$1)&gt;0, Active!ED$2, 0)</f>
        <v>0</v>
      </c>
      <c r="EE46" s="238">
        <f>IF(COUNTIF($BN46:$BP46, Active!$ET$1)&gt;0, Active!EE$2, 0)</f>
        <v>0</v>
      </c>
      <c r="EF46" s="238">
        <f>IF(COUNTIF($BQ46:$BS46, Active!$ET$1)&gt;0, Active!EF$2, 0)</f>
        <v>0</v>
      </c>
      <c r="EG46" s="238">
        <f>IF(COUNTIF($BT46:$BV46, Active!$ET$1)&gt;0, Active!EG$2, 0)</f>
        <v>0</v>
      </c>
      <c r="EH46" s="239">
        <f>IF(COUNTIF($BW46:$BY46, Active!$ET$1)&gt;0, Active!EH$2, 0)</f>
        <v>0</v>
      </c>
      <c r="EI46" s="240">
        <f>IF(COUNTIF($BZ46:$CB46, Active!$ET$1)&gt;0, Active!EI$2, 0)</f>
        <v>0</v>
      </c>
      <c r="EJ46" s="240">
        <f>IF(COUNTIF($CC46:$CE46, Active!$ET$1)&gt;0, Active!EJ$2, 0)</f>
        <v>0</v>
      </c>
      <c r="EK46" s="240">
        <f>IF(COUNTIF($CF46:$CH46, Active!$ET$1)&gt;0, Active!EK$2, 0)</f>
        <v>0</v>
      </c>
      <c r="EL46" s="240">
        <f>IF(COUNTIF($CI46:$CK46, Active!$ET$1)&gt;0, Active!EL$2, 0)</f>
        <v>0</v>
      </c>
      <c r="EM46" s="240">
        <f>IF(COUNTIF($CL46:$CN46, Active!$ET$1)&gt;0, Active!EM$2, 0)</f>
        <v>0</v>
      </c>
      <c r="EN46" s="240">
        <f>IF(COUNTIF($CO46:$CQ46, Active!$ET$1)&gt;0, Active!EN$2, 0)</f>
        <v>0</v>
      </c>
      <c r="EO46" s="240">
        <f>IF(COUNTIF($CR46:$CT46, Active!$ET$1)&gt;0, Active!EO$2, 0)</f>
        <v>0</v>
      </c>
      <c r="EP46" s="240">
        <f>IF(COUNTIF($CU46:$CW46, Active!$ET$1)&gt;0, Active!EP$2, 0)</f>
        <v>0</v>
      </c>
      <c r="EQ46" s="240">
        <f>IF(COUNTIF($CX46:$CZ46, Active!$ET$1)&gt;0, Active!EQ$2, 0)</f>
        <v>0</v>
      </c>
      <c r="ER46" s="240">
        <f>IF(COUNTIF($DA46:$DC46, Active!$ET$1)&gt;0, Active!ER$2, 0)</f>
        <v>0</v>
      </c>
      <c r="ES46" s="240">
        <f>IF(COUNTIF($DD46:$DF46, Active!$ET$1)&gt;0, Active!ES$2, 0)</f>
        <v>0</v>
      </c>
      <c r="ET46" s="241">
        <f t="shared" ref="ET46:ET67" si="21">SUM(DN46:ES46)</f>
        <v>0</v>
      </c>
      <c r="EU46" s="242">
        <f>IF(COUNTIF($N46:$Q46, Active!GA$1)&gt;0, Active!EU$2, 0)</f>
        <v>0</v>
      </c>
      <c r="EV46" s="234">
        <f>IF(COUNTIF($R46:$U46, Active!GA$1)&gt;0, Active!EV$2, 0)</f>
        <v>0</v>
      </c>
      <c r="EW46" s="234">
        <f>IF(COUNTIF($V46:$Y46, Active!GA$1)&gt;0, Active!EW$2, 0)</f>
        <v>0</v>
      </c>
      <c r="EX46" s="234">
        <f>IF(COUNTIF($Z46:$AA46, Active!GA$1)&gt;0, Active!EX$2, 0)</f>
        <v>0</v>
      </c>
      <c r="EY46" s="234">
        <f>IF(COUNTIF($AB46:$AC46, Active!GA$1)&gt;0, Active!EY$2, 0)</f>
        <v>0</v>
      </c>
      <c r="EZ46" s="235">
        <f>IF(COUNTIF($AD46:$AF46, Active!$GA$1)&gt;0, Active!EZ$2, 0)</f>
        <v>0</v>
      </c>
      <c r="FA46" s="236">
        <f>IF(COUNTIF($AG46:$AI46, Active!$GA$1)&gt;0, Active!FA$2, 0)</f>
        <v>0</v>
      </c>
      <c r="FB46" s="236">
        <f>IF(COUNTIF($AJ46:$AL46, Active!$GA$1)&gt;0, Active!FB$2, 0)</f>
        <v>0</v>
      </c>
      <c r="FC46" s="236">
        <f>IF(COUNTIF($AM46:$AO46, Active!$GA$1)&gt;0, Active!FC$2, 0)</f>
        <v>0</v>
      </c>
      <c r="FD46" s="236">
        <f>IF(COUNTIF($AP46:$AR46, Active!$GA$1)&gt;0, Active!FD$2, 0)</f>
        <v>0</v>
      </c>
      <c r="FE46" s="236">
        <f>IF(COUNTIF($AS46:$AU46, Active!$GA$1)&gt;0, Active!FE$2, 0)</f>
        <v>0</v>
      </c>
      <c r="FF46" s="236">
        <f>IF(COUNTIF($AV46:$AX46, Active!$GA$1)&gt;0, Active!FF$2, 0)</f>
        <v>0</v>
      </c>
      <c r="FG46" s="237">
        <f>IF(COUNTIF($AY46:$BA46, Active!$GA$1)&gt;0, Active!FG$2, 0)</f>
        <v>0</v>
      </c>
      <c r="FH46" s="238">
        <f>IF(COUNTIF($BB46:$BD46, Active!$GA$1)&gt;0, Active!FH$2, 0)</f>
        <v>0</v>
      </c>
      <c r="FI46" s="238">
        <f>IF(COUNTIF($BE46:$BG46, Active!$GA$1)&gt;0, Active!FI$2, 0)</f>
        <v>0</v>
      </c>
      <c r="FJ46" s="238">
        <f>IF(COUNTIF($BH46:$BJ46, Active!$GA$1)&gt;0, Active!FJ$2, 0)</f>
        <v>0</v>
      </c>
      <c r="FK46" s="238">
        <f>IF(COUNTIF($BK46:$BM46, Active!$GA$1)&gt;0, Active!FK$2, 0)</f>
        <v>0</v>
      </c>
      <c r="FL46" s="238">
        <f>IF(COUNTIF($BN46:$BP46, Active!$GA$1)&gt;0, Active!FL$2, 0)</f>
        <v>0</v>
      </c>
      <c r="FM46" s="238">
        <f>IF(COUNTIF($BQ46:$BS46, Active!$GA$1)&gt;0, Active!FM$2, 0)</f>
        <v>0</v>
      </c>
      <c r="FN46" s="238">
        <f>IF(COUNTIF($BT46:$BV46, Active!$GA$1)&gt;0, Active!FN$2, 0)</f>
        <v>0</v>
      </c>
      <c r="FO46" s="239">
        <f>IF(COUNTIF($BW46:$BY46, Active!$GA$1)&gt;0, Active!FO$2, 0)</f>
        <v>0</v>
      </c>
      <c r="FP46" s="240">
        <f>IF(COUNTIF($BZ46:$CB46, Active!$GA$1)&gt;0, Active!FP$2, 0)</f>
        <v>0</v>
      </c>
      <c r="FQ46" s="240">
        <f>IF(COUNTIF($CC46:$CE46, Active!$GA$1)&gt;0, Active!FQ$2, 0)</f>
        <v>0</v>
      </c>
      <c r="FR46" s="240">
        <f>IF(COUNTIF($CF46:$CH46, Active!$GA$1)&gt;0, Active!FR$2, 0)</f>
        <v>0</v>
      </c>
      <c r="FS46" s="240">
        <f>IF(COUNTIF($CI46:$CK46, Active!$GA$1)&gt;0, Active!FS$2, 0)</f>
        <v>0</v>
      </c>
      <c r="FT46" s="240">
        <f>IF(COUNTIF($CL46:$CN46, Active!$GA$1)&gt;0, Active!FT$2, 0)</f>
        <v>0</v>
      </c>
      <c r="FU46" s="240">
        <f>IF(COUNTIF($CO46:$CQ46, Active!$GA$1)&gt;0, Active!FU$2, 0)</f>
        <v>0</v>
      </c>
      <c r="FV46" s="240">
        <f>IF(COUNTIF($CR46:$CT46, Active!$GA$1)&gt;0, Active!FV$2, 0)</f>
        <v>0</v>
      </c>
      <c r="FW46" s="240">
        <f>IF(COUNTIF($CU46:$CW46, Active!$GA$1)&gt;0, Active!FW$2, 0)</f>
        <v>0</v>
      </c>
      <c r="FX46" s="240">
        <f>IF(COUNTIF($CX46:$CZ46, Active!$GA$1)&gt;0, Active!FX$2, 0)</f>
        <v>0</v>
      </c>
      <c r="FY46" s="240">
        <f>IF(COUNTIF($DA46:$DC46, Active!$GA$1)&gt;0, Active!FY$2, 0)</f>
        <v>0</v>
      </c>
      <c r="FZ46" s="240">
        <f>IF(COUNTIF($DD46:$DF46, Active!$GA$1)&gt;0, Active!FZ$2, 0)</f>
        <v>0</v>
      </c>
      <c r="GA46" s="241">
        <f t="shared" ref="GA46:GA67" si="22">SUM(EU46:FZ46)</f>
        <v>0</v>
      </c>
      <c r="GB46" s="242">
        <f>IF(COUNTIF($N46:$Q46, Active!HH$1)&gt;0, Active!GB$2, 0)</f>
        <v>0</v>
      </c>
      <c r="GC46" s="234">
        <f>IF(COUNTIF($R46:$U46, Active!HH$1)&gt;0, Active!GC$2, 0)</f>
        <v>0</v>
      </c>
      <c r="GD46" s="234">
        <f>IF(COUNTIF($V46:$Y46, Active!HH$1)&gt;0, Active!GD$2, 0)</f>
        <v>0</v>
      </c>
      <c r="GE46" s="234">
        <f>IF(COUNTIF($Z46:$AA46, Active!HH$1)&gt;0, Active!GE$2, 0)</f>
        <v>0</v>
      </c>
      <c r="GF46" s="234">
        <f>IF(COUNTIF($AB46:$AC46, Active!HH$1)&gt;0, Active!GF$2, 0)</f>
        <v>0</v>
      </c>
      <c r="GG46" s="235">
        <f>IF(COUNTIF($AD46:$AF46, Active!$HH$1)&gt;0, Active!GG$2, 0)</f>
        <v>0</v>
      </c>
      <c r="GH46" s="236">
        <f>IF(COUNTIF($AG46:$AI46, Active!$HH$1)&gt;0, Active!GH$2, 0)</f>
        <v>0</v>
      </c>
      <c r="GI46" s="236">
        <f>IF(COUNTIF($AJ46:$AL46, Active!$HH$1)&gt;0, Active!GI$2, 0)</f>
        <v>0</v>
      </c>
      <c r="GJ46" s="236">
        <f>IF(COUNTIF($AM46:$AO46, Active!$HH$1)&gt;0, Active!GJ$2, 0)</f>
        <v>0</v>
      </c>
      <c r="GK46" s="236">
        <f>IF(COUNTIF($AP46:$AR46, Active!$HH$1)&gt;0, Active!GK$2, 0)</f>
        <v>0</v>
      </c>
      <c r="GL46" s="236">
        <f>IF(COUNTIF($AS46:$AU46, Active!$HH$1)&gt;0, Active!GL$2, 0)</f>
        <v>0</v>
      </c>
      <c r="GM46" s="236">
        <f>IF(COUNTIF($AV46:$AX46, Active!$HH$1)&gt;0, Active!GM$2, 0)</f>
        <v>0</v>
      </c>
      <c r="GN46" s="237">
        <f>IF(COUNTIF($AY46:$BA46, Active!$HH$1)&gt;0, Active!GN$2, 0)</f>
        <v>0</v>
      </c>
      <c r="GO46" s="238">
        <f>IF(COUNTIF($BB46:$BD46, Active!$HH$1)&gt;0, Active!GO$2, 0)</f>
        <v>0</v>
      </c>
      <c r="GP46" s="238">
        <f>IF(COUNTIF($BE46:$BG46, Active!$HH$1)&gt;0, Active!GP$2, 0)</f>
        <v>0</v>
      </c>
      <c r="GQ46" s="238">
        <f>IF(COUNTIF($BH46:$BJ46, Active!$HH$1)&gt;0, Active!GQ$2, 0)</f>
        <v>0</v>
      </c>
      <c r="GR46" s="238">
        <f>IF(COUNTIF($BK46:$BM46, Active!$HH$1)&gt;0, Active!GR$2, 0)</f>
        <v>0</v>
      </c>
      <c r="GS46" s="238">
        <f>IF(COUNTIF($BN46:$BP46, Active!$HH$1)&gt;0, Active!GS$2, 0)</f>
        <v>0</v>
      </c>
      <c r="GT46" s="238">
        <f>IF(COUNTIF($BQ46:$BS46, Active!$HH$1)&gt;0, Active!GT$2, 0)</f>
        <v>0</v>
      </c>
      <c r="GU46" s="238">
        <f>IF(COUNTIF($BT46:$BV46, Active!$HH$1)&gt;0, Active!GU$2, 0)</f>
        <v>0</v>
      </c>
      <c r="GV46" s="239">
        <f>IF(COUNTIF($BW46:$BY46, Active!$HH$1)&gt;0, Active!GV$2, 0)</f>
        <v>0</v>
      </c>
      <c r="GW46" s="240">
        <f>IF(COUNTIF($BZ46:$CB46, Active!$HH$1)&gt;0, Active!GW$2, 0)</f>
        <v>0</v>
      </c>
      <c r="GX46" s="240">
        <f>IF(COUNTIF($CC46:$CE46, Active!$HH$1)&gt;0, Active!GX$2, 0)</f>
        <v>0</v>
      </c>
      <c r="GY46" s="240">
        <f>IF(COUNTIF($CF46:$CH46, Active!$HH$1)&gt;0, Active!GY$2, 0)</f>
        <v>0</v>
      </c>
      <c r="GZ46" s="240">
        <f>IF(COUNTIF($CI46:$CK46, Active!$HH$1)&gt;0, Active!GZ$2, 0)</f>
        <v>0</v>
      </c>
      <c r="HA46" s="240">
        <f>IF(COUNTIF($CL46:$CN46, Active!$HH$1)&gt;0, Active!HA$2, 0)</f>
        <v>0</v>
      </c>
      <c r="HB46" s="240">
        <f>IF(COUNTIF($CO46:$CQ46, Active!$HH$1)&gt;0, Active!HB$2, 0)</f>
        <v>0</v>
      </c>
      <c r="HC46" s="240">
        <f>IF(COUNTIF($CR46:$CT46, Active!$HH$1)&gt;0, Active!HC$2, 0)</f>
        <v>0</v>
      </c>
      <c r="HD46" s="240">
        <f>IF(COUNTIF($CU46:$CW46, Active!$HH$1)&gt;0, Active!HD$2, 0)</f>
        <v>0</v>
      </c>
      <c r="HE46" s="240">
        <f>IF(COUNTIF($CX46:$CZ46, Active!$HH$1)&gt;0, Active!HE$2, 0)</f>
        <v>0</v>
      </c>
      <c r="HF46" s="240">
        <f>IF(COUNTIF($DA46:$DC46, Active!$HH$1)&gt;0, Active!HF$2, 0)</f>
        <v>0</v>
      </c>
      <c r="HG46" s="240">
        <f>IF(COUNTIF($DD46:$DF46, Active!$HH$1)&gt;0, Active!HG$2, 0)</f>
        <v>0</v>
      </c>
      <c r="HH46" s="241">
        <f t="shared" ref="HH46:HH67" si="23">SUM(GB46:HG46)</f>
        <v>0</v>
      </c>
      <c r="HI46" s="243"/>
      <c r="HJ46" s="242">
        <f>IF(MAX($N46:$Q46)&gt;=40, Active!HJ$2, 0)</f>
        <v>0</v>
      </c>
      <c r="HK46" s="234">
        <f>IF(MAX($R46:$U46)&gt;=40, Active!HK$2, 0)</f>
        <v>0</v>
      </c>
      <c r="HL46" s="234">
        <f>IF(MAX($V46:$Y46)&gt;=40, Active!HL$2, 0)</f>
        <v>0</v>
      </c>
      <c r="HM46" s="234">
        <f>IF(MAX($Z46:$AA46)&gt;=40, Active!HM$2, 0)</f>
        <v>0</v>
      </c>
      <c r="HN46" s="234">
        <f>IF(MAX($AB46:$AC46)&gt;=40, Active!HN$2, 0)</f>
        <v>0</v>
      </c>
      <c r="HO46" s="235">
        <f>IF(MAX($AD46:$AF46)&gt;=40, Active!HO$2, 0)</f>
        <v>20</v>
      </c>
      <c r="HP46" s="236">
        <f>IF(MAX($AG46:$AI46)&gt;=40, Active!HP$2, 0)</f>
        <v>0</v>
      </c>
      <c r="HQ46" s="236">
        <f>IF(MAX($AJ46:$AL46)&gt;=40, Active!HQ$2, 0)</f>
        <v>20</v>
      </c>
      <c r="HR46" s="236">
        <f>IF(MAX($AM46:$AO46)&gt;=40, Active!HR$2, 0)</f>
        <v>20</v>
      </c>
      <c r="HS46" s="236">
        <f>IF(MAX($AP46:$AR46)&gt;=40, Active!HS$2, 0)</f>
        <v>10</v>
      </c>
      <c r="HT46" s="236">
        <f>IF(MAX($AS46:$AU46)&gt;=40, Active!HT$2, 0)</f>
        <v>20</v>
      </c>
      <c r="HU46" s="236">
        <f>IF(MAX($AV46:$AX46)&gt;=40, Active!HU$2, 0)</f>
        <v>10</v>
      </c>
      <c r="HV46" s="237">
        <f>IF(MAX($AY46:$BA46)&gt;=40, Active!HV$2, 0)</f>
        <v>0</v>
      </c>
      <c r="HW46" s="238">
        <f>IF(MAX($BB46:$BD46)&gt;=40, Active!HW$2, 0)</f>
        <v>0</v>
      </c>
      <c r="HX46" s="238">
        <f>IF(MAX($BE46:$BG46)&gt;=40, Active!HX$2, 0)</f>
        <v>0</v>
      </c>
      <c r="HY46" s="238">
        <f>IF(MAX($BH46:$BJ46)&gt;=40, Active!HY$2, 0)</f>
        <v>0</v>
      </c>
      <c r="HZ46" s="238">
        <f>IF(MAX($BK46:$BM46)&gt;=40, Active!HZ$2, 0)</f>
        <v>0</v>
      </c>
      <c r="IA46" s="238">
        <f>IF(MAX($BN46:$BP46)&gt;=40, Active!IA$2, 0)</f>
        <v>0</v>
      </c>
      <c r="IB46" s="238">
        <f>IF(MAX($BQ46:$BS46)&gt;=40, Active!IB$2, 0)</f>
        <v>0</v>
      </c>
      <c r="IC46" s="238">
        <f>IF(MAX($BT46:$BV46)&gt;=40, Active!IC$2, 0)</f>
        <v>0</v>
      </c>
      <c r="ID46" s="239">
        <f>IF(MAX($BW46:$BY46)&gt;=40, Active!ID$2, 0)</f>
        <v>0</v>
      </c>
      <c r="IE46" s="240">
        <f>IF(MAX($BZ46:$CB46)&gt;=40, Active!IE$2, 0)</f>
        <v>0</v>
      </c>
      <c r="IF46" s="240">
        <f>IF(MAX($CC46:$CE46)&gt;=40, Active!IF$2, 0)</f>
        <v>0</v>
      </c>
      <c r="IG46" s="240">
        <f>IF(MAX($CF46:$CH46)&gt;=40, Active!IG$2, 0)</f>
        <v>0</v>
      </c>
      <c r="IH46" s="240">
        <f>IF(MAX($CI46:$CK46)&gt;=40, Active!IH$2, 0)</f>
        <v>0</v>
      </c>
      <c r="II46" s="240">
        <f>IF(MAX($CL46:$CN46)&gt;=40, Active!II$2, 0)</f>
        <v>0</v>
      </c>
      <c r="IJ46" s="240">
        <f>IF(MAX($CO46:$CQ46)&gt;=40, Active!IJ$2, 0)</f>
        <v>0</v>
      </c>
      <c r="IK46" s="240">
        <f>IF(MAX($CR46:$CT46)&gt;=40, Active!IK$2, 0)</f>
        <v>0</v>
      </c>
      <c r="IL46" s="240">
        <f>IF(MAX($CU46:$CW46)&gt;=40, Active!IL$2, 0)</f>
        <v>0</v>
      </c>
      <c r="IM46" s="240">
        <f>IF(MAX($CX46:$CZ46)&gt;=40, Active!IM$2, 0)</f>
        <v>0</v>
      </c>
      <c r="IN46" s="240">
        <f>IF(MAX($DA46:$DC46)&gt;=40, Active!IN$2, 0)</f>
        <v>0</v>
      </c>
      <c r="IO46" s="240">
        <f>IF(MAX($DD46:$DF46)&gt;=40, Active!IO$2, 0)</f>
        <v>0</v>
      </c>
      <c r="IP46" s="416">
        <f t="shared" ref="IP46:IP67" si="24">SUM(HO46:IB46, ID46:IO46)</f>
        <v>100</v>
      </c>
      <c r="IQ46" s="416">
        <f t="shared" ref="IQ46:IQ67" si="25">SUM(HJ46:HN46, IC46)</f>
        <v>0</v>
      </c>
    </row>
    <row r="47" spans="2:251" ht="15" customHeight="1" x14ac:dyDescent="0.25">
      <c r="B47" s="392">
        <v>5</v>
      </c>
      <c r="C47" s="13" t="s">
        <v>484</v>
      </c>
      <c r="D47" s="423">
        <v>42826</v>
      </c>
      <c r="E47" s="20" t="s">
        <v>278</v>
      </c>
      <c r="F47" s="6">
        <v>8117748</v>
      </c>
      <c r="G47" s="20">
        <v>1</v>
      </c>
      <c r="H47" s="20"/>
      <c r="I47" s="23"/>
      <c r="J47" s="6"/>
      <c r="K47" s="6"/>
      <c r="L47" s="424"/>
      <c r="M47" s="425" t="s">
        <v>581</v>
      </c>
      <c r="N47" s="24" t="s">
        <v>16</v>
      </c>
      <c r="O47" s="107"/>
      <c r="P47" s="107"/>
      <c r="Q47" s="273"/>
      <c r="R47" s="24" t="s">
        <v>16</v>
      </c>
      <c r="S47" s="107"/>
      <c r="T47" s="107"/>
      <c r="U47" s="290"/>
      <c r="V47" s="24" t="s">
        <v>19</v>
      </c>
      <c r="W47" s="107"/>
      <c r="X47" s="107"/>
      <c r="Y47" s="273"/>
      <c r="Z47" s="24" t="s">
        <v>16</v>
      </c>
      <c r="AA47" s="273"/>
      <c r="AB47" s="24"/>
      <c r="AC47" s="273"/>
      <c r="AD47" s="24">
        <v>57.650001525878906</v>
      </c>
      <c r="AE47" s="107"/>
      <c r="AF47" s="273"/>
      <c r="AG47" s="24"/>
      <c r="AH47" s="107"/>
      <c r="AI47" s="273"/>
      <c r="AJ47" s="24">
        <v>86.199996948242188</v>
      </c>
      <c r="AK47" s="107"/>
      <c r="AL47" s="273"/>
      <c r="AM47" s="24">
        <v>51.639999389648438</v>
      </c>
      <c r="AN47" s="107"/>
      <c r="AO47" s="273"/>
      <c r="AP47" s="24">
        <v>68</v>
      </c>
      <c r="AQ47" s="107"/>
      <c r="AR47" s="273"/>
      <c r="AS47" s="24">
        <v>69.5</v>
      </c>
      <c r="AT47" s="107"/>
      <c r="AU47" s="273"/>
      <c r="AV47" s="24">
        <v>65</v>
      </c>
      <c r="AW47" s="107"/>
      <c r="AX47" s="273"/>
      <c r="AY47" s="24"/>
      <c r="AZ47" s="107"/>
      <c r="BA47" s="273"/>
      <c r="BB47" s="24"/>
      <c r="BC47" s="107"/>
      <c r="BD47" s="273"/>
      <c r="BE47" s="24"/>
      <c r="BF47" s="107"/>
      <c r="BG47" s="273"/>
      <c r="BH47" s="24"/>
      <c r="BI47" s="107"/>
      <c r="BJ47" s="273"/>
      <c r="BK47" s="24"/>
      <c r="BL47" s="107"/>
      <c r="BM47" s="273"/>
      <c r="BN47" s="24"/>
      <c r="BO47" s="107"/>
      <c r="BP47" s="273"/>
      <c r="BQ47" s="24"/>
      <c r="BR47" s="107"/>
      <c r="BS47" s="273"/>
      <c r="BT47" s="24"/>
      <c r="BU47" s="291"/>
      <c r="BV47" s="273"/>
      <c r="BW47" s="24"/>
      <c r="BX47" s="107"/>
      <c r="BY47" s="273"/>
      <c r="BZ47" s="24"/>
      <c r="CA47" s="107"/>
      <c r="CB47" s="273"/>
      <c r="CC47" s="24"/>
      <c r="CD47" s="107"/>
      <c r="CE47" s="107"/>
      <c r="CF47" s="107"/>
      <c r="CG47" s="107"/>
      <c r="CH47" s="273"/>
      <c r="CI47" s="24"/>
      <c r="CJ47" s="107"/>
      <c r="CK47" s="273"/>
      <c r="CL47" s="24"/>
      <c r="CM47" s="107"/>
      <c r="CN47" s="273"/>
      <c r="CO47" s="24"/>
      <c r="CP47" s="107"/>
      <c r="CQ47" s="273"/>
      <c r="CR47" s="24"/>
      <c r="CS47" s="107"/>
      <c r="CT47" s="273"/>
      <c r="CU47" s="24"/>
      <c r="CV47" s="107"/>
      <c r="CW47" s="273"/>
      <c r="CX47" s="24"/>
      <c r="CY47" s="107"/>
      <c r="CZ47" s="273"/>
      <c r="DA47" s="24"/>
      <c r="DB47" s="107"/>
      <c r="DC47" s="273"/>
      <c r="DD47" s="24"/>
      <c r="DE47" s="107"/>
      <c r="DF47" s="273"/>
      <c r="DG47" s="218"/>
      <c r="DH47" s="217"/>
      <c r="DI47" s="217"/>
      <c r="DJ47" s="286" t="e">
        <f t="shared" si="19"/>
        <v>#DIV/0!</v>
      </c>
      <c r="DK47" s="219"/>
      <c r="DL47" s="220" t="e">
        <f t="shared" si="20"/>
        <v>#DIV/0!</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21"/>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22"/>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23"/>
        <v>0</v>
      </c>
      <c r="HI47" s="243"/>
      <c r="HJ47" s="242">
        <f>IF(MAX($N47:$Q47)&gt;=40, Active!HJ$2, 0)</f>
        <v>0</v>
      </c>
      <c r="HK47" s="234">
        <f>IF(MAX($R47:$U47)&gt;=40, Active!HK$2, 0)</f>
        <v>0</v>
      </c>
      <c r="HL47" s="234">
        <f>IF(MAX($V47:$Y47)&gt;=40, Active!HL$2, 0)</f>
        <v>0</v>
      </c>
      <c r="HM47" s="234">
        <f>IF(MAX($Z47:$AA47)&gt;=40, Active!HM$2, 0)</f>
        <v>0</v>
      </c>
      <c r="HN47" s="234">
        <f>IF(MAX($AB47:$AC47)&gt;=40, Active!HN$2, 0)</f>
        <v>0</v>
      </c>
      <c r="HO47" s="235">
        <f>IF(MAX($AD47:$AF47)&gt;=40, Active!HO$2, 0)</f>
        <v>20</v>
      </c>
      <c r="HP47" s="236">
        <f>IF(MAX($AG47:$AI47)&gt;=40, Active!HP$2, 0)</f>
        <v>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0</v>
      </c>
      <c r="HW47" s="238">
        <f>IF(MAX($BB47:$BD47)&gt;=40, Active!HW$2, 0)</f>
        <v>0</v>
      </c>
      <c r="HX47" s="238">
        <f>IF(MAX($BE47:$BG47)&gt;=40, Active!HX$2, 0)</f>
        <v>0</v>
      </c>
      <c r="HY47" s="238">
        <f>IF(MAX($BH47:$BJ47)&gt;=40, Active!HY$2, 0)</f>
        <v>0</v>
      </c>
      <c r="HZ47" s="238">
        <f>IF(MAX($BK47:$BM47)&gt;=40, Active!HZ$2, 0)</f>
        <v>0</v>
      </c>
      <c r="IA47" s="238">
        <f>IF(MAX($BN47:$BP47)&gt;=40, Active!IA$2, 0)</f>
        <v>0</v>
      </c>
      <c r="IB47" s="238">
        <f>IF(MAX($BQ47:$BS47)&gt;=40, Active!IB$2, 0)</f>
        <v>0</v>
      </c>
      <c r="IC47" s="238">
        <f>IF(MAX($BT47:$BV47)&gt;=40, Active!IC$2, 0)</f>
        <v>0</v>
      </c>
      <c r="ID47" s="239">
        <f>IF(MAX($BW47:$BY47)&gt;=40, Active!ID$2, 0)</f>
        <v>0</v>
      </c>
      <c r="IE47" s="240">
        <f>IF(MAX($BZ47:$CB47)&gt;=40, Active!IE$2, 0)</f>
        <v>0</v>
      </c>
      <c r="IF47" s="240">
        <f>IF(MAX($CC47:$CE47)&gt;=40, Active!IF$2, 0)</f>
        <v>0</v>
      </c>
      <c r="IG47" s="240">
        <f>IF(MAX($CF47:$CH47)&gt;=40, Active!IG$2, 0)</f>
        <v>0</v>
      </c>
      <c r="IH47" s="240">
        <f>IF(MAX($CI47:$CK47)&gt;=40, Active!IH$2, 0)</f>
        <v>0</v>
      </c>
      <c r="II47" s="240">
        <f>IF(MAX($CL47:$CN47)&gt;=40, Active!II$2, 0)</f>
        <v>0</v>
      </c>
      <c r="IJ47" s="240">
        <f>IF(MAX($CO47:$CQ47)&gt;=40, Active!IJ$2, 0)</f>
        <v>0</v>
      </c>
      <c r="IK47" s="240">
        <f>IF(MAX($CR47:$CT47)&gt;=40, Active!IK$2, 0)</f>
        <v>0</v>
      </c>
      <c r="IL47" s="240">
        <f>IF(MAX($CU47:$CW47)&gt;=40, Active!IL$2, 0)</f>
        <v>0</v>
      </c>
      <c r="IM47" s="240">
        <f>IF(MAX($CX47:$CZ47)&gt;=40, Active!IM$2, 0)</f>
        <v>0</v>
      </c>
      <c r="IN47" s="240">
        <f>IF(MAX($DA47:$DC47)&gt;=40, Active!IN$2, 0)</f>
        <v>0</v>
      </c>
      <c r="IO47" s="240">
        <f>IF(MAX($DD47:$DF47)&gt;=40, Active!IO$2, 0)</f>
        <v>0</v>
      </c>
      <c r="IP47" s="416">
        <f t="shared" si="24"/>
        <v>100</v>
      </c>
      <c r="IQ47" s="416">
        <f t="shared" si="25"/>
        <v>0</v>
      </c>
    </row>
    <row r="48" spans="2:251" ht="15" customHeight="1" x14ac:dyDescent="0.25">
      <c r="B48" s="392">
        <v>6</v>
      </c>
      <c r="C48" s="13" t="s">
        <v>485</v>
      </c>
      <c r="D48" s="423">
        <v>42826</v>
      </c>
      <c r="E48" s="20" t="s">
        <v>278</v>
      </c>
      <c r="F48" s="6">
        <v>8117759</v>
      </c>
      <c r="G48" s="20">
        <v>1</v>
      </c>
      <c r="H48" s="20"/>
      <c r="I48" s="23"/>
      <c r="J48" s="6"/>
      <c r="K48" s="6"/>
      <c r="L48" s="424"/>
      <c r="M48" s="425" t="s">
        <v>582</v>
      </c>
      <c r="N48" s="24" t="s">
        <v>17</v>
      </c>
      <c r="O48" s="107"/>
      <c r="P48" s="107"/>
      <c r="Q48" s="273"/>
      <c r="R48" s="24" t="s">
        <v>17</v>
      </c>
      <c r="S48" s="107"/>
      <c r="T48" s="107"/>
      <c r="U48" s="290"/>
      <c r="V48" s="24" t="s">
        <v>18</v>
      </c>
      <c r="W48" s="107"/>
      <c r="X48" s="107"/>
      <c r="Y48" s="273"/>
      <c r="Z48" s="24" t="s">
        <v>17</v>
      </c>
      <c r="AA48" s="273"/>
      <c r="AB48" s="24"/>
      <c r="AC48" s="273"/>
      <c r="AD48" s="24">
        <v>63.400001525878906</v>
      </c>
      <c r="AE48" s="107"/>
      <c r="AF48" s="273"/>
      <c r="AG48" s="24"/>
      <c r="AH48" s="107"/>
      <c r="AI48" s="273"/>
      <c r="AJ48" s="24">
        <v>94.599998474121094</v>
      </c>
      <c r="AK48" s="107"/>
      <c r="AL48" s="273"/>
      <c r="AM48" s="24">
        <v>61.790000915527344</v>
      </c>
      <c r="AN48" s="107"/>
      <c r="AO48" s="273"/>
      <c r="AP48" s="24">
        <v>83.800003051757813</v>
      </c>
      <c r="AQ48" s="107"/>
      <c r="AR48" s="273"/>
      <c r="AS48" s="24">
        <v>76.25</v>
      </c>
      <c r="AT48" s="107"/>
      <c r="AU48" s="273"/>
      <c r="AV48" s="24">
        <v>63</v>
      </c>
      <c r="AW48" s="107"/>
      <c r="AX48" s="273"/>
      <c r="AY48" s="24"/>
      <c r="AZ48" s="107"/>
      <c r="BA48" s="273"/>
      <c r="BB48" s="24"/>
      <c r="BC48" s="107"/>
      <c r="BD48" s="273"/>
      <c r="BE48" s="24"/>
      <c r="BF48" s="107"/>
      <c r="BG48" s="273"/>
      <c r="BH48" s="24"/>
      <c r="BI48" s="107"/>
      <c r="BJ48" s="273"/>
      <c r="BK48" s="24"/>
      <c r="BL48" s="107"/>
      <c r="BM48" s="273"/>
      <c r="BN48" s="24"/>
      <c r="BO48" s="107"/>
      <c r="BP48" s="273"/>
      <c r="BQ48" s="24"/>
      <c r="BR48" s="107"/>
      <c r="BS48" s="273"/>
      <c r="BT48" s="24"/>
      <c r="BU48" s="291"/>
      <c r="BV48" s="273"/>
      <c r="BW48" s="24"/>
      <c r="BX48" s="107"/>
      <c r="BY48" s="273"/>
      <c r="BZ48" s="24"/>
      <c r="CA48" s="107"/>
      <c r="CB48" s="273"/>
      <c r="CC48" s="24"/>
      <c r="CD48" s="107"/>
      <c r="CE48" s="107"/>
      <c r="CF48" s="107"/>
      <c r="CG48" s="107"/>
      <c r="CH48" s="273"/>
      <c r="CI48" s="24"/>
      <c r="CJ48" s="107"/>
      <c r="CK48" s="273"/>
      <c r="CL48" s="24"/>
      <c r="CM48" s="107"/>
      <c r="CN48" s="273"/>
      <c r="CO48" s="24"/>
      <c r="CP48" s="107"/>
      <c r="CQ48" s="273"/>
      <c r="CR48" s="24"/>
      <c r="CS48" s="107"/>
      <c r="CT48" s="273"/>
      <c r="CU48" s="24"/>
      <c r="CV48" s="107"/>
      <c r="CW48" s="273"/>
      <c r="CX48" s="24"/>
      <c r="CY48" s="107"/>
      <c r="CZ48" s="273"/>
      <c r="DA48" s="24"/>
      <c r="DB48" s="107"/>
      <c r="DC48" s="273"/>
      <c r="DD48" s="24"/>
      <c r="DE48" s="107"/>
      <c r="DF48" s="273"/>
      <c r="DG48" s="218"/>
      <c r="DH48" s="217"/>
      <c r="DI48" s="217"/>
      <c r="DJ48" s="286" t="e">
        <f t="shared" si="19"/>
        <v>#DIV/0!</v>
      </c>
      <c r="DK48" s="219"/>
      <c r="DL48" s="220" t="e">
        <f t="shared" si="20"/>
        <v>#DIV/0!</v>
      </c>
      <c r="DM48" s="650">
        <f>COUNTIF(N48:DF48, Active!DM$1)+COUNTIF(N48:DF48, Active!DM$2)</f>
        <v>0</v>
      </c>
      <c r="DN48" s="233">
        <f>IF(COUNTIF($N48:$Q48, Active!ET$1)&gt;0, Active!DN$2, 0)</f>
        <v>0</v>
      </c>
      <c r="DO48" s="234">
        <f>IF(COUNTIF($R48:$U48, Active!ET$1)&gt;0, Active!DO$2, 0)</f>
        <v>0</v>
      </c>
      <c r="DP48" s="234">
        <f>IF(COUNTIF($V48:$Y48, Active!ET$1)&gt;0, Active!DP$2, 0)</f>
        <v>0</v>
      </c>
      <c r="DQ48" s="234">
        <f>IF(COUNTIF($Z48:$AA48, Active!ET$1)&gt;0, Active!DQ$2, 0)</f>
        <v>0</v>
      </c>
      <c r="DR48" s="234">
        <f>IF(COUNTIF($AB48:$AC48, Active!ET$1)&gt;0, Active!DR$2, 0)</f>
        <v>0</v>
      </c>
      <c r="DS48" s="235">
        <f>IF(COUNTIF($AD48:$AF48, Active!$ET$1)&gt;0, Active!DS$2, 0)</f>
        <v>0</v>
      </c>
      <c r="DT48" s="236">
        <f>IF(COUNTIF($AG48:$AI48, Active!$ET$1)&gt;0, Active!DT$2, 0)</f>
        <v>0</v>
      </c>
      <c r="DU48" s="236">
        <f>IF(COUNTIF($AJ48:$AL48, Active!$ET$1)&gt;0, Active!DU$2, 0)</f>
        <v>0</v>
      </c>
      <c r="DV48" s="236">
        <f>IF(COUNTIF($AM48:$AO48, Active!$ET$1)&gt;0, Active!DV$2, 0)</f>
        <v>0</v>
      </c>
      <c r="DW48" s="236">
        <f>IF(COUNTIF($AP48:$AR48, Active!$ET$1)&gt;0, Active!DW$2, 0)</f>
        <v>0</v>
      </c>
      <c r="DX48" s="236">
        <f>IF(COUNTIF($AS48:$AU48, Active!$ET$1)&gt;0, Active!DX$2, 0)</f>
        <v>0</v>
      </c>
      <c r="DY48" s="236">
        <f>IF(COUNTIF($AV48:$AX48, Active!$ET$1)&gt;0, Active!DY$2, 0)</f>
        <v>0</v>
      </c>
      <c r="DZ48" s="237">
        <f>IF(COUNTIF($AY48:$BA48, Active!$ET$1)&gt;0, Active!DZ$2, 0)</f>
        <v>0</v>
      </c>
      <c r="EA48" s="238">
        <f>IF(COUNTIF($BB48:$BD48, Active!$ET$1)&gt;0, Active!EA$2, 0)</f>
        <v>0</v>
      </c>
      <c r="EB48" s="238">
        <f>IF(COUNTIF($BE48:$BG48, Active!$ET$1)&gt;0, Active!EB$2, 0)</f>
        <v>0</v>
      </c>
      <c r="EC48" s="238">
        <f>IF(COUNTIF($BH48:$BJ48, Active!$ET$1)&gt;0, Active!EC$2, 0)</f>
        <v>0</v>
      </c>
      <c r="ED48" s="238">
        <f>IF(COUNTIF($BK48:$BM48, Active!$ET$1)&gt;0, Active!ED$2, 0)</f>
        <v>0</v>
      </c>
      <c r="EE48" s="238">
        <f>IF(COUNTIF($BN48:$BP48, Active!$ET$1)&gt;0, Active!EE$2, 0)</f>
        <v>0</v>
      </c>
      <c r="EF48" s="238">
        <f>IF(COUNTIF($BQ48:$BS48, Active!$ET$1)&gt;0, Active!EF$2, 0)</f>
        <v>0</v>
      </c>
      <c r="EG48" s="238">
        <f>IF(COUNTIF($BT48:$BV48, Active!$ET$1)&gt;0, Active!EG$2, 0)</f>
        <v>0</v>
      </c>
      <c r="EH48" s="239">
        <f>IF(COUNTIF($BW48:$BY48, Active!$ET$1)&gt;0, Active!EH$2, 0)</f>
        <v>0</v>
      </c>
      <c r="EI48" s="240">
        <f>IF(COUNTIF($BZ48:$CB48, Active!$ET$1)&gt;0, Active!EI$2, 0)</f>
        <v>0</v>
      </c>
      <c r="EJ48" s="240">
        <f>IF(COUNTIF($CC48:$CE48, Active!$ET$1)&gt;0, Active!EJ$2, 0)</f>
        <v>0</v>
      </c>
      <c r="EK48" s="240">
        <f>IF(COUNTIF($CF48:$CH48, Active!$ET$1)&gt;0, Active!EK$2, 0)</f>
        <v>0</v>
      </c>
      <c r="EL48" s="240">
        <f>IF(COUNTIF($CI48:$CK48, Active!$ET$1)&gt;0, Active!EL$2, 0)</f>
        <v>0</v>
      </c>
      <c r="EM48" s="240">
        <f>IF(COUNTIF($CL48:$CN48, Active!$ET$1)&gt;0, Active!EM$2, 0)</f>
        <v>0</v>
      </c>
      <c r="EN48" s="240">
        <f>IF(COUNTIF($CO48:$CQ48, Active!$ET$1)&gt;0, Active!EN$2, 0)</f>
        <v>0</v>
      </c>
      <c r="EO48" s="240">
        <f>IF(COUNTIF($CR48:$CT48, Active!$ET$1)&gt;0, Active!EO$2, 0)</f>
        <v>0</v>
      </c>
      <c r="EP48" s="240">
        <f>IF(COUNTIF($CU48:$CW48, Active!$ET$1)&gt;0, Active!EP$2, 0)</f>
        <v>0</v>
      </c>
      <c r="EQ48" s="240">
        <f>IF(COUNTIF($CX48:$CZ48, Active!$ET$1)&gt;0, Active!EQ$2, 0)</f>
        <v>0</v>
      </c>
      <c r="ER48" s="240">
        <f>IF(COUNTIF($DA48:$DC48, Active!$ET$1)&gt;0, Active!ER$2, 0)</f>
        <v>0</v>
      </c>
      <c r="ES48" s="240">
        <f>IF(COUNTIF($DD48:$DF48, Active!$ET$1)&gt;0, Active!ES$2, 0)</f>
        <v>0</v>
      </c>
      <c r="ET48" s="241">
        <f t="shared" si="21"/>
        <v>0</v>
      </c>
      <c r="EU48" s="242">
        <f>IF(COUNTIF($N48:$Q48, Active!GA$1)&gt;0, Active!EU$2, 0)</f>
        <v>0</v>
      </c>
      <c r="EV48" s="234">
        <f>IF(COUNTIF($R48:$U48, Active!GA$1)&gt;0, Active!EV$2, 0)</f>
        <v>0</v>
      </c>
      <c r="EW48" s="234">
        <f>IF(COUNTIF($V48:$Y48, Active!GA$1)&gt;0, Active!EW$2, 0)</f>
        <v>0</v>
      </c>
      <c r="EX48" s="234">
        <f>IF(COUNTIF($Z48:$AA48, Active!GA$1)&gt;0, Active!EX$2, 0)</f>
        <v>0</v>
      </c>
      <c r="EY48" s="234">
        <f>IF(COUNTIF($AB48:$AC48, Active!GA$1)&gt;0, Active!EY$2, 0)</f>
        <v>0</v>
      </c>
      <c r="EZ48" s="235">
        <f>IF(COUNTIF($AD48:$AF48, Active!$GA$1)&gt;0, Active!EZ$2, 0)</f>
        <v>0</v>
      </c>
      <c r="FA48" s="236">
        <f>IF(COUNTIF($AG48:$AI48, Active!$GA$1)&gt;0, Active!FA$2, 0)</f>
        <v>0</v>
      </c>
      <c r="FB48" s="236">
        <f>IF(COUNTIF($AJ48:$AL48, Active!$GA$1)&gt;0, Active!FB$2, 0)</f>
        <v>0</v>
      </c>
      <c r="FC48" s="236">
        <f>IF(COUNTIF($AM48:$AO48, Active!$GA$1)&gt;0, Active!FC$2, 0)</f>
        <v>0</v>
      </c>
      <c r="FD48" s="236">
        <f>IF(COUNTIF($AP48:$AR48, Active!$GA$1)&gt;0, Active!FD$2, 0)</f>
        <v>0</v>
      </c>
      <c r="FE48" s="236">
        <f>IF(COUNTIF($AS48:$AU48, Active!$GA$1)&gt;0, Active!FE$2, 0)</f>
        <v>0</v>
      </c>
      <c r="FF48" s="236">
        <f>IF(COUNTIF($AV48:$AX48, Active!$GA$1)&gt;0, Active!FF$2, 0)</f>
        <v>0</v>
      </c>
      <c r="FG48" s="237">
        <f>IF(COUNTIF($AY48:$BA48, Active!$GA$1)&gt;0, Active!FG$2, 0)</f>
        <v>0</v>
      </c>
      <c r="FH48" s="238">
        <f>IF(COUNTIF($BB48:$BD48, Active!$GA$1)&gt;0, Active!FH$2, 0)</f>
        <v>0</v>
      </c>
      <c r="FI48" s="238">
        <f>IF(COUNTIF($BE48:$BG48, Active!$GA$1)&gt;0, Active!FI$2, 0)</f>
        <v>0</v>
      </c>
      <c r="FJ48" s="238">
        <f>IF(COUNTIF($BH48:$BJ48, Active!$GA$1)&gt;0, Active!FJ$2, 0)</f>
        <v>0</v>
      </c>
      <c r="FK48" s="238">
        <f>IF(COUNTIF($BK48:$BM48, Active!$GA$1)&gt;0, Active!FK$2, 0)</f>
        <v>0</v>
      </c>
      <c r="FL48" s="238">
        <f>IF(COUNTIF($BN48:$BP48, Active!$GA$1)&gt;0, Active!FL$2, 0)</f>
        <v>0</v>
      </c>
      <c r="FM48" s="238">
        <f>IF(COUNTIF($BQ48:$BS48, Active!$GA$1)&gt;0, Active!FM$2, 0)</f>
        <v>0</v>
      </c>
      <c r="FN48" s="238">
        <f>IF(COUNTIF($BT48:$BV48, Active!$GA$1)&gt;0, Active!FN$2, 0)</f>
        <v>0</v>
      </c>
      <c r="FO48" s="239">
        <f>IF(COUNTIF($BW48:$BY48, Active!$GA$1)&gt;0, Active!FO$2, 0)</f>
        <v>0</v>
      </c>
      <c r="FP48" s="240">
        <f>IF(COUNTIF($BZ48:$CB48, Active!$GA$1)&gt;0, Active!FP$2, 0)</f>
        <v>0</v>
      </c>
      <c r="FQ48" s="240">
        <f>IF(COUNTIF($CC48:$CE48, Active!$GA$1)&gt;0, Active!FQ$2, 0)</f>
        <v>0</v>
      </c>
      <c r="FR48" s="240">
        <f>IF(COUNTIF($CF48:$CH48, Active!$GA$1)&gt;0, Active!FR$2, 0)</f>
        <v>0</v>
      </c>
      <c r="FS48" s="240">
        <f>IF(COUNTIF($CI48:$CK48, Active!$GA$1)&gt;0, Active!FS$2, 0)</f>
        <v>0</v>
      </c>
      <c r="FT48" s="240">
        <f>IF(COUNTIF($CL48:$CN48, Active!$GA$1)&gt;0, Active!FT$2, 0)</f>
        <v>0</v>
      </c>
      <c r="FU48" s="240">
        <f>IF(COUNTIF($CO48:$CQ48, Active!$GA$1)&gt;0, Active!FU$2, 0)</f>
        <v>0</v>
      </c>
      <c r="FV48" s="240">
        <f>IF(COUNTIF($CR48:$CT48, Active!$GA$1)&gt;0, Active!FV$2, 0)</f>
        <v>0</v>
      </c>
      <c r="FW48" s="240">
        <f>IF(COUNTIF($CU48:$CW48, Active!$GA$1)&gt;0, Active!FW$2, 0)</f>
        <v>0</v>
      </c>
      <c r="FX48" s="240">
        <f>IF(COUNTIF($CX48:$CZ48, Active!$GA$1)&gt;0, Active!FX$2, 0)</f>
        <v>0</v>
      </c>
      <c r="FY48" s="240">
        <f>IF(COUNTIF($DA48:$DC48, Active!$GA$1)&gt;0, Active!FY$2, 0)</f>
        <v>0</v>
      </c>
      <c r="FZ48" s="240">
        <f>IF(COUNTIF($DD48:$DF48, Active!$GA$1)&gt;0, Active!FZ$2, 0)</f>
        <v>0</v>
      </c>
      <c r="GA48" s="241">
        <f t="shared" si="22"/>
        <v>0</v>
      </c>
      <c r="GB48" s="242">
        <f>IF(COUNTIF($N48:$Q48, Active!HH$1)&gt;0, Active!GB$2, 0)</f>
        <v>0</v>
      </c>
      <c r="GC48" s="234">
        <f>IF(COUNTIF($R48:$U48, Active!HH$1)&gt;0, Active!GC$2, 0)</f>
        <v>0</v>
      </c>
      <c r="GD48" s="234">
        <f>IF(COUNTIF($V48:$Y48, Active!HH$1)&gt;0, Active!GD$2, 0)</f>
        <v>0</v>
      </c>
      <c r="GE48" s="234">
        <f>IF(COUNTIF($Z48:$AA48, Active!HH$1)&gt;0, Active!GE$2, 0)</f>
        <v>0</v>
      </c>
      <c r="GF48" s="234">
        <f>IF(COUNTIF($AB48:$AC48, Active!HH$1)&gt;0, Active!GF$2, 0)</f>
        <v>0</v>
      </c>
      <c r="GG48" s="235">
        <f>IF(COUNTIF($AD48:$AF48, Active!$HH$1)&gt;0, Active!GG$2, 0)</f>
        <v>0</v>
      </c>
      <c r="GH48" s="236">
        <f>IF(COUNTIF($AG48:$AI48, Active!$HH$1)&gt;0, Active!GH$2, 0)</f>
        <v>0</v>
      </c>
      <c r="GI48" s="236">
        <f>IF(COUNTIF($AJ48:$AL48, Active!$HH$1)&gt;0, Active!GI$2, 0)</f>
        <v>0</v>
      </c>
      <c r="GJ48" s="236">
        <f>IF(COUNTIF($AM48:$AO48, Active!$HH$1)&gt;0, Active!GJ$2, 0)</f>
        <v>0</v>
      </c>
      <c r="GK48" s="236">
        <f>IF(COUNTIF($AP48:$AR48, Active!$HH$1)&gt;0, Active!GK$2, 0)</f>
        <v>0</v>
      </c>
      <c r="GL48" s="236">
        <f>IF(COUNTIF($AS48:$AU48, Active!$HH$1)&gt;0, Active!GL$2, 0)</f>
        <v>0</v>
      </c>
      <c r="GM48" s="236">
        <f>IF(COUNTIF($AV48:$AX48, Active!$HH$1)&gt;0, Active!GM$2, 0)</f>
        <v>0</v>
      </c>
      <c r="GN48" s="237">
        <f>IF(COUNTIF($AY48:$BA48, Active!$HH$1)&gt;0, Active!GN$2, 0)</f>
        <v>0</v>
      </c>
      <c r="GO48" s="238">
        <f>IF(COUNTIF($BB48:$BD48, Active!$HH$1)&gt;0, Active!GO$2, 0)</f>
        <v>0</v>
      </c>
      <c r="GP48" s="238">
        <f>IF(COUNTIF($BE48:$BG48, Active!$HH$1)&gt;0, Active!GP$2, 0)</f>
        <v>0</v>
      </c>
      <c r="GQ48" s="238">
        <f>IF(COUNTIF($BH48:$BJ48, Active!$HH$1)&gt;0, Active!GQ$2, 0)</f>
        <v>0</v>
      </c>
      <c r="GR48" s="238">
        <f>IF(COUNTIF($BK48:$BM48, Active!$HH$1)&gt;0, Active!GR$2, 0)</f>
        <v>0</v>
      </c>
      <c r="GS48" s="238">
        <f>IF(COUNTIF($BN48:$BP48, Active!$HH$1)&gt;0, Active!GS$2, 0)</f>
        <v>0</v>
      </c>
      <c r="GT48" s="238">
        <f>IF(COUNTIF($BQ48:$BS48, Active!$HH$1)&gt;0, Active!GT$2, 0)</f>
        <v>0</v>
      </c>
      <c r="GU48" s="238">
        <f>IF(COUNTIF($BT48:$BV48, Active!$HH$1)&gt;0, Active!GU$2, 0)</f>
        <v>0</v>
      </c>
      <c r="GV48" s="239">
        <f>IF(COUNTIF($BW48:$BY48, Active!$HH$1)&gt;0, Active!GV$2, 0)</f>
        <v>0</v>
      </c>
      <c r="GW48" s="240">
        <f>IF(COUNTIF($BZ48:$CB48, Active!$HH$1)&gt;0, Active!GW$2, 0)</f>
        <v>0</v>
      </c>
      <c r="GX48" s="240">
        <f>IF(COUNTIF($CC48:$CE48, Active!$HH$1)&gt;0, Active!GX$2, 0)</f>
        <v>0</v>
      </c>
      <c r="GY48" s="240">
        <f>IF(COUNTIF($CF48:$CH48, Active!$HH$1)&gt;0, Active!GY$2, 0)</f>
        <v>0</v>
      </c>
      <c r="GZ48" s="240">
        <f>IF(COUNTIF($CI48:$CK48, Active!$HH$1)&gt;0, Active!GZ$2, 0)</f>
        <v>0</v>
      </c>
      <c r="HA48" s="240">
        <f>IF(COUNTIF($CL48:$CN48, Active!$HH$1)&gt;0, Active!HA$2, 0)</f>
        <v>0</v>
      </c>
      <c r="HB48" s="240">
        <f>IF(COUNTIF($CO48:$CQ48, Active!$HH$1)&gt;0, Active!HB$2, 0)</f>
        <v>0</v>
      </c>
      <c r="HC48" s="240">
        <f>IF(COUNTIF($CR48:$CT48, Active!$HH$1)&gt;0, Active!HC$2, 0)</f>
        <v>0</v>
      </c>
      <c r="HD48" s="240">
        <f>IF(COUNTIF($CU48:$CW48, Active!$HH$1)&gt;0, Active!HD$2, 0)</f>
        <v>0</v>
      </c>
      <c r="HE48" s="240">
        <f>IF(COUNTIF($CX48:$CZ48, Active!$HH$1)&gt;0, Active!HE$2, 0)</f>
        <v>0</v>
      </c>
      <c r="HF48" s="240">
        <f>IF(COUNTIF($DA48:$DC48, Active!$HH$1)&gt;0, Active!HF$2, 0)</f>
        <v>0</v>
      </c>
      <c r="HG48" s="240">
        <f>IF(COUNTIF($DD48:$DF48, Active!$HH$1)&gt;0, Active!HG$2, 0)</f>
        <v>0</v>
      </c>
      <c r="HH48" s="241">
        <f t="shared" si="23"/>
        <v>0</v>
      </c>
      <c r="HI48" s="243"/>
      <c r="HJ48" s="242">
        <f>IF(MAX($N48:$Q48)&gt;=40, Active!HJ$2, 0)</f>
        <v>0</v>
      </c>
      <c r="HK48" s="234">
        <f>IF(MAX($R48:$U48)&gt;=40, Active!HK$2, 0)</f>
        <v>0</v>
      </c>
      <c r="HL48" s="234">
        <f>IF(MAX($V48:$Y48)&gt;=40, Active!HL$2, 0)</f>
        <v>0</v>
      </c>
      <c r="HM48" s="234">
        <f>IF(MAX($Z48:$AA48)&gt;=40, Active!HM$2, 0)</f>
        <v>0</v>
      </c>
      <c r="HN48" s="234">
        <f>IF(MAX($AB48:$AC48)&gt;=40, Active!HN$2, 0)</f>
        <v>0</v>
      </c>
      <c r="HO48" s="235">
        <f>IF(MAX($AD48:$AF48)&gt;=40, Active!HO$2, 0)</f>
        <v>20</v>
      </c>
      <c r="HP48" s="236">
        <f>IF(MAX($AG48:$AI48)&gt;=40, Active!HP$2, 0)</f>
        <v>0</v>
      </c>
      <c r="HQ48" s="236">
        <f>IF(MAX($AJ48:$AL48)&gt;=40, Active!HQ$2, 0)</f>
        <v>20</v>
      </c>
      <c r="HR48" s="236">
        <f>IF(MAX($AM48:$AO48)&gt;=40, Active!HR$2, 0)</f>
        <v>20</v>
      </c>
      <c r="HS48" s="236">
        <f>IF(MAX($AP48:$AR48)&gt;=40, Active!HS$2, 0)</f>
        <v>10</v>
      </c>
      <c r="HT48" s="236">
        <f>IF(MAX($AS48:$AU48)&gt;=40, Active!HT$2, 0)</f>
        <v>20</v>
      </c>
      <c r="HU48" s="236">
        <f>IF(MAX($AV48:$AX48)&gt;=40, Active!HU$2, 0)</f>
        <v>10</v>
      </c>
      <c r="HV48" s="237">
        <f>IF(MAX($AY48:$BA48)&gt;=40, Active!HV$2, 0)</f>
        <v>0</v>
      </c>
      <c r="HW48" s="238">
        <f>IF(MAX($BB48:$BD48)&gt;=40, Active!HW$2, 0)</f>
        <v>0</v>
      </c>
      <c r="HX48" s="238">
        <f>IF(MAX($BE48:$BG48)&gt;=40, Active!HX$2, 0)</f>
        <v>0</v>
      </c>
      <c r="HY48" s="238">
        <f>IF(MAX($BH48:$BJ48)&gt;=40, Active!HY$2, 0)</f>
        <v>0</v>
      </c>
      <c r="HZ48" s="238">
        <f>IF(MAX($BK48:$BM48)&gt;=40, Active!HZ$2, 0)</f>
        <v>0</v>
      </c>
      <c r="IA48" s="238">
        <f>IF(MAX($BN48:$BP48)&gt;=40, Active!IA$2, 0)</f>
        <v>0</v>
      </c>
      <c r="IB48" s="238">
        <f>IF(MAX($BQ48:$BS48)&gt;=40, Active!IB$2, 0)</f>
        <v>0</v>
      </c>
      <c r="IC48" s="238">
        <f>IF(MAX($BT48:$BV48)&gt;=40, Active!IC$2, 0)</f>
        <v>0</v>
      </c>
      <c r="ID48" s="239">
        <f>IF(MAX($BW48:$BY48)&gt;=40, Active!ID$2, 0)</f>
        <v>0</v>
      </c>
      <c r="IE48" s="240">
        <f>IF(MAX($BZ48:$CB48)&gt;=40, Active!IE$2, 0)</f>
        <v>0</v>
      </c>
      <c r="IF48" s="240">
        <f>IF(MAX($CC48:$CE48)&gt;=40, Active!IF$2, 0)</f>
        <v>0</v>
      </c>
      <c r="IG48" s="240">
        <f>IF(MAX($CF48:$CH48)&gt;=40, Active!IG$2, 0)</f>
        <v>0</v>
      </c>
      <c r="IH48" s="240">
        <f>IF(MAX($CI48:$CK48)&gt;=40, Active!IH$2, 0)</f>
        <v>0</v>
      </c>
      <c r="II48" s="240">
        <f>IF(MAX($CL48:$CN48)&gt;=40, Active!II$2, 0)</f>
        <v>0</v>
      </c>
      <c r="IJ48" s="240">
        <f>IF(MAX($CO48:$CQ48)&gt;=40, Active!IJ$2, 0)</f>
        <v>0</v>
      </c>
      <c r="IK48" s="240">
        <f>IF(MAX($CR48:$CT48)&gt;=40, Active!IK$2, 0)</f>
        <v>0</v>
      </c>
      <c r="IL48" s="240">
        <f>IF(MAX($CU48:$CW48)&gt;=40, Active!IL$2, 0)</f>
        <v>0</v>
      </c>
      <c r="IM48" s="240">
        <f>IF(MAX($CX48:$CZ48)&gt;=40, Active!IM$2, 0)</f>
        <v>0</v>
      </c>
      <c r="IN48" s="240">
        <f>IF(MAX($DA48:$DC48)&gt;=40, Active!IN$2, 0)</f>
        <v>0</v>
      </c>
      <c r="IO48" s="240">
        <f>IF(MAX($DD48:$DF48)&gt;=40, Active!IO$2, 0)</f>
        <v>0</v>
      </c>
      <c r="IP48" s="416">
        <f t="shared" si="24"/>
        <v>100</v>
      </c>
      <c r="IQ48" s="416">
        <f t="shared" si="25"/>
        <v>0</v>
      </c>
    </row>
    <row r="49" spans="2:251" ht="15" customHeight="1" x14ac:dyDescent="0.25">
      <c r="B49" s="392">
        <v>7</v>
      </c>
      <c r="C49" s="13" t="s">
        <v>486</v>
      </c>
      <c r="D49" s="423">
        <v>42826</v>
      </c>
      <c r="E49" s="20" t="s">
        <v>278</v>
      </c>
      <c r="F49" s="6">
        <v>8117966</v>
      </c>
      <c r="G49" s="20">
        <v>1</v>
      </c>
      <c r="H49" s="20"/>
      <c r="I49" s="23"/>
      <c r="J49" s="6"/>
      <c r="K49" s="6"/>
      <c r="L49" s="424"/>
      <c r="M49" s="425" t="s">
        <v>583</v>
      </c>
      <c r="N49" s="24" t="s">
        <v>16</v>
      </c>
      <c r="O49" s="107"/>
      <c r="P49" s="107"/>
      <c r="Q49" s="273"/>
      <c r="R49" s="24" t="s">
        <v>18</v>
      </c>
      <c r="S49" s="107"/>
      <c r="T49" s="107"/>
      <c r="U49" s="290"/>
      <c r="V49" s="24" t="s">
        <v>19</v>
      </c>
      <c r="W49" s="107"/>
      <c r="X49" s="107"/>
      <c r="Y49" s="273"/>
      <c r="Z49" s="24" t="s">
        <v>17</v>
      </c>
      <c r="AA49" s="273"/>
      <c r="AB49" s="24"/>
      <c r="AC49" s="273"/>
      <c r="AD49" s="24"/>
      <c r="AE49" s="107"/>
      <c r="AF49" s="273"/>
      <c r="AG49" s="24"/>
      <c r="AH49" s="107"/>
      <c r="AI49" s="273"/>
      <c r="AJ49" s="24"/>
      <c r="AK49" s="107"/>
      <c r="AL49" s="273"/>
      <c r="AM49" s="24"/>
      <c r="AN49" s="107"/>
      <c r="AO49" s="273"/>
      <c r="AP49" s="24"/>
      <c r="AQ49" s="107"/>
      <c r="AR49" s="273"/>
      <c r="AS49" s="24"/>
      <c r="AT49" s="107"/>
      <c r="AU49" s="273"/>
      <c r="AV49" s="24"/>
      <c r="AW49" s="107"/>
      <c r="AX49" s="273"/>
      <c r="AY49" s="24"/>
      <c r="AZ49" s="107"/>
      <c r="BA49" s="273"/>
      <c r="BB49" s="24"/>
      <c r="BC49" s="107"/>
      <c r="BD49" s="273"/>
      <c r="BE49" s="24"/>
      <c r="BF49" s="107"/>
      <c r="BG49" s="273"/>
      <c r="BH49" s="24"/>
      <c r="BI49" s="107"/>
      <c r="BJ49" s="273"/>
      <c r="BK49" s="24"/>
      <c r="BL49" s="107"/>
      <c r="BM49" s="273"/>
      <c r="BN49" s="24"/>
      <c r="BO49" s="107"/>
      <c r="BP49" s="273"/>
      <c r="BQ49" s="24"/>
      <c r="BR49" s="107"/>
      <c r="BS49" s="273"/>
      <c r="BT49" s="24"/>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t="e">
        <f t="shared" si="19"/>
        <v>#DIV/0!</v>
      </c>
      <c r="DK49" s="219"/>
      <c r="DL49" s="220" t="e">
        <f t="shared" si="20"/>
        <v>#DIV/0!</v>
      </c>
      <c r="DM49" s="650">
        <f>COUNTIF(N49:DF49, Active!DM$1)+COUNTIF(N49:DF49, Active!DM$2)</f>
        <v>0</v>
      </c>
      <c r="DN49" s="233">
        <f>IF(COUNTIF($N49:$Q49, Active!ET$1)&gt;0, Active!DN$2, 0)</f>
        <v>0</v>
      </c>
      <c r="DO49" s="234">
        <f>IF(COUNTIF($R49:$U49, Active!ET$1)&gt;0, Active!DO$2, 0)</f>
        <v>0</v>
      </c>
      <c r="DP49" s="234">
        <f>IF(COUNTIF($V49:$Y49, Active!ET$1)&gt;0, Active!DP$2, 0)</f>
        <v>0</v>
      </c>
      <c r="DQ49" s="234">
        <f>IF(COUNTIF($Z49:$AA49, Active!ET$1)&gt;0, Active!DQ$2, 0)</f>
        <v>0</v>
      </c>
      <c r="DR49" s="234">
        <f>IF(COUNTIF($AB49:$AC49, Active!ET$1)&gt;0, Active!DR$2, 0)</f>
        <v>0</v>
      </c>
      <c r="DS49" s="235">
        <f>IF(COUNTIF($AD49:$AF49, Active!$ET$1)&gt;0, Active!DS$2, 0)</f>
        <v>0</v>
      </c>
      <c r="DT49" s="236">
        <f>IF(COUNTIF($AG49:$AI49, Active!$ET$1)&gt;0, Active!DT$2, 0)</f>
        <v>0</v>
      </c>
      <c r="DU49" s="236">
        <f>IF(COUNTIF($AJ49:$AL49, Active!$ET$1)&gt;0, Active!DU$2, 0)</f>
        <v>0</v>
      </c>
      <c r="DV49" s="236">
        <f>IF(COUNTIF($AM49:$AO49, Active!$ET$1)&gt;0, Active!DV$2, 0)</f>
        <v>0</v>
      </c>
      <c r="DW49" s="236">
        <f>IF(COUNTIF($AP49:$AR49, Active!$ET$1)&gt;0, Active!DW$2, 0)</f>
        <v>0</v>
      </c>
      <c r="DX49" s="236">
        <f>IF(COUNTIF($AS49:$AU49, Active!$ET$1)&gt;0, Active!DX$2, 0)</f>
        <v>0</v>
      </c>
      <c r="DY49" s="236">
        <f>IF(COUNTIF($AV49:$AX49, Active!$ET$1)&gt;0, Active!DY$2, 0)</f>
        <v>0</v>
      </c>
      <c r="DZ49" s="237">
        <f>IF(COUNTIF($AY49:$BA49, Active!$ET$1)&gt;0, Active!DZ$2, 0)</f>
        <v>0</v>
      </c>
      <c r="EA49" s="238">
        <f>IF(COUNTIF($BB49:$BD49, Active!$ET$1)&gt;0, Active!EA$2, 0)</f>
        <v>0</v>
      </c>
      <c r="EB49" s="238">
        <f>IF(COUNTIF($BE49:$BG49, Active!$ET$1)&gt;0, Active!EB$2, 0)</f>
        <v>0</v>
      </c>
      <c r="EC49" s="238">
        <f>IF(COUNTIF($BH49:$BJ49, Active!$ET$1)&gt;0, Active!EC$2, 0)</f>
        <v>0</v>
      </c>
      <c r="ED49" s="238">
        <f>IF(COUNTIF($BK49:$BM49, Active!$ET$1)&gt;0, Active!ED$2, 0)</f>
        <v>0</v>
      </c>
      <c r="EE49" s="238">
        <f>IF(COUNTIF($BN49:$BP49, Active!$ET$1)&gt;0, Active!EE$2, 0)</f>
        <v>0</v>
      </c>
      <c r="EF49" s="238">
        <f>IF(COUNTIF($BQ49:$BS49, Active!$ET$1)&gt;0, Active!EF$2, 0)</f>
        <v>0</v>
      </c>
      <c r="EG49" s="238">
        <f>IF(COUNTIF($BT49:$BV49, Active!$ET$1)&gt;0, Active!EG$2, 0)</f>
        <v>0</v>
      </c>
      <c r="EH49" s="239">
        <f>IF(COUNTIF($BW49:$BY49, Active!$ET$1)&gt;0, Active!EH$2, 0)</f>
        <v>0</v>
      </c>
      <c r="EI49" s="240">
        <f>IF(COUNTIF($BZ49:$CB49, Active!$ET$1)&gt;0, Active!EI$2, 0)</f>
        <v>0</v>
      </c>
      <c r="EJ49" s="240">
        <f>IF(COUNTIF($CC49:$CE49, Active!$ET$1)&gt;0, Active!EJ$2, 0)</f>
        <v>0</v>
      </c>
      <c r="EK49" s="240">
        <f>IF(COUNTIF($CF49:$CH49, Active!$ET$1)&gt;0, Active!EK$2, 0)</f>
        <v>0</v>
      </c>
      <c r="EL49" s="240">
        <f>IF(COUNTIF($CI49:$CK49, Active!$ET$1)&gt;0, Active!EL$2, 0)</f>
        <v>0</v>
      </c>
      <c r="EM49" s="240">
        <f>IF(COUNTIF($CL49:$CN49, Active!$ET$1)&gt;0, Active!EM$2, 0)</f>
        <v>0</v>
      </c>
      <c r="EN49" s="240">
        <f>IF(COUNTIF($CO49:$CQ49, Active!$ET$1)&gt;0, Active!EN$2, 0)</f>
        <v>0</v>
      </c>
      <c r="EO49" s="240">
        <f>IF(COUNTIF($CR49:$CT49, Active!$ET$1)&gt;0, Active!EO$2, 0)</f>
        <v>0</v>
      </c>
      <c r="EP49" s="240">
        <f>IF(COUNTIF($CU49:$CW49, Active!$ET$1)&gt;0, Active!EP$2, 0)</f>
        <v>0</v>
      </c>
      <c r="EQ49" s="240">
        <f>IF(COUNTIF($CX49:$CZ49, Active!$ET$1)&gt;0, Active!EQ$2, 0)</f>
        <v>0</v>
      </c>
      <c r="ER49" s="240">
        <f>IF(COUNTIF($DA49:$DC49, Active!$ET$1)&gt;0, Active!ER$2, 0)</f>
        <v>0</v>
      </c>
      <c r="ES49" s="240">
        <f>IF(COUNTIF($DD49:$DF49, Active!$ET$1)&gt;0, Active!ES$2, 0)</f>
        <v>0</v>
      </c>
      <c r="ET49" s="241">
        <f t="shared" si="21"/>
        <v>0</v>
      </c>
      <c r="EU49" s="242">
        <f>IF(COUNTIF($N49:$Q49, Active!GA$1)&gt;0, Active!EU$2, 0)</f>
        <v>0</v>
      </c>
      <c r="EV49" s="234">
        <f>IF(COUNTIF($R49:$U49, Active!GA$1)&gt;0, Active!EV$2, 0)</f>
        <v>0</v>
      </c>
      <c r="EW49" s="234">
        <f>IF(COUNTIF($V49:$Y49, Active!GA$1)&gt;0, Active!EW$2, 0)</f>
        <v>0</v>
      </c>
      <c r="EX49" s="234">
        <f>IF(COUNTIF($Z49:$AA49, Active!GA$1)&gt;0, Active!EX$2, 0)</f>
        <v>0</v>
      </c>
      <c r="EY49" s="234">
        <f>IF(COUNTIF($AB49:$AC49, Active!GA$1)&gt;0, Active!EY$2, 0)</f>
        <v>0</v>
      </c>
      <c r="EZ49" s="235">
        <f>IF(COUNTIF($AD49:$AF49, Active!$GA$1)&gt;0, Active!EZ$2, 0)</f>
        <v>0</v>
      </c>
      <c r="FA49" s="236">
        <f>IF(COUNTIF($AG49:$AI49, Active!$GA$1)&gt;0, Active!FA$2, 0)</f>
        <v>0</v>
      </c>
      <c r="FB49" s="236">
        <f>IF(COUNTIF($AJ49:$AL49, Active!$GA$1)&gt;0, Active!FB$2, 0)</f>
        <v>0</v>
      </c>
      <c r="FC49" s="236">
        <f>IF(COUNTIF($AM49:$AO49, Active!$GA$1)&gt;0, Active!FC$2, 0)</f>
        <v>0</v>
      </c>
      <c r="FD49" s="236">
        <f>IF(COUNTIF($AP49:$AR49, Active!$GA$1)&gt;0, Active!FD$2, 0)</f>
        <v>0</v>
      </c>
      <c r="FE49" s="236">
        <f>IF(COUNTIF($AS49:$AU49, Active!$GA$1)&gt;0, Active!FE$2, 0)</f>
        <v>0</v>
      </c>
      <c r="FF49" s="236">
        <f>IF(COUNTIF($AV49:$AX49, Active!$GA$1)&gt;0, Active!FF$2, 0)</f>
        <v>0</v>
      </c>
      <c r="FG49" s="237">
        <f>IF(COUNTIF($AY49:$BA49, Active!$GA$1)&gt;0, Active!FG$2, 0)</f>
        <v>0</v>
      </c>
      <c r="FH49" s="238">
        <f>IF(COUNTIF($BB49:$BD49, Active!$GA$1)&gt;0, Active!FH$2, 0)</f>
        <v>0</v>
      </c>
      <c r="FI49" s="238">
        <f>IF(COUNTIF($BE49:$BG49, Active!$GA$1)&gt;0, Active!FI$2, 0)</f>
        <v>0</v>
      </c>
      <c r="FJ49" s="238">
        <f>IF(COUNTIF($BH49:$BJ49, Active!$GA$1)&gt;0, Active!FJ$2, 0)</f>
        <v>0</v>
      </c>
      <c r="FK49" s="238">
        <f>IF(COUNTIF($BK49:$BM49, Active!$GA$1)&gt;0, Active!FK$2, 0)</f>
        <v>0</v>
      </c>
      <c r="FL49" s="238">
        <f>IF(COUNTIF($BN49:$BP49, Active!$GA$1)&gt;0, Active!FL$2, 0)</f>
        <v>0</v>
      </c>
      <c r="FM49" s="238">
        <f>IF(COUNTIF($BQ49:$BS49, Active!$GA$1)&gt;0, Active!FM$2, 0)</f>
        <v>0</v>
      </c>
      <c r="FN49" s="238">
        <f>IF(COUNTIF($BT49:$BV49, Active!$GA$1)&gt;0, Active!FN$2, 0)</f>
        <v>0</v>
      </c>
      <c r="FO49" s="239">
        <f>IF(COUNTIF($BW49:$BY49, Active!$GA$1)&gt;0, Active!FO$2, 0)</f>
        <v>0</v>
      </c>
      <c r="FP49" s="240">
        <f>IF(COUNTIF($BZ49:$CB49, Active!$GA$1)&gt;0, Active!FP$2, 0)</f>
        <v>0</v>
      </c>
      <c r="FQ49" s="240">
        <f>IF(COUNTIF($CC49:$CE49, Active!$GA$1)&gt;0, Active!FQ$2, 0)</f>
        <v>0</v>
      </c>
      <c r="FR49" s="240">
        <f>IF(COUNTIF($CF49:$CH49, Active!$GA$1)&gt;0, Active!FR$2, 0)</f>
        <v>0</v>
      </c>
      <c r="FS49" s="240">
        <f>IF(COUNTIF($CI49:$CK49, Active!$GA$1)&gt;0, Active!FS$2, 0)</f>
        <v>0</v>
      </c>
      <c r="FT49" s="240">
        <f>IF(COUNTIF($CL49:$CN49, Active!$GA$1)&gt;0, Active!FT$2, 0)</f>
        <v>0</v>
      </c>
      <c r="FU49" s="240">
        <f>IF(COUNTIF($CO49:$CQ49, Active!$GA$1)&gt;0, Active!FU$2, 0)</f>
        <v>0</v>
      </c>
      <c r="FV49" s="240">
        <f>IF(COUNTIF($CR49:$CT49, Active!$GA$1)&gt;0, Active!FV$2, 0)</f>
        <v>0</v>
      </c>
      <c r="FW49" s="240">
        <f>IF(COUNTIF($CU49:$CW49, Active!$GA$1)&gt;0, Active!FW$2, 0)</f>
        <v>0</v>
      </c>
      <c r="FX49" s="240">
        <f>IF(COUNTIF($CX49:$CZ49, Active!$GA$1)&gt;0, Active!FX$2, 0)</f>
        <v>0</v>
      </c>
      <c r="FY49" s="240">
        <f>IF(COUNTIF($DA49:$DC49, Active!$GA$1)&gt;0, Active!FY$2, 0)</f>
        <v>0</v>
      </c>
      <c r="FZ49" s="240">
        <f>IF(COUNTIF($DD49:$DF49, Active!$GA$1)&gt;0, Active!FZ$2, 0)</f>
        <v>0</v>
      </c>
      <c r="GA49" s="241">
        <f t="shared" si="22"/>
        <v>0</v>
      </c>
      <c r="GB49" s="242">
        <f>IF(COUNTIF($N49:$Q49, Active!HH$1)&gt;0, Active!GB$2, 0)</f>
        <v>0</v>
      </c>
      <c r="GC49" s="234">
        <f>IF(COUNTIF($R49:$U49, Active!HH$1)&gt;0, Active!GC$2, 0)</f>
        <v>0</v>
      </c>
      <c r="GD49" s="234">
        <f>IF(COUNTIF($V49:$Y49, Active!HH$1)&gt;0, Active!GD$2, 0)</f>
        <v>0</v>
      </c>
      <c r="GE49" s="234">
        <f>IF(COUNTIF($Z49:$AA49, Active!HH$1)&gt;0, Active!GE$2, 0)</f>
        <v>0</v>
      </c>
      <c r="GF49" s="234">
        <f>IF(COUNTIF($AB49:$AC49, Active!HH$1)&gt;0, Active!GF$2, 0)</f>
        <v>0</v>
      </c>
      <c r="GG49" s="235">
        <f>IF(COUNTIF($AD49:$AF49, Active!$HH$1)&gt;0, Active!GG$2, 0)</f>
        <v>0</v>
      </c>
      <c r="GH49" s="236">
        <f>IF(COUNTIF($AG49:$AI49, Active!$HH$1)&gt;0, Active!GH$2, 0)</f>
        <v>0</v>
      </c>
      <c r="GI49" s="236">
        <f>IF(COUNTIF($AJ49:$AL49, Active!$HH$1)&gt;0, Active!GI$2, 0)</f>
        <v>0</v>
      </c>
      <c r="GJ49" s="236">
        <f>IF(COUNTIF($AM49:$AO49, Active!$HH$1)&gt;0, Active!GJ$2, 0)</f>
        <v>0</v>
      </c>
      <c r="GK49" s="236">
        <f>IF(COUNTIF($AP49:$AR49, Active!$HH$1)&gt;0, Active!GK$2, 0)</f>
        <v>0</v>
      </c>
      <c r="GL49" s="236">
        <f>IF(COUNTIF($AS49:$AU49, Active!$HH$1)&gt;0, Active!GL$2, 0)</f>
        <v>0</v>
      </c>
      <c r="GM49" s="236">
        <f>IF(COUNTIF($AV49:$AX49, Active!$HH$1)&gt;0, Active!GM$2, 0)</f>
        <v>0</v>
      </c>
      <c r="GN49" s="237">
        <f>IF(COUNTIF($AY49:$BA49, Active!$HH$1)&gt;0, Active!GN$2, 0)</f>
        <v>0</v>
      </c>
      <c r="GO49" s="238">
        <f>IF(COUNTIF($BB49:$BD49, Active!$HH$1)&gt;0, Active!GO$2, 0)</f>
        <v>0</v>
      </c>
      <c r="GP49" s="238">
        <f>IF(COUNTIF($BE49:$BG49, Active!$HH$1)&gt;0, Active!GP$2, 0)</f>
        <v>0</v>
      </c>
      <c r="GQ49" s="238">
        <f>IF(COUNTIF($BH49:$BJ49, Active!$HH$1)&gt;0, Active!GQ$2, 0)</f>
        <v>0</v>
      </c>
      <c r="GR49" s="238">
        <f>IF(COUNTIF($BK49:$BM49, Active!$HH$1)&gt;0, Active!GR$2, 0)</f>
        <v>0</v>
      </c>
      <c r="GS49" s="238">
        <f>IF(COUNTIF($BN49:$BP49, Active!$HH$1)&gt;0, Active!GS$2, 0)</f>
        <v>0</v>
      </c>
      <c r="GT49" s="238">
        <f>IF(COUNTIF($BQ49:$BS49, Active!$HH$1)&gt;0, Active!GT$2, 0)</f>
        <v>0</v>
      </c>
      <c r="GU49" s="238">
        <f>IF(COUNTIF($BT49:$BV49, Active!$HH$1)&gt;0, Active!GU$2, 0)</f>
        <v>0</v>
      </c>
      <c r="GV49" s="239">
        <f>IF(COUNTIF($BW49:$BY49, Active!$HH$1)&gt;0, Active!GV$2, 0)</f>
        <v>0</v>
      </c>
      <c r="GW49" s="240">
        <f>IF(COUNTIF($BZ49:$CB49, Active!$HH$1)&gt;0, Active!GW$2, 0)</f>
        <v>0</v>
      </c>
      <c r="GX49" s="240">
        <f>IF(COUNTIF($CC49:$CE49, Active!$HH$1)&gt;0, Active!GX$2, 0)</f>
        <v>0</v>
      </c>
      <c r="GY49" s="240">
        <f>IF(COUNTIF($CF49:$CH49, Active!$HH$1)&gt;0, Active!GY$2, 0)</f>
        <v>0</v>
      </c>
      <c r="GZ49" s="240">
        <f>IF(COUNTIF($CI49:$CK49, Active!$HH$1)&gt;0, Active!GZ$2, 0)</f>
        <v>0</v>
      </c>
      <c r="HA49" s="240">
        <f>IF(COUNTIF($CL49:$CN49, Active!$HH$1)&gt;0, Active!HA$2, 0)</f>
        <v>0</v>
      </c>
      <c r="HB49" s="240">
        <f>IF(COUNTIF($CO49:$CQ49, Active!$HH$1)&gt;0, Active!HB$2, 0)</f>
        <v>0</v>
      </c>
      <c r="HC49" s="240">
        <f>IF(COUNTIF($CR49:$CT49, Active!$HH$1)&gt;0, Active!HC$2, 0)</f>
        <v>0</v>
      </c>
      <c r="HD49" s="240">
        <f>IF(COUNTIF($CU49:$CW49, Active!$HH$1)&gt;0, Active!HD$2, 0)</f>
        <v>0</v>
      </c>
      <c r="HE49" s="240">
        <f>IF(COUNTIF($CX49:$CZ49, Active!$HH$1)&gt;0, Active!HE$2, 0)</f>
        <v>0</v>
      </c>
      <c r="HF49" s="240">
        <f>IF(COUNTIF($DA49:$DC49, Active!$HH$1)&gt;0, Active!HF$2, 0)</f>
        <v>0</v>
      </c>
      <c r="HG49" s="240">
        <f>IF(COUNTIF($DD49:$DF49, Active!$HH$1)&gt;0, Active!HG$2, 0)</f>
        <v>0</v>
      </c>
      <c r="HH49" s="241">
        <f t="shared" si="23"/>
        <v>0</v>
      </c>
      <c r="HI49" s="243"/>
      <c r="HJ49" s="242">
        <f>IF(MAX($N49:$Q49)&gt;=40, Active!HJ$2, 0)</f>
        <v>0</v>
      </c>
      <c r="HK49" s="234">
        <f>IF(MAX($R49:$U49)&gt;=40, Active!HK$2, 0)</f>
        <v>0</v>
      </c>
      <c r="HL49" s="234">
        <f>IF(MAX($V49:$Y49)&gt;=40, Active!HL$2, 0)</f>
        <v>0</v>
      </c>
      <c r="HM49" s="234">
        <f>IF(MAX($Z49:$AA49)&gt;=40, Active!HM$2, 0)</f>
        <v>0</v>
      </c>
      <c r="HN49" s="234">
        <f>IF(MAX($AB49:$AC49)&gt;=40, Active!HN$2, 0)</f>
        <v>0</v>
      </c>
      <c r="HO49" s="235">
        <f>IF(MAX($AD49:$AF49)&gt;=40, Active!HO$2, 0)</f>
        <v>0</v>
      </c>
      <c r="HP49" s="236">
        <f>IF(MAX($AG49:$AI49)&gt;=40, Active!HP$2, 0)</f>
        <v>0</v>
      </c>
      <c r="HQ49" s="236">
        <f>IF(MAX($AJ49:$AL49)&gt;=40, Active!HQ$2, 0)</f>
        <v>0</v>
      </c>
      <c r="HR49" s="236">
        <f>IF(MAX($AM49:$AO49)&gt;=40, Active!HR$2, 0)</f>
        <v>0</v>
      </c>
      <c r="HS49" s="236">
        <f>IF(MAX($AP49:$AR49)&gt;=40, Active!HS$2, 0)</f>
        <v>0</v>
      </c>
      <c r="HT49" s="236">
        <f>IF(MAX($AS49:$AU49)&gt;=40, Active!HT$2, 0)</f>
        <v>0</v>
      </c>
      <c r="HU49" s="236">
        <f>IF(MAX($AV49:$AX49)&gt;=40, Active!HU$2, 0)</f>
        <v>0</v>
      </c>
      <c r="HV49" s="237">
        <f>IF(MAX($AY49:$BA49)&gt;=40, Active!HV$2, 0)</f>
        <v>0</v>
      </c>
      <c r="HW49" s="238">
        <f>IF(MAX($BB49:$BD49)&gt;=40, Active!HW$2, 0)</f>
        <v>0</v>
      </c>
      <c r="HX49" s="238">
        <f>IF(MAX($BE49:$BG49)&gt;=40, Active!HX$2, 0)</f>
        <v>0</v>
      </c>
      <c r="HY49" s="238">
        <f>IF(MAX($BH49:$BJ49)&gt;=40, Active!HY$2, 0)</f>
        <v>0</v>
      </c>
      <c r="HZ49" s="238">
        <f>IF(MAX($BK49:$BM49)&gt;=40, Active!HZ$2, 0)</f>
        <v>0</v>
      </c>
      <c r="IA49" s="238">
        <f>IF(MAX($BN49:$BP49)&gt;=40, Active!IA$2, 0)</f>
        <v>0</v>
      </c>
      <c r="IB49" s="238">
        <f>IF(MAX($BQ49:$BS49)&gt;=40, Active!IB$2, 0)</f>
        <v>0</v>
      </c>
      <c r="IC49" s="238">
        <f>IF(MAX($BT49:$BV49)&gt;=40, Active!IC$2, 0)</f>
        <v>0</v>
      </c>
      <c r="ID49" s="239">
        <f>IF(MAX($BW49:$BY49)&gt;=40, Active!ID$2, 0)</f>
        <v>0</v>
      </c>
      <c r="IE49" s="240">
        <f>IF(MAX($BZ49:$CB49)&gt;=40, Active!IE$2, 0)</f>
        <v>0</v>
      </c>
      <c r="IF49" s="240">
        <f>IF(MAX($CC49:$CE49)&gt;=40, Active!IF$2, 0)</f>
        <v>0</v>
      </c>
      <c r="IG49" s="240">
        <f>IF(MAX($CF49:$CH49)&gt;=40, Active!IG$2, 0)</f>
        <v>0</v>
      </c>
      <c r="IH49" s="240">
        <f>IF(MAX($CI49:$CK49)&gt;=40, Active!IH$2, 0)</f>
        <v>0</v>
      </c>
      <c r="II49" s="240">
        <f>IF(MAX($CL49:$CN49)&gt;=40, Active!II$2, 0)</f>
        <v>0</v>
      </c>
      <c r="IJ49" s="240">
        <f>IF(MAX($CO49:$CQ49)&gt;=40, Active!IJ$2, 0)</f>
        <v>0</v>
      </c>
      <c r="IK49" s="240">
        <f>IF(MAX($CR49:$CT49)&gt;=40, Active!IK$2, 0)</f>
        <v>0</v>
      </c>
      <c r="IL49" s="240">
        <f>IF(MAX($CU49:$CW49)&gt;=40, Active!IL$2, 0)</f>
        <v>0</v>
      </c>
      <c r="IM49" s="240">
        <f>IF(MAX($CX49:$CZ49)&gt;=40, Active!IM$2, 0)</f>
        <v>0</v>
      </c>
      <c r="IN49" s="240">
        <f>IF(MAX($DA49:$DC49)&gt;=40, Active!IN$2, 0)</f>
        <v>0</v>
      </c>
      <c r="IO49" s="240">
        <f>IF(MAX($DD49:$DF49)&gt;=40, Active!IO$2, 0)</f>
        <v>0</v>
      </c>
      <c r="IP49" s="416">
        <f t="shared" si="24"/>
        <v>0</v>
      </c>
      <c r="IQ49" s="416">
        <f t="shared" si="25"/>
        <v>0</v>
      </c>
    </row>
    <row r="50" spans="2:251" ht="15" customHeight="1" x14ac:dyDescent="0.25">
      <c r="B50" s="392">
        <v>8</v>
      </c>
      <c r="C50" s="13" t="s">
        <v>487</v>
      </c>
      <c r="D50" s="423">
        <v>42826</v>
      </c>
      <c r="E50" s="20" t="s">
        <v>278</v>
      </c>
      <c r="F50" s="6">
        <v>8117760</v>
      </c>
      <c r="G50" s="20">
        <v>1</v>
      </c>
      <c r="H50" s="20"/>
      <c r="I50" s="23"/>
      <c r="J50" s="6"/>
      <c r="K50" s="6"/>
      <c r="L50" s="424"/>
      <c r="M50" s="425" t="s">
        <v>584</v>
      </c>
      <c r="N50" s="24" t="s">
        <v>21</v>
      </c>
      <c r="O50" s="107"/>
      <c r="P50" s="107"/>
      <c r="Q50" s="273"/>
      <c r="R50" s="24" t="s">
        <v>16</v>
      </c>
      <c r="S50" s="107"/>
      <c r="T50" s="107"/>
      <c r="U50" s="290"/>
      <c r="V50" s="24" t="s">
        <v>19</v>
      </c>
      <c r="W50" s="107"/>
      <c r="X50" s="107"/>
      <c r="Y50" s="273"/>
      <c r="Z50" s="24" t="s">
        <v>16</v>
      </c>
      <c r="AA50" s="273"/>
      <c r="AB50" s="24"/>
      <c r="AC50" s="273"/>
      <c r="AD50" s="24">
        <v>64.800003051757813</v>
      </c>
      <c r="AE50" s="107"/>
      <c r="AF50" s="273"/>
      <c r="AG50" s="24"/>
      <c r="AH50" s="107"/>
      <c r="AI50" s="273"/>
      <c r="AJ50" s="24">
        <v>89.199996948242188</v>
      </c>
      <c r="AK50" s="107"/>
      <c r="AL50" s="273"/>
      <c r="AM50" s="24">
        <v>55.450000762939453</v>
      </c>
      <c r="AN50" s="107"/>
      <c r="AO50" s="273"/>
      <c r="AP50" s="24">
        <v>77.400001525878906</v>
      </c>
      <c r="AQ50" s="107"/>
      <c r="AR50" s="273"/>
      <c r="AS50" s="24">
        <v>74.75</v>
      </c>
      <c r="AT50" s="107"/>
      <c r="AU50" s="273"/>
      <c r="AV50" s="24">
        <v>83</v>
      </c>
      <c r="AW50" s="107"/>
      <c r="AX50" s="273"/>
      <c r="AY50" s="24"/>
      <c r="AZ50" s="107"/>
      <c r="BA50" s="273"/>
      <c r="BB50" s="24"/>
      <c r="BC50" s="107"/>
      <c r="BD50" s="273"/>
      <c r="BE50" s="24"/>
      <c r="BF50" s="107"/>
      <c r="BG50" s="273"/>
      <c r="BH50" s="24"/>
      <c r="BI50" s="107"/>
      <c r="BJ50" s="273"/>
      <c r="BK50" s="24"/>
      <c r="BL50" s="107"/>
      <c r="BM50" s="273"/>
      <c r="BN50" s="24"/>
      <c r="BO50" s="107"/>
      <c r="BP50" s="273"/>
      <c r="BQ50" s="24"/>
      <c r="BR50" s="107"/>
      <c r="BS50" s="273"/>
      <c r="BT50" s="24"/>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t="e">
        <f t="shared" si="19"/>
        <v>#DIV/0!</v>
      </c>
      <c r="DK50" s="219"/>
      <c r="DL50" s="220" t="e">
        <f t="shared" si="20"/>
        <v>#DIV/0!</v>
      </c>
      <c r="DM50" s="650">
        <f>COUNTIF(N50:DF50, Active!DM$1)+COUNTIF(N50:DF50, Active!DM$2)</f>
        <v>0</v>
      </c>
      <c r="DN50" s="233">
        <f>IF(COUNTIF($N50:$Q50, Active!ET$1)&gt;0, Active!DN$2, 0)</f>
        <v>0</v>
      </c>
      <c r="DO50" s="234">
        <f>IF(COUNTIF($R50:$U50, Active!ET$1)&gt;0, Active!DO$2, 0)</f>
        <v>0</v>
      </c>
      <c r="DP50" s="234">
        <f>IF(COUNTIF($V50:$Y50, Active!ET$1)&gt;0, Active!DP$2, 0)</f>
        <v>0</v>
      </c>
      <c r="DQ50" s="234">
        <f>IF(COUNTIF($Z50:$AA50, Active!ET$1)&gt;0, Active!DQ$2, 0)</f>
        <v>0</v>
      </c>
      <c r="DR50" s="234">
        <f>IF(COUNTIF($AB50:$AC50, Active!ET$1)&gt;0, Active!DR$2, 0)</f>
        <v>0</v>
      </c>
      <c r="DS50" s="235">
        <f>IF(COUNTIF($AD50:$AF50, Active!$ET$1)&gt;0, Active!DS$2, 0)</f>
        <v>0</v>
      </c>
      <c r="DT50" s="236">
        <f>IF(COUNTIF($AG50:$AI50, Active!$ET$1)&gt;0, Active!DT$2, 0)</f>
        <v>0</v>
      </c>
      <c r="DU50" s="236">
        <f>IF(COUNTIF($AJ50:$AL50, Active!$ET$1)&gt;0, Active!DU$2, 0)</f>
        <v>0</v>
      </c>
      <c r="DV50" s="236">
        <f>IF(COUNTIF($AM50:$AO50, Active!$ET$1)&gt;0, Active!DV$2, 0)</f>
        <v>0</v>
      </c>
      <c r="DW50" s="236">
        <f>IF(COUNTIF($AP50:$AR50, Active!$ET$1)&gt;0, Active!DW$2, 0)</f>
        <v>0</v>
      </c>
      <c r="DX50" s="236">
        <f>IF(COUNTIF($AS50:$AU50, Active!$ET$1)&gt;0, Active!DX$2, 0)</f>
        <v>0</v>
      </c>
      <c r="DY50" s="236">
        <f>IF(COUNTIF($AV50:$AX50, Active!$ET$1)&gt;0, Active!DY$2, 0)</f>
        <v>0</v>
      </c>
      <c r="DZ50" s="237">
        <f>IF(COUNTIF($AY50:$BA50, Active!$ET$1)&gt;0, Active!DZ$2, 0)</f>
        <v>0</v>
      </c>
      <c r="EA50" s="238">
        <f>IF(COUNTIF($BB50:$BD50, Active!$ET$1)&gt;0, Active!EA$2, 0)</f>
        <v>0</v>
      </c>
      <c r="EB50" s="238">
        <f>IF(COUNTIF($BE50:$BG50, Active!$ET$1)&gt;0, Active!EB$2, 0)</f>
        <v>0</v>
      </c>
      <c r="EC50" s="238">
        <f>IF(COUNTIF($BH50:$BJ50, Active!$ET$1)&gt;0, Active!EC$2, 0)</f>
        <v>0</v>
      </c>
      <c r="ED50" s="238">
        <f>IF(COUNTIF($BK50:$BM50, Active!$ET$1)&gt;0, Active!ED$2, 0)</f>
        <v>0</v>
      </c>
      <c r="EE50" s="238">
        <f>IF(COUNTIF($BN50:$BP50, Active!$ET$1)&gt;0, Active!EE$2, 0)</f>
        <v>0</v>
      </c>
      <c r="EF50" s="238">
        <f>IF(COUNTIF($BQ50:$BS50, Active!$ET$1)&gt;0, Active!EF$2, 0)</f>
        <v>0</v>
      </c>
      <c r="EG50" s="238">
        <f>IF(COUNTIF($BT50:$BV50, Active!$ET$1)&gt;0, Active!EG$2, 0)</f>
        <v>0</v>
      </c>
      <c r="EH50" s="239">
        <f>IF(COUNTIF($BW50:$BY50, Active!$ET$1)&gt;0, Active!EH$2, 0)</f>
        <v>0</v>
      </c>
      <c r="EI50" s="240">
        <f>IF(COUNTIF($BZ50:$CB50, Active!$ET$1)&gt;0, Active!EI$2, 0)</f>
        <v>0</v>
      </c>
      <c r="EJ50" s="240">
        <f>IF(COUNTIF($CC50:$CE50, Active!$ET$1)&gt;0, Active!EJ$2, 0)</f>
        <v>0</v>
      </c>
      <c r="EK50" s="240">
        <f>IF(COUNTIF($CF50:$CH50, Active!$ET$1)&gt;0, Active!EK$2, 0)</f>
        <v>0</v>
      </c>
      <c r="EL50" s="240">
        <f>IF(COUNTIF($CI50:$CK50, Active!$ET$1)&gt;0, Active!EL$2, 0)</f>
        <v>0</v>
      </c>
      <c r="EM50" s="240">
        <f>IF(COUNTIF($CL50:$CN50, Active!$ET$1)&gt;0, Active!EM$2, 0)</f>
        <v>0</v>
      </c>
      <c r="EN50" s="240">
        <f>IF(COUNTIF($CO50:$CQ50, Active!$ET$1)&gt;0, Active!EN$2, 0)</f>
        <v>0</v>
      </c>
      <c r="EO50" s="240">
        <f>IF(COUNTIF($CR50:$CT50, Active!$ET$1)&gt;0, Active!EO$2, 0)</f>
        <v>0</v>
      </c>
      <c r="EP50" s="240">
        <f>IF(COUNTIF($CU50:$CW50, Active!$ET$1)&gt;0, Active!EP$2, 0)</f>
        <v>0</v>
      </c>
      <c r="EQ50" s="240">
        <f>IF(COUNTIF($CX50:$CZ50, Active!$ET$1)&gt;0, Active!EQ$2, 0)</f>
        <v>0</v>
      </c>
      <c r="ER50" s="240">
        <f>IF(COUNTIF($DA50:$DC50, Active!$ET$1)&gt;0, Active!ER$2, 0)</f>
        <v>0</v>
      </c>
      <c r="ES50" s="240">
        <f>IF(COUNTIF($DD50:$DF50, Active!$ET$1)&gt;0, Active!ES$2, 0)</f>
        <v>0</v>
      </c>
      <c r="ET50" s="241">
        <f t="shared" si="21"/>
        <v>0</v>
      </c>
      <c r="EU50" s="242">
        <f>IF(COUNTIF($N50:$Q50, Active!GA$1)&gt;0, Active!EU$2, 0)</f>
        <v>0</v>
      </c>
      <c r="EV50" s="234">
        <f>IF(COUNTIF($R50:$U50, Active!GA$1)&gt;0, Active!EV$2, 0)</f>
        <v>0</v>
      </c>
      <c r="EW50" s="234">
        <f>IF(COUNTIF($V50:$Y50, Active!GA$1)&gt;0, Active!EW$2, 0)</f>
        <v>0</v>
      </c>
      <c r="EX50" s="234">
        <f>IF(COUNTIF($Z50:$AA50, Active!GA$1)&gt;0, Active!EX$2, 0)</f>
        <v>0</v>
      </c>
      <c r="EY50" s="234">
        <f>IF(COUNTIF($AB50:$AC50, Active!GA$1)&gt;0, Active!EY$2, 0)</f>
        <v>0</v>
      </c>
      <c r="EZ50" s="235">
        <f>IF(COUNTIF($AD50:$AF50, Active!$GA$1)&gt;0, Active!EZ$2, 0)</f>
        <v>0</v>
      </c>
      <c r="FA50" s="236">
        <f>IF(COUNTIF($AG50:$AI50, Active!$GA$1)&gt;0, Active!FA$2, 0)</f>
        <v>0</v>
      </c>
      <c r="FB50" s="236">
        <f>IF(COUNTIF($AJ50:$AL50, Active!$GA$1)&gt;0, Active!FB$2, 0)</f>
        <v>0</v>
      </c>
      <c r="FC50" s="236">
        <f>IF(COUNTIF($AM50:$AO50, Active!$GA$1)&gt;0, Active!FC$2, 0)</f>
        <v>0</v>
      </c>
      <c r="FD50" s="236">
        <f>IF(COUNTIF($AP50:$AR50, Active!$GA$1)&gt;0, Active!FD$2, 0)</f>
        <v>0</v>
      </c>
      <c r="FE50" s="236">
        <f>IF(COUNTIF($AS50:$AU50, Active!$GA$1)&gt;0, Active!FE$2, 0)</f>
        <v>0</v>
      </c>
      <c r="FF50" s="236">
        <f>IF(COUNTIF($AV50:$AX50, Active!$GA$1)&gt;0, Active!FF$2, 0)</f>
        <v>0</v>
      </c>
      <c r="FG50" s="237">
        <f>IF(COUNTIF($AY50:$BA50, Active!$GA$1)&gt;0, Active!FG$2, 0)</f>
        <v>0</v>
      </c>
      <c r="FH50" s="238">
        <f>IF(COUNTIF($BB50:$BD50, Active!$GA$1)&gt;0, Active!FH$2, 0)</f>
        <v>0</v>
      </c>
      <c r="FI50" s="238">
        <f>IF(COUNTIF($BE50:$BG50, Active!$GA$1)&gt;0, Active!FI$2, 0)</f>
        <v>0</v>
      </c>
      <c r="FJ50" s="238">
        <f>IF(COUNTIF($BH50:$BJ50, Active!$GA$1)&gt;0, Active!FJ$2, 0)</f>
        <v>0</v>
      </c>
      <c r="FK50" s="238">
        <f>IF(COUNTIF($BK50:$BM50, Active!$GA$1)&gt;0, Active!FK$2, 0)</f>
        <v>0</v>
      </c>
      <c r="FL50" s="238">
        <f>IF(COUNTIF($BN50:$BP50, Active!$GA$1)&gt;0, Active!FL$2, 0)</f>
        <v>0</v>
      </c>
      <c r="FM50" s="238">
        <f>IF(COUNTIF($BQ50:$BS50, Active!$GA$1)&gt;0, Active!FM$2, 0)</f>
        <v>0</v>
      </c>
      <c r="FN50" s="238">
        <f>IF(COUNTIF($BT50:$BV50, Active!$GA$1)&gt;0, Active!FN$2, 0)</f>
        <v>0</v>
      </c>
      <c r="FO50" s="239">
        <f>IF(COUNTIF($BW50:$BY50, Active!$GA$1)&gt;0, Active!FO$2, 0)</f>
        <v>0</v>
      </c>
      <c r="FP50" s="240">
        <f>IF(COUNTIF($BZ50:$CB50, Active!$GA$1)&gt;0, Active!FP$2, 0)</f>
        <v>0</v>
      </c>
      <c r="FQ50" s="240">
        <f>IF(COUNTIF($CC50:$CE50, Active!$GA$1)&gt;0, Active!FQ$2, 0)</f>
        <v>0</v>
      </c>
      <c r="FR50" s="240">
        <f>IF(COUNTIF($CF50:$CH50, Active!$GA$1)&gt;0, Active!FR$2, 0)</f>
        <v>0</v>
      </c>
      <c r="FS50" s="240">
        <f>IF(COUNTIF($CI50:$CK50, Active!$GA$1)&gt;0, Active!FS$2, 0)</f>
        <v>0</v>
      </c>
      <c r="FT50" s="240">
        <f>IF(COUNTIF($CL50:$CN50, Active!$GA$1)&gt;0, Active!FT$2, 0)</f>
        <v>0</v>
      </c>
      <c r="FU50" s="240">
        <f>IF(COUNTIF($CO50:$CQ50, Active!$GA$1)&gt;0, Active!FU$2, 0)</f>
        <v>0</v>
      </c>
      <c r="FV50" s="240">
        <f>IF(COUNTIF($CR50:$CT50, Active!$GA$1)&gt;0, Active!FV$2, 0)</f>
        <v>0</v>
      </c>
      <c r="FW50" s="240">
        <f>IF(COUNTIF($CU50:$CW50, Active!$GA$1)&gt;0, Active!FW$2, 0)</f>
        <v>0</v>
      </c>
      <c r="FX50" s="240">
        <f>IF(COUNTIF($CX50:$CZ50, Active!$GA$1)&gt;0, Active!FX$2, 0)</f>
        <v>0</v>
      </c>
      <c r="FY50" s="240">
        <f>IF(COUNTIF($DA50:$DC50, Active!$GA$1)&gt;0, Active!FY$2, 0)</f>
        <v>0</v>
      </c>
      <c r="FZ50" s="240">
        <f>IF(COUNTIF($DD50:$DF50, Active!$GA$1)&gt;0, Active!FZ$2, 0)</f>
        <v>0</v>
      </c>
      <c r="GA50" s="241">
        <f t="shared" si="22"/>
        <v>0</v>
      </c>
      <c r="GB50" s="242">
        <f>IF(COUNTIF($N50:$Q50, Active!HH$1)&gt;0, Active!GB$2, 0)</f>
        <v>0</v>
      </c>
      <c r="GC50" s="234">
        <f>IF(COUNTIF($R50:$U50, Active!HH$1)&gt;0, Active!GC$2, 0)</f>
        <v>0</v>
      </c>
      <c r="GD50" s="234">
        <f>IF(COUNTIF($V50:$Y50, Active!HH$1)&gt;0, Active!GD$2, 0)</f>
        <v>0</v>
      </c>
      <c r="GE50" s="234">
        <f>IF(COUNTIF($Z50:$AA50, Active!HH$1)&gt;0, Active!GE$2, 0)</f>
        <v>0</v>
      </c>
      <c r="GF50" s="234">
        <f>IF(COUNTIF($AB50:$AC50, Active!HH$1)&gt;0, Active!GF$2, 0)</f>
        <v>0</v>
      </c>
      <c r="GG50" s="235">
        <f>IF(COUNTIF($AD50:$AF50, Active!$HH$1)&gt;0, Active!GG$2, 0)</f>
        <v>0</v>
      </c>
      <c r="GH50" s="236">
        <f>IF(COUNTIF($AG50:$AI50, Active!$HH$1)&gt;0, Active!GH$2, 0)</f>
        <v>0</v>
      </c>
      <c r="GI50" s="236">
        <f>IF(COUNTIF($AJ50:$AL50, Active!$HH$1)&gt;0, Active!GI$2, 0)</f>
        <v>0</v>
      </c>
      <c r="GJ50" s="236">
        <f>IF(COUNTIF($AM50:$AO50, Active!$HH$1)&gt;0, Active!GJ$2, 0)</f>
        <v>0</v>
      </c>
      <c r="GK50" s="236">
        <f>IF(COUNTIF($AP50:$AR50, Active!$HH$1)&gt;0, Active!GK$2, 0)</f>
        <v>0</v>
      </c>
      <c r="GL50" s="236">
        <f>IF(COUNTIF($AS50:$AU50, Active!$HH$1)&gt;0, Active!GL$2, 0)</f>
        <v>0</v>
      </c>
      <c r="GM50" s="236">
        <f>IF(COUNTIF($AV50:$AX50, Active!$HH$1)&gt;0, Active!GM$2, 0)</f>
        <v>0</v>
      </c>
      <c r="GN50" s="237">
        <f>IF(COUNTIF($AY50:$BA50, Active!$HH$1)&gt;0, Active!GN$2, 0)</f>
        <v>0</v>
      </c>
      <c r="GO50" s="238">
        <f>IF(COUNTIF($BB50:$BD50, Active!$HH$1)&gt;0, Active!GO$2, 0)</f>
        <v>0</v>
      </c>
      <c r="GP50" s="238">
        <f>IF(COUNTIF($BE50:$BG50, Active!$HH$1)&gt;0, Active!GP$2, 0)</f>
        <v>0</v>
      </c>
      <c r="GQ50" s="238">
        <f>IF(COUNTIF($BH50:$BJ50, Active!$HH$1)&gt;0, Active!GQ$2, 0)</f>
        <v>0</v>
      </c>
      <c r="GR50" s="238">
        <f>IF(COUNTIF($BK50:$BM50, Active!$HH$1)&gt;0, Active!GR$2, 0)</f>
        <v>0</v>
      </c>
      <c r="GS50" s="238">
        <f>IF(COUNTIF($BN50:$BP50, Active!$HH$1)&gt;0, Active!GS$2, 0)</f>
        <v>0</v>
      </c>
      <c r="GT50" s="238">
        <f>IF(COUNTIF($BQ50:$BS50, Active!$HH$1)&gt;0, Active!GT$2, 0)</f>
        <v>0</v>
      </c>
      <c r="GU50" s="238">
        <f>IF(COUNTIF($BT50:$BV50, Active!$HH$1)&gt;0, Active!GU$2, 0)</f>
        <v>0</v>
      </c>
      <c r="GV50" s="239">
        <f>IF(COUNTIF($BW50:$BY50, Active!$HH$1)&gt;0, Active!GV$2, 0)</f>
        <v>0</v>
      </c>
      <c r="GW50" s="240">
        <f>IF(COUNTIF($BZ50:$CB50, Active!$HH$1)&gt;0, Active!GW$2, 0)</f>
        <v>0</v>
      </c>
      <c r="GX50" s="240">
        <f>IF(COUNTIF($CC50:$CE50, Active!$HH$1)&gt;0, Active!GX$2, 0)</f>
        <v>0</v>
      </c>
      <c r="GY50" s="240">
        <f>IF(COUNTIF($CF50:$CH50, Active!$HH$1)&gt;0, Active!GY$2, 0)</f>
        <v>0</v>
      </c>
      <c r="GZ50" s="240">
        <f>IF(COUNTIF($CI50:$CK50, Active!$HH$1)&gt;0, Active!GZ$2, 0)</f>
        <v>0</v>
      </c>
      <c r="HA50" s="240">
        <f>IF(COUNTIF($CL50:$CN50, Active!$HH$1)&gt;0, Active!HA$2, 0)</f>
        <v>0</v>
      </c>
      <c r="HB50" s="240">
        <f>IF(COUNTIF($CO50:$CQ50, Active!$HH$1)&gt;0, Active!HB$2, 0)</f>
        <v>0</v>
      </c>
      <c r="HC50" s="240">
        <f>IF(COUNTIF($CR50:$CT50, Active!$HH$1)&gt;0, Active!HC$2, 0)</f>
        <v>0</v>
      </c>
      <c r="HD50" s="240">
        <f>IF(COUNTIF($CU50:$CW50, Active!$HH$1)&gt;0, Active!HD$2, 0)</f>
        <v>0</v>
      </c>
      <c r="HE50" s="240">
        <f>IF(COUNTIF($CX50:$CZ50, Active!$HH$1)&gt;0, Active!HE$2, 0)</f>
        <v>0</v>
      </c>
      <c r="HF50" s="240">
        <f>IF(COUNTIF($DA50:$DC50, Active!$HH$1)&gt;0, Active!HF$2, 0)</f>
        <v>0</v>
      </c>
      <c r="HG50" s="240">
        <f>IF(COUNTIF($DD50:$DF50, Active!$HH$1)&gt;0, Active!HG$2, 0)</f>
        <v>0</v>
      </c>
      <c r="HH50" s="241">
        <f t="shared" si="23"/>
        <v>0</v>
      </c>
      <c r="HI50" s="243"/>
      <c r="HJ50" s="242">
        <f>IF(MAX($N50:$Q50)&gt;=40, Active!HJ$2, 0)</f>
        <v>0</v>
      </c>
      <c r="HK50" s="234">
        <f>IF(MAX($R50:$U50)&gt;=40, Active!HK$2, 0)</f>
        <v>0</v>
      </c>
      <c r="HL50" s="234">
        <f>IF(MAX($V50:$Y50)&gt;=40, Active!HL$2, 0)</f>
        <v>0</v>
      </c>
      <c r="HM50" s="234">
        <f>IF(MAX($Z50:$AA50)&gt;=40, Active!HM$2, 0)</f>
        <v>0</v>
      </c>
      <c r="HN50" s="234">
        <f>IF(MAX($AB50:$AC50)&gt;=40, Active!HN$2, 0)</f>
        <v>0</v>
      </c>
      <c r="HO50" s="235">
        <f>IF(MAX($AD50:$AF50)&gt;=40, Active!HO$2, 0)</f>
        <v>20</v>
      </c>
      <c r="HP50" s="236">
        <f>IF(MAX($AG50:$AI50)&gt;=40, Active!HP$2, 0)</f>
        <v>0</v>
      </c>
      <c r="HQ50" s="236">
        <f>IF(MAX($AJ50:$AL50)&gt;=40, Active!HQ$2, 0)</f>
        <v>20</v>
      </c>
      <c r="HR50" s="236">
        <f>IF(MAX($AM50:$AO50)&gt;=40, Active!HR$2, 0)</f>
        <v>20</v>
      </c>
      <c r="HS50" s="236">
        <f>IF(MAX($AP50:$AR50)&gt;=40, Active!HS$2, 0)</f>
        <v>10</v>
      </c>
      <c r="HT50" s="236">
        <f>IF(MAX($AS50:$AU50)&gt;=40, Active!HT$2, 0)</f>
        <v>20</v>
      </c>
      <c r="HU50" s="236">
        <f>IF(MAX($AV50:$AX50)&gt;=40, Active!HU$2, 0)</f>
        <v>10</v>
      </c>
      <c r="HV50" s="237">
        <f>IF(MAX($AY50:$BA50)&gt;=40, Active!HV$2, 0)</f>
        <v>0</v>
      </c>
      <c r="HW50" s="238">
        <f>IF(MAX($BB50:$BD50)&gt;=40, Active!HW$2, 0)</f>
        <v>0</v>
      </c>
      <c r="HX50" s="238">
        <f>IF(MAX($BE50:$BG50)&gt;=40, Active!HX$2, 0)</f>
        <v>0</v>
      </c>
      <c r="HY50" s="238">
        <f>IF(MAX($BH50:$BJ50)&gt;=40, Active!HY$2, 0)</f>
        <v>0</v>
      </c>
      <c r="HZ50" s="238">
        <f>IF(MAX($BK50:$BM50)&gt;=40, Active!HZ$2, 0)</f>
        <v>0</v>
      </c>
      <c r="IA50" s="238">
        <f>IF(MAX($BN50:$BP50)&gt;=40, Active!IA$2, 0)</f>
        <v>0</v>
      </c>
      <c r="IB50" s="238">
        <f>IF(MAX($BQ50:$BS50)&gt;=40, Active!IB$2, 0)</f>
        <v>0</v>
      </c>
      <c r="IC50" s="238">
        <f>IF(MAX($BT50:$BV50)&gt;=40, Active!IC$2, 0)</f>
        <v>0</v>
      </c>
      <c r="ID50" s="239">
        <f>IF(MAX($BW50:$BY50)&gt;=40, Active!ID$2, 0)</f>
        <v>0</v>
      </c>
      <c r="IE50" s="240">
        <f>IF(MAX($BZ50:$CB50)&gt;=40, Active!IE$2, 0)</f>
        <v>0</v>
      </c>
      <c r="IF50" s="240">
        <f>IF(MAX($CC50:$CE50)&gt;=40, Active!IF$2, 0)</f>
        <v>0</v>
      </c>
      <c r="IG50" s="240">
        <f>IF(MAX($CF50:$CH50)&gt;=40, Active!IG$2, 0)</f>
        <v>0</v>
      </c>
      <c r="IH50" s="240">
        <f>IF(MAX($CI50:$CK50)&gt;=40, Active!IH$2, 0)</f>
        <v>0</v>
      </c>
      <c r="II50" s="240">
        <f>IF(MAX($CL50:$CN50)&gt;=40, Active!II$2, 0)</f>
        <v>0</v>
      </c>
      <c r="IJ50" s="240">
        <f>IF(MAX($CO50:$CQ50)&gt;=40, Active!IJ$2, 0)</f>
        <v>0</v>
      </c>
      <c r="IK50" s="240">
        <f>IF(MAX($CR50:$CT50)&gt;=40, Active!IK$2, 0)</f>
        <v>0</v>
      </c>
      <c r="IL50" s="240">
        <f>IF(MAX($CU50:$CW50)&gt;=40, Active!IL$2, 0)</f>
        <v>0</v>
      </c>
      <c r="IM50" s="240">
        <f>IF(MAX($CX50:$CZ50)&gt;=40, Active!IM$2, 0)</f>
        <v>0</v>
      </c>
      <c r="IN50" s="240">
        <f>IF(MAX($DA50:$DC50)&gt;=40, Active!IN$2, 0)</f>
        <v>0</v>
      </c>
      <c r="IO50" s="240">
        <f>IF(MAX($DD50:$DF50)&gt;=40, Active!IO$2, 0)</f>
        <v>0</v>
      </c>
      <c r="IP50" s="416">
        <f t="shared" si="24"/>
        <v>100</v>
      </c>
      <c r="IQ50" s="416">
        <f t="shared" si="25"/>
        <v>0</v>
      </c>
    </row>
    <row r="51" spans="2:251" ht="15" customHeight="1" x14ac:dyDescent="0.25">
      <c r="B51" s="392">
        <v>9</v>
      </c>
      <c r="C51" s="13" t="s">
        <v>488</v>
      </c>
      <c r="D51" s="423">
        <v>42826</v>
      </c>
      <c r="E51" s="20" t="s">
        <v>278</v>
      </c>
      <c r="F51" s="6">
        <v>8117771</v>
      </c>
      <c r="G51" s="20">
        <v>1</v>
      </c>
      <c r="H51" s="20"/>
      <c r="I51" s="23"/>
      <c r="J51" s="6"/>
      <c r="K51" s="6"/>
      <c r="L51" s="424"/>
      <c r="M51" s="425" t="s">
        <v>585</v>
      </c>
      <c r="N51" s="24" t="s">
        <v>18</v>
      </c>
      <c r="O51" s="107"/>
      <c r="P51" s="107"/>
      <c r="Q51" s="273"/>
      <c r="R51" s="24" t="s">
        <v>16</v>
      </c>
      <c r="S51" s="107"/>
      <c r="T51" s="107"/>
      <c r="U51" s="290"/>
      <c r="V51" s="24" t="s">
        <v>18</v>
      </c>
      <c r="W51" s="107"/>
      <c r="X51" s="107"/>
      <c r="Y51" s="273"/>
      <c r="Z51" s="24" t="s">
        <v>16</v>
      </c>
      <c r="AA51" s="273"/>
      <c r="AB51" s="24"/>
      <c r="AC51" s="273"/>
      <c r="AD51" s="24">
        <v>88.449996948242188</v>
      </c>
      <c r="AE51" s="107"/>
      <c r="AF51" s="273"/>
      <c r="AG51" s="24"/>
      <c r="AH51" s="107"/>
      <c r="AI51" s="273"/>
      <c r="AJ51" s="24">
        <v>92.199996948242188</v>
      </c>
      <c r="AK51" s="107"/>
      <c r="AL51" s="273"/>
      <c r="AM51" s="24">
        <v>67.680000305175781</v>
      </c>
      <c r="AN51" s="107"/>
      <c r="AO51" s="273"/>
      <c r="AP51" s="24">
        <v>80.400001525878906</v>
      </c>
      <c r="AQ51" s="107"/>
      <c r="AR51" s="273"/>
      <c r="AS51" s="24">
        <v>72.75</v>
      </c>
      <c r="AT51" s="107"/>
      <c r="AU51" s="273"/>
      <c r="AV51" s="24">
        <v>88</v>
      </c>
      <c r="AW51" s="107"/>
      <c r="AX51" s="273"/>
      <c r="AY51" s="24"/>
      <c r="AZ51" s="107"/>
      <c r="BA51" s="273"/>
      <c r="BB51" s="24"/>
      <c r="BC51" s="107"/>
      <c r="BD51" s="273"/>
      <c r="BE51" s="24"/>
      <c r="BF51" s="107"/>
      <c r="BG51" s="273"/>
      <c r="BH51" s="24"/>
      <c r="BI51" s="107"/>
      <c r="BJ51" s="273"/>
      <c r="BK51" s="24"/>
      <c r="BL51" s="107"/>
      <c r="BM51" s="273"/>
      <c r="BN51" s="24"/>
      <c r="BO51" s="107"/>
      <c r="BP51" s="273"/>
      <c r="BQ51" s="24"/>
      <c r="BR51" s="107"/>
      <c r="BS51" s="273"/>
      <c r="BT51" s="24"/>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t="e">
        <f t="shared" si="19"/>
        <v>#DIV/0!</v>
      </c>
      <c r="DK51" s="219"/>
      <c r="DL51" s="220" t="e">
        <f t="shared" si="20"/>
        <v>#DIV/0!</v>
      </c>
      <c r="DM51" s="650">
        <f>COUNTIF(N51:DF51, Active!DM$1)+COUNTIF(N51:DF51, Active!DM$2)</f>
        <v>0</v>
      </c>
      <c r="DN51" s="233">
        <f>IF(COUNTIF($N51:$Q51, Active!ET$1)&gt;0, Active!DN$2, 0)</f>
        <v>0</v>
      </c>
      <c r="DO51" s="234">
        <f>IF(COUNTIF($R51:$U51, Active!ET$1)&gt;0, Active!DO$2, 0)</f>
        <v>0</v>
      </c>
      <c r="DP51" s="234">
        <f>IF(COUNTIF($V51:$Y51, Active!ET$1)&gt;0, Active!DP$2, 0)</f>
        <v>0</v>
      </c>
      <c r="DQ51" s="234">
        <f>IF(COUNTIF($Z51:$AA51, Active!ET$1)&gt;0, Active!DQ$2, 0)</f>
        <v>0</v>
      </c>
      <c r="DR51" s="234">
        <f>IF(COUNTIF($AB51:$AC51, Active!ET$1)&gt;0, Active!DR$2, 0)</f>
        <v>0</v>
      </c>
      <c r="DS51" s="235">
        <f>IF(COUNTIF($AD51:$AF51, Active!$ET$1)&gt;0, Active!DS$2, 0)</f>
        <v>0</v>
      </c>
      <c r="DT51" s="236">
        <f>IF(COUNTIF($AG51:$AI51, Active!$ET$1)&gt;0, Active!DT$2, 0)</f>
        <v>0</v>
      </c>
      <c r="DU51" s="236">
        <f>IF(COUNTIF($AJ51:$AL51, Active!$ET$1)&gt;0, Active!DU$2, 0)</f>
        <v>0</v>
      </c>
      <c r="DV51" s="236">
        <f>IF(COUNTIF($AM51:$AO51, Active!$ET$1)&gt;0, Active!DV$2, 0)</f>
        <v>0</v>
      </c>
      <c r="DW51" s="236">
        <f>IF(COUNTIF($AP51:$AR51, Active!$ET$1)&gt;0, Active!DW$2, 0)</f>
        <v>0</v>
      </c>
      <c r="DX51" s="236">
        <f>IF(COUNTIF($AS51:$AU51, Active!$ET$1)&gt;0, Active!DX$2, 0)</f>
        <v>0</v>
      </c>
      <c r="DY51" s="236">
        <f>IF(COUNTIF($AV51:$AX51, Active!$ET$1)&gt;0, Active!DY$2, 0)</f>
        <v>0</v>
      </c>
      <c r="DZ51" s="237">
        <f>IF(COUNTIF($AY51:$BA51, Active!$ET$1)&gt;0, Active!DZ$2, 0)</f>
        <v>0</v>
      </c>
      <c r="EA51" s="238">
        <f>IF(COUNTIF($BB51:$BD51, Active!$ET$1)&gt;0, Active!EA$2, 0)</f>
        <v>0</v>
      </c>
      <c r="EB51" s="238">
        <f>IF(COUNTIF($BE51:$BG51, Active!$ET$1)&gt;0, Active!EB$2, 0)</f>
        <v>0</v>
      </c>
      <c r="EC51" s="238">
        <f>IF(COUNTIF($BH51:$BJ51, Active!$ET$1)&gt;0, Active!EC$2, 0)</f>
        <v>0</v>
      </c>
      <c r="ED51" s="238">
        <f>IF(COUNTIF($BK51:$BM51, Active!$ET$1)&gt;0, Active!ED$2, 0)</f>
        <v>0</v>
      </c>
      <c r="EE51" s="238">
        <f>IF(COUNTIF($BN51:$BP51, Active!$ET$1)&gt;0, Active!EE$2, 0)</f>
        <v>0</v>
      </c>
      <c r="EF51" s="238">
        <f>IF(COUNTIF($BQ51:$BS51, Active!$ET$1)&gt;0, Active!EF$2, 0)</f>
        <v>0</v>
      </c>
      <c r="EG51" s="238">
        <f>IF(COUNTIF($BT51:$BV51, Active!$ET$1)&gt;0, Active!EG$2, 0)</f>
        <v>0</v>
      </c>
      <c r="EH51" s="239">
        <f>IF(COUNTIF($BW51:$BY51, Active!$ET$1)&gt;0, Active!EH$2, 0)</f>
        <v>0</v>
      </c>
      <c r="EI51" s="240">
        <f>IF(COUNTIF($BZ51:$CB51, Active!$ET$1)&gt;0, Active!EI$2, 0)</f>
        <v>0</v>
      </c>
      <c r="EJ51" s="240">
        <f>IF(COUNTIF($CC51:$CE51, Active!$ET$1)&gt;0, Active!EJ$2, 0)</f>
        <v>0</v>
      </c>
      <c r="EK51" s="240">
        <f>IF(COUNTIF($CF51:$CH51, Active!$ET$1)&gt;0, Active!EK$2, 0)</f>
        <v>0</v>
      </c>
      <c r="EL51" s="240">
        <f>IF(COUNTIF($CI51:$CK51, Active!$ET$1)&gt;0, Active!EL$2, 0)</f>
        <v>0</v>
      </c>
      <c r="EM51" s="240">
        <f>IF(COUNTIF($CL51:$CN51, Active!$ET$1)&gt;0, Active!EM$2, 0)</f>
        <v>0</v>
      </c>
      <c r="EN51" s="240">
        <f>IF(COUNTIF($CO51:$CQ51, Active!$ET$1)&gt;0, Active!EN$2, 0)</f>
        <v>0</v>
      </c>
      <c r="EO51" s="240">
        <f>IF(COUNTIF($CR51:$CT51, Active!$ET$1)&gt;0, Active!EO$2, 0)</f>
        <v>0</v>
      </c>
      <c r="EP51" s="240">
        <f>IF(COUNTIF($CU51:$CW51, Active!$ET$1)&gt;0, Active!EP$2, 0)</f>
        <v>0</v>
      </c>
      <c r="EQ51" s="240">
        <f>IF(COUNTIF($CX51:$CZ51, Active!$ET$1)&gt;0, Active!EQ$2, 0)</f>
        <v>0</v>
      </c>
      <c r="ER51" s="240">
        <f>IF(COUNTIF($DA51:$DC51, Active!$ET$1)&gt;0, Active!ER$2, 0)</f>
        <v>0</v>
      </c>
      <c r="ES51" s="240">
        <f>IF(COUNTIF($DD51:$DF51, Active!$ET$1)&gt;0, Active!ES$2, 0)</f>
        <v>0</v>
      </c>
      <c r="ET51" s="241">
        <f t="shared" si="21"/>
        <v>0</v>
      </c>
      <c r="EU51" s="242">
        <f>IF(COUNTIF($N51:$Q51, Active!GA$1)&gt;0, Active!EU$2, 0)</f>
        <v>0</v>
      </c>
      <c r="EV51" s="234">
        <f>IF(COUNTIF($R51:$U51, Active!GA$1)&gt;0, Active!EV$2, 0)</f>
        <v>0</v>
      </c>
      <c r="EW51" s="234">
        <f>IF(COUNTIF($V51:$Y51, Active!GA$1)&gt;0, Active!EW$2, 0)</f>
        <v>0</v>
      </c>
      <c r="EX51" s="234">
        <f>IF(COUNTIF($Z51:$AA51, Active!GA$1)&gt;0, Active!EX$2, 0)</f>
        <v>0</v>
      </c>
      <c r="EY51" s="234">
        <f>IF(COUNTIF($AB51:$AC51, Active!GA$1)&gt;0, Active!EY$2, 0)</f>
        <v>0</v>
      </c>
      <c r="EZ51" s="235">
        <f>IF(COUNTIF($AD51:$AF51, Active!$GA$1)&gt;0, Active!EZ$2, 0)</f>
        <v>0</v>
      </c>
      <c r="FA51" s="236">
        <f>IF(COUNTIF($AG51:$AI51, Active!$GA$1)&gt;0, Active!FA$2, 0)</f>
        <v>0</v>
      </c>
      <c r="FB51" s="236">
        <f>IF(COUNTIF($AJ51:$AL51, Active!$GA$1)&gt;0, Active!FB$2, 0)</f>
        <v>0</v>
      </c>
      <c r="FC51" s="236">
        <f>IF(COUNTIF($AM51:$AO51, Active!$GA$1)&gt;0, Active!FC$2, 0)</f>
        <v>0</v>
      </c>
      <c r="FD51" s="236">
        <f>IF(COUNTIF($AP51:$AR51, Active!$GA$1)&gt;0, Active!FD$2, 0)</f>
        <v>0</v>
      </c>
      <c r="FE51" s="236">
        <f>IF(COUNTIF($AS51:$AU51, Active!$GA$1)&gt;0, Active!FE$2, 0)</f>
        <v>0</v>
      </c>
      <c r="FF51" s="236">
        <f>IF(COUNTIF($AV51:$AX51, Active!$GA$1)&gt;0, Active!FF$2, 0)</f>
        <v>0</v>
      </c>
      <c r="FG51" s="237">
        <f>IF(COUNTIF($AY51:$BA51, Active!$GA$1)&gt;0, Active!FG$2, 0)</f>
        <v>0</v>
      </c>
      <c r="FH51" s="238">
        <f>IF(COUNTIF($BB51:$BD51, Active!$GA$1)&gt;0, Active!FH$2, 0)</f>
        <v>0</v>
      </c>
      <c r="FI51" s="238">
        <f>IF(COUNTIF($BE51:$BG51, Active!$GA$1)&gt;0, Active!FI$2, 0)</f>
        <v>0</v>
      </c>
      <c r="FJ51" s="238">
        <f>IF(COUNTIF($BH51:$BJ51, Active!$GA$1)&gt;0, Active!FJ$2, 0)</f>
        <v>0</v>
      </c>
      <c r="FK51" s="238">
        <f>IF(COUNTIF($BK51:$BM51, Active!$GA$1)&gt;0, Active!FK$2, 0)</f>
        <v>0</v>
      </c>
      <c r="FL51" s="238">
        <f>IF(COUNTIF($BN51:$BP51, Active!$GA$1)&gt;0, Active!FL$2, 0)</f>
        <v>0</v>
      </c>
      <c r="FM51" s="238">
        <f>IF(COUNTIF($BQ51:$BS51, Active!$GA$1)&gt;0, Active!FM$2, 0)</f>
        <v>0</v>
      </c>
      <c r="FN51" s="238">
        <f>IF(COUNTIF($BT51:$BV51, Active!$GA$1)&gt;0, Active!FN$2, 0)</f>
        <v>0</v>
      </c>
      <c r="FO51" s="239">
        <f>IF(COUNTIF($BW51:$BY51, Active!$GA$1)&gt;0, Active!FO$2, 0)</f>
        <v>0</v>
      </c>
      <c r="FP51" s="240">
        <f>IF(COUNTIF($BZ51:$CB51, Active!$GA$1)&gt;0, Active!FP$2, 0)</f>
        <v>0</v>
      </c>
      <c r="FQ51" s="240">
        <f>IF(COUNTIF($CC51:$CE51, Active!$GA$1)&gt;0, Active!FQ$2, 0)</f>
        <v>0</v>
      </c>
      <c r="FR51" s="240">
        <f>IF(COUNTIF($CF51:$CH51, Active!$GA$1)&gt;0, Active!FR$2, 0)</f>
        <v>0</v>
      </c>
      <c r="FS51" s="240">
        <f>IF(COUNTIF($CI51:$CK51, Active!$GA$1)&gt;0, Active!FS$2, 0)</f>
        <v>0</v>
      </c>
      <c r="FT51" s="240">
        <f>IF(COUNTIF($CL51:$CN51, Active!$GA$1)&gt;0, Active!FT$2, 0)</f>
        <v>0</v>
      </c>
      <c r="FU51" s="240">
        <f>IF(COUNTIF($CO51:$CQ51, Active!$GA$1)&gt;0, Active!FU$2, 0)</f>
        <v>0</v>
      </c>
      <c r="FV51" s="240">
        <f>IF(COUNTIF($CR51:$CT51, Active!$GA$1)&gt;0, Active!FV$2, 0)</f>
        <v>0</v>
      </c>
      <c r="FW51" s="240">
        <f>IF(COUNTIF($CU51:$CW51, Active!$GA$1)&gt;0, Active!FW$2, 0)</f>
        <v>0</v>
      </c>
      <c r="FX51" s="240">
        <f>IF(COUNTIF($CX51:$CZ51, Active!$GA$1)&gt;0, Active!FX$2, 0)</f>
        <v>0</v>
      </c>
      <c r="FY51" s="240">
        <f>IF(COUNTIF($DA51:$DC51, Active!$GA$1)&gt;0, Active!FY$2, 0)</f>
        <v>0</v>
      </c>
      <c r="FZ51" s="240">
        <f>IF(COUNTIF($DD51:$DF51, Active!$GA$1)&gt;0, Active!FZ$2, 0)</f>
        <v>0</v>
      </c>
      <c r="GA51" s="241">
        <f t="shared" si="22"/>
        <v>0</v>
      </c>
      <c r="GB51" s="242">
        <f>IF(COUNTIF($N51:$Q51, Active!HH$1)&gt;0, Active!GB$2, 0)</f>
        <v>0</v>
      </c>
      <c r="GC51" s="234">
        <f>IF(COUNTIF($R51:$U51, Active!HH$1)&gt;0, Active!GC$2, 0)</f>
        <v>0</v>
      </c>
      <c r="GD51" s="234">
        <f>IF(COUNTIF($V51:$Y51, Active!HH$1)&gt;0, Active!GD$2, 0)</f>
        <v>0</v>
      </c>
      <c r="GE51" s="234">
        <f>IF(COUNTIF($Z51:$AA51, Active!HH$1)&gt;0, Active!GE$2, 0)</f>
        <v>0</v>
      </c>
      <c r="GF51" s="234">
        <f>IF(COUNTIF($AB51:$AC51, Active!HH$1)&gt;0, Active!GF$2, 0)</f>
        <v>0</v>
      </c>
      <c r="GG51" s="235">
        <f>IF(COUNTIF($AD51:$AF51, Active!$HH$1)&gt;0, Active!GG$2, 0)</f>
        <v>0</v>
      </c>
      <c r="GH51" s="236">
        <f>IF(COUNTIF($AG51:$AI51, Active!$HH$1)&gt;0, Active!GH$2, 0)</f>
        <v>0</v>
      </c>
      <c r="GI51" s="236">
        <f>IF(COUNTIF($AJ51:$AL51, Active!$HH$1)&gt;0, Active!GI$2, 0)</f>
        <v>0</v>
      </c>
      <c r="GJ51" s="236">
        <f>IF(COUNTIF($AM51:$AO51, Active!$HH$1)&gt;0, Active!GJ$2, 0)</f>
        <v>0</v>
      </c>
      <c r="GK51" s="236">
        <f>IF(COUNTIF($AP51:$AR51, Active!$HH$1)&gt;0, Active!GK$2, 0)</f>
        <v>0</v>
      </c>
      <c r="GL51" s="236">
        <f>IF(COUNTIF($AS51:$AU51, Active!$HH$1)&gt;0, Active!GL$2, 0)</f>
        <v>0</v>
      </c>
      <c r="GM51" s="236">
        <f>IF(COUNTIF($AV51:$AX51, Active!$HH$1)&gt;0, Active!GM$2, 0)</f>
        <v>0</v>
      </c>
      <c r="GN51" s="237">
        <f>IF(COUNTIF($AY51:$BA51, Active!$HH$1)&gt;0, Active!GN$2, 0)</f>
        <v>0</v>
      </c>
      <c r="GO51" s="238">
        <f>IF(COUNTIF($BB51:$BD51, Active!$HH$1)&gt;0, Active!GO$2, 0)</f>
        <v>0</v>
      </c>
      <c r="GP51" s="238">
        <f>IF(COUNTIF($BE51:$BG51, Active!$HH$1)&gt;0, Active!GP$2, 0)</f>
        <v>0</v>
      </c>
      <c r="GQ51" s="238">
        <f>IF(COUNTIF($BH51:$BJ51, Active!$HH$1)&gt;0, Active!GQ$2, 0)</f>
        <v>0</v>
      </c>
      <c r="GR51" s="238">
        <f>IF(COUNTIF($BK51:$BM51, Active!$HH$1)&gt;0, Active!GR$2, 0)</f>
        <v>0</v>
      </c>
      <c r="GS51" s="238">
        <f>IF(COUNTIF($BN51:$BP51, Active!$HH$1)&gt;0, Active!GS$2, 0)</f>
        <v>0</v>
      </c>
      <c r="GT51" s="238">
        <f>IF(COUNTIF($BQ51:$BS51, Active!$HH$1)&gt;0, Active!GT$2, 0)</f>
        <v>0</v>
      </c>
      <c r="GU51" s="238">
        <f>IF(COUNTIF($BT51:$BV51, Active!$HH$1)&gt;0, Active!GU$2, 0)</f>
        <v>0</v>
      </c>
      <c r="GV51" s="239">
        <f>IF(COUNTIF($BW51:$BY51, Active!$HH$1)&gt;0, Active!GV$2, 0)</f>
        <v>0</v>
      </c>
      <c r="GW51" s="240">
        <f>IF(COUNTIF($BZ51:$CB51, Active!$HH$1)&gt;0, Active!GW$2, 0)</f>
        <v>0</v>
      </c>
      <c r="GX51" s="240">
        <f>IF(COUNTIF($CC51:$CE51, Active!$HH$1)&gt;0, Active!GX$2, 0)</f>
        <v>0</v>
      </c>
      <c r="GY51" s="240">
        <f>IF(COUNTIF($CF51:$CH51, Active!$HH$1)&gt;0, Active!GY$2, 0)</f>
        <v>0</v>
      </c>
      <c r="GZ51" s="240">
        <f>IF(COUNTIF($CI51:$CK51, Active!$HH$1)&gt;0, Active!GZ$2, 0)</f>
        <v>0</v>
      </c>
      <c r="HA51" s="240">
        <f>IF(COUNTIF($CL51:$CN51, Active!$HH$1)&gt;0, Active!HA$2, 0)</f>
        <v>0</v>
      </c>
      <c r="HB51" s="240">
        <f>IF(COUNTIF($CO51:$CQ51, Active!$HH$1)&gt;0, Active!HB$2, 0)</f>
        <v>0</v>
      </c>
      <c r="HC51" s="240">
        <f>IF(COUNTIF($CR51:$CT51, Active!$HH$1)&gt;0, Active!HC$2, 0)</f>
        <v>0</v>
      </c>
      <c r="HD51" s="240">
        <f>IF(COUNTIF($CU51:$CW51, Active!$HH$1)&gt;0, Active!HD$2, 0)</f>
        <v>0</v>
      </c>
      <c r="HE51" s="240">
        <f>IF(COUNTIF($CX51:$CZ51, Active!$HH$1)&gt;0, Active!HE$2, 0)</f>
        <v>0</v>
      </c>
      <c r="HF51" s="240">
        <f>IF(COUNTIF($DA51:$DC51, Active!$HH$1)&gt;0, Active!HF$2, 0)</f>
        <v>0</v>
      </c>
      <c r="HG51" s="240">
        <f>IF(COUNTIF($DD51:$DF51, Active!$HH$1)&gt;0, Active!HG$2, 0)</f>
        <v>0</v>
      </c>
      <c r="HH51" s="241">
        <f t="shared" si="23"/>
        <v>0</v>
      </c>
      <c r="HI51" s="243"/>
      <c r="HJ51" s="242">
        <f>IF(MAX($N51:$Q51)&gt;=40, Active!HJ$2, 0)</f>
        <v>0</v>
      </c>
      <c r="HK51" s="234">
        <f>IF(MAX($R51:$U51)&gt;=40, Active!HK$2, 0)</f>
        <v>0</v>
      </c>
      <c r="HL51" s="234">
        <f>IF(MAX($V51:$Y51)&gt;=40, Active!HL$2, 0)</f>
        <v>0</v>
      </c>
      <c r="HM51" s="234">
        <f>IF(MAX($Z51:$AA51)&gt;=40, Active!HM$2, 0)</f>
        <v>0</v>
      </c>
      <c r="HN51" s="234">
        <f>IF(MAX($AB51:$AC51)&gt;=40, Active!HN$2, 0)</f>
        <v>0</v>
      </c>
      <c r="HO51" s="235">
        <f>IF(MAX($AD51:$AF51)&gt;=40, Active!HO$2, 0)</f>
        <v>20</v>
      </c>
      <c r="HP51" s="236">
        <f>IF(MAX($AG51:$AI51)&gt;=40, Active!HP$2, 0)</f>
        <v>0</v>
      </c>
      <c r="HQ51" s="236">
        <f>IF(MAX($AJ51:$AL51)&gt;=40, Active!HQ$2, 0)</f>
        <v>20</v>
      </c>
      <c r="HR51" s="236">
        <f>IF(MAX($AM51:$AO51)&gt;=40, Active!HR$2, 0)</f>
        <v>20</v>
      </c>
      <c r="HS51" s="236">
        <f>IF(MAX($AP51:$AR51)&gt;=40, Active!HS$2, 0)</f>
        <v>10</v>
      </c>
      <c r="HT51" s="236">
        <f>IF(MAX($AS51:$AU51)&gt;=40, Active!HT$2, 0)</f>
        <v>20</v>
      </c>
      <c r="HU51" s="236">
        <f>IF(MAX($AV51:$AX51)&gt;=40, Active!HU$2, 0)</f>
        <v>10</v>
      </c>
      <c r="HV51" s="237">
        <f>IF(MAX($AY51:$BA51)&gt;=40, Active!HV$2, 0)</f>
        <v>0</v>
      </c>
      <c r="HW51" s="238">
        <f>IF(MAX($BB51:$BD51)&gt;=40, Active!HW$2, 0)</f>
        <v>0</v>
      </c>
      <c r="HX51" s="238">
        <f>IF(MAX($BE51:$BG51)&gt;=40, Active!HX$2, 0)</f>
        <v>0</v>
      </c>
      <c r="HY51" s="238">
        <f>IF(MAX($BH51:$BJ51)&gt;=40, Active!HY$2, 0)</f>
        <v>0</v>
      </c>
      <c r="HZ51" s="238">
        <f>IF(MAX($BK51:$BM51)&gt;=40, Active!HZ$2, 0)</f>
        <v>0</v>
      </c>
      <c r="IA51" s="238">
        <f>IF(MAX($BN51:$BP51)&gt;=40, Active!IA$2, 0)</f>
        <v>0</v>
      </c>
      <c r="IB51" s="238">
        <f>IF(MAX($BQ51:$BS51)&gt;=40, Active!IB$2, 0)</f>
        <v>0</v>
      </c>
      <c r="IC51" s="238">
        <f>IF(MAX($BT51:$BV51)&gt;=40, Active!IC$2, 0)</f>
        <v>0</v>
      </c>
      <c r="ID51" s="239">
        <f>IF(MAX($BW51:$BY51)&gt;=40, Active!ID$2, 0)</f>
        <v>0</v>
      </c>
      <c r="IE51" s="240">
        <f>IF(MAX($BZ51:$CB51)&gt;=40, Active!IE$2, 0)</f>
        <v>0</v>
      </c>
      <c r="IF51" s="240">
        <f>IF(MAX($CC51:$CE51)&gt;=40, Active!IF$2, 0)</f>
        <v>0</v>
      </c>
      <c r="IG51" s="240">
        <f>IF(MAX($CF51:$CH51)&gt;=40, Active!IG$2, 0)</f>
        <v>0</v>
      </c>
      <c r="IH51" s="240">
        <f>IF(MAX($CI51:$CK51)&gt;=40, Active!IH$2, 0)</f>
        <v>0</v>
      </c>
      <c r="II51" s="240">
        <f>IF(MAX($CL51:$CN51)&gt;=40, Active!II$2, 0)</f>
        <v>0</v>
      </c>
      <c r="IJ51" s="240">
        <f>IF(MAX($CO51:$CQ51)&gt;=40, Active!IJ$2, 0)</f>
        <v>0</v>
      </c>
      <c r="IK51" s="240">
        <f>IF(MAX($CR51:$CT51)&gt;=40, Active!IK$2, 0)</f>
        <v>0</v>
      </c>
      <c r="IL51" s="240">
        <f>IF(MAX($CU51:$CW51)&gt;=40, Active!IL$2, 0)</f>
        <v>0</v>
      </c>
      <c r="IM51" s="240">
        <f>IF(MAX($CX51:$CZ51)&gt;=40, Active!IM$2, 0)</f>
        <v>0</v>
      </c>
      <c r="IN51" s="240">
        <f>IF(MAX($DA51:$DC51)&gt;=40, Active!IN$2, 0)</f>
        <v>0</v>
      </c>
      <c r="IO51" s="240">
        <f>IF(MAX($DD51:$DF51)&gt;=40, Active!IO$2, 0)</f>
        <v>0</v>
      </c>
      <c r="IP51" s="416">
        <f t="shared" si="24"/>
        <v>100</v>
      </c>
      <c r="IQ51" s="416">
        <f t="shared" si="25"/>
        <v>0</v>
      </c>
    </row>
    <row r="52" spans="2:251" ht="15" customHeight="1" x14ac:dyDescent="0.25">
      <c r="B52" s="392">
        <v>10</v>
      </c>
      <c r="C52" s="13" t="s">
        <v>489</v>
      </c>
      <c r="D52" s="423">
        <v>42826</v>
      </c>
      <c r="E52" s="20" t="s">
        <v>278</v>
      </c>
      <c r="F52" s="6">
        <v>8117793</v>
      </c>
      <c r="G52" s="20">
        <v>1</v>
      </c>
      <c r="H52" s="20"/>
      <c r="I52" s="23"/>
      <c r="J52" s="6"/>
      <c r="K52" s="6"/>
      <c r="L52" s="424"/>
      <c r="M52" s="425" t="s">
        <v>586</v>
      </c>
      <c r="N52" s="24" t="s">
        <v>306</v>
      </c>
      <c r="O52" s="107"/>
      <c r="P52" s="107"/>
      <c r="Q52" s="273"/>
      <c r="R52" s="24" t="s">
        <v>16</v>
      </c>
      <c r="S52" s="107"/>
      <c r="T52" s="107"/>
      <c r="U52" s="290"/>
      <c r="V52" s="24"/>
      <c r="W52" s="107"/>
      <c r="X52" s="107" t="s">
        <v>338</v>
      </c>
      <c r="Y52" s="273"/>
      <c r="Z52" s="24" t="s">
        <v>16</v>
      </c>
      <c r="AA52" s="273"/>
      <c r="AB52" s="24"/>
      <c r="AC52" s="273"/>
      <c r="AD52" s="24">
        <v>41.150001525878906</v>
      </c>
      <c r="AE52" s="107"/>
      <c r="AF52" s="273"/>
      <c r="AG52" s="24"/>
      <c r="AH52" s="107"/>
      <c r="AI52" s="273"/>
      <c r="AJ52" s="24">
        <v>75.400001525878906</v>
      </c>
      <c r="AK52" s="107"/>
      <c r="AL52" s="273"/>
      <c r="AM52" s="281">
        <v>-47.790000915527344</v>
      </c>
      <c r="AN52" s="107">
        <v>47.790000915527344</v>
      </c>
      <c r="AO52" s="273"/>
      <c r="AP52" s="24">
        <v>66.599998474121094</v>
      </c>
      <c r="AQ52" s="107"/>
      <c r="AR52" s="273"/>
      <c r="AS52" s="24">
        <v>64</v>
      </c>
      <c r="AT52" s="107"/>
      <c r="AU52" s="273"/>
      <c r="AV52" s="24">
        <v>80</v>
      </c>
      <c r="AW52" s="107"/>
      <c r="AX52" s="273"/>
      <c r="AY52" s="24"/>
      <c r="AZ52" s="107"/>
      <c r="BA52" s="273"/>
      <c r="BB52" s="24"/>
      <c r="BC52" s="107"/>
      <c r="BD52" s="273"/>
      <c r="BE52" s="24"/>
      <c r="BF52" s="107"/>
      <c r="BG52" s="273"/>
      <c r="BH52" s="24"/>
      <c r="BI52" s="107"/>
      <c r="BJ52" s="273"/>
      <c r="BK52" s="24"/>
      <c r="BL52" s="107"/>
      <c r="BM52" s="273"/>
      <c r="BN52" s="24"/>
      <c r="BO52" s="107"/>
      <c r="BP52" s="273"/>
      <c r="BQ52" s="24"/>
      <c r="BR52" s="107"/>
      <c r="BS52" s="273"/>
      <c r="BT52" s="24"/>
      <c r="BU52" s="291"/>
      <c r="BV52" s="273"/>
      <c r="BW52" s="24"/>
      <c r="BX52" s="107"/>
      <c r="BY52" s="273"/>
      <c r="BZ52" s="24"/>
      <c r="CA52" s="107"/>
      <c r="CB52" s="273"/>
      <c r="CC52" s="24"/>
      <c r="CD52" s="107"/>
      <c r="CE52" s="107"/>
      <c r="CF52" s="107"/>
      <c r="CG52" s="107"/>
      <c r="CH52" s="273"/>
      <c r="CI52" s="24"/>
      <c r="CJ52" s="107"/>
      <c r="CK52" s="273"/>
      <c r="CL52" s="24"/>
      <c r="CM52" s="107"/>
      <c r="CN52" s="273"/>
      <c r="CO52" s="24"/>
      <c r="CP52" s="107"/>
      <c r="CQ52" s="273"/>
      <c r="CR52" s="24"/>
      <c r="CS52" s="107"/>
      <c r="CT52" s="273"/>
      <c r="CU52" s="24"/>
      <c r="CV52" s="107"/>
      <c r="CW52" s="273"/>
      <c r="CX52" s="24"/>
      <c r="CY52" s="107"/>
      <c r="CZ52" s="273"/>
      <c r="DA52" s="24"/>
      <c r="DB52" s="107"/>
      <c r="DC52" s="273"/>
      <c r="DD52" s="24"/>
      <c r="DE52" s="107"/>
      <c r="DF52" s="273"/>
      <c r="DG52" s="218"/>
      <c r="DH52" s="217"/>
      <c r="DI52" s="217"/>
      <c r="DJ52" s="286" t="e">
        <f t="shared" si="19"/>
        <v>#DIV/0!</v>
      </c>
      <c r="DK52" s="219"/>
      <c r="DL52" s="220" t="e">
        <f t="shared" si="20"/>
        <v>#DIV/0!</v>
      </c>
      <c r="DM52" s="650">
        <f>COUNTIF(N52:DF52, Active!DM$1)+COUNTIF(N52:DF52, Active!DM$2)</f>
        <v>0</v>
      </c>
      <c r="DN52" s="233">
        <f>IF(COUNTIF($N52:$Q52, Active!ET$1)&gt;0, Active!DN$2, 0)</f>
        <v>0</v>
      </c>
      <c r="DO52" s="234">
        <f>IF(COUNTIF($R52:$U52, Active!ET$1)&gt;0, Active!DO$2, 0)</f>
        <v>0</v>
      </c>
      <c r="DP52" s="234">
        <f>IF(COUNTIF($V52:$Y52, Active!ET$1)&gt;0, Active!DP$2, 0)</f>
        <v>0</v>
      </c>
      <c r="DQ52" s="234">
        <f>IF(COUNTIF($Z52:$AA52, Active!ET$1)&gt;0, Active!DQ$2, 0)</f>
        <v>0</v>
      </c>
      <c r="DR52" s="234">
        <f>IF(COUNTIF($AB52:$AC52, Active!ET$1)&gt;0, Active!DR$2, 0)</f>
        <v>0</v>
      </c>
      <c r="DS52" s="235">
        <f>IF(COUNTIF($AD52:$AF52, Active!$ET$1)&gt;0, Active!DS$2, 0)</f>
        <v>0</v>
      </c>
      <c r="DT52" s="236">
        <f>IF(COUNTIF($AG52:$AI52, Active!$ET$1)&gt;0, Active!DT$2, 0)</f>
        <v>0</v>
      </c>
      <c r="DU52" s="236">
        <f>IF(COUNTIF($AJ52:$AL52, Active!$ET$1)&gt;0, Active!DU$2, 0)</f>
        <v>0</v>
      </c>
      <c r="DV52" s="236">
        <f>IF(COUNTIF($AM52:$AO52, Active!$ET$1)&gt;0, Active!DV$2, 0)</f>
        <v>0</v>
      </c>
      <c r="DW52" s="236">
        <f>IF(COUNTIF($AP52:$AR52, Active!$ET$1)&gt;0, Active!DW$2, 0)</f>
        <v>0</v>
      </c>
      <c r="DX52" s="236">
        <f>IF(COUNTIF($AS52:$AU52, Active!$ET$1)&gt;0, Active!DX$2, 0)</f>
        <v>0</v>
      </c>
      <c r="DY52" s="236">
        <f>IF(COUNTIF($AV52:$AX52, Active!$ET$1)&gt;0, Active!DY$2, 0)</f>
        <v>0</v>
      </c>
      <c r="DZ52" s="237">
        <f>IF(COUNTIF($AY52:$BA52, Active!$ET$1)&gt;0, Active!DZ$2, 0)</f>
        <v>0</v>
      </c>
      <c r="EA52" s="238">
        <f>IF(COUNTIF($BB52:$BD52, Active!$ET$1)&gt;0, Active!EA$2, 0)</f>
        <v>0</v>
      </c>
      <c r="EB52" s="238">
        <f>IF(COUNTIF($BE52:$BG52, Active!$ET$1)&gt;0, Active!EB$2, 0)</f>
        <v>0</v>
      </c>
      <c r="EC52" s="238">
        <f>IF(COUNTIF($BH52:$BJ52, Active!$ET$1)&gt;0, Active!EC$2, 0)</f>
        <v>0</v>
      </c>
      <c r="ED52" s="238">
        <f>IF(COUNTIF($BK52:$BM52, Active!$ET$1)&gt;0, Active!ED$2, 0)</f>
        <v>0</v>
      </c>
      <c r="EE52" s="238">
        <f>IF(COUNTIF($BN52:$BP52, Active!$ET$1)&gt;0, Active!EE$2, 0)</f>
        <v>0</v>
      </c>
      <c r="EF52" s="238">
        <f>IF(COUNTIF($BQ52:$BS52, Active!$ET$1)&gt;0, Active!EF$2, 0)</f>
        <v>0</v>
      </c>
      <c r="EG52" s="238">
        <f>IF(COUNTIF($BT52:$BV52, Active!$ET$1)&gt;0, Active!EG$2, 0)</f>
        <v>0</v>
      </c>
      <c r="EH52" s="239">
        <f>IF(COUNTIF($BW52:$BY52, Active!$ET$1)&gt;0, Active!EH$2, 0)</f>
        <v>0</v>
      </c>
      <c r="EI52" s="240">
        <f>IF(COUNTIF($BZ52:$CB52, Active!$ET$1)&gt;0, Active!EI$2, 0)</f>
        <v>0</v>
      </c>
      <c r="EJ52" s="240">
        <f>IF(COUNTIF($CC52:$CE52, Active!$ET$1)&gt;0, Active!EJ$2, 0)</f>
        <v>0</v>
      </c>
      <c r="EK52" s="240">
        <f>IF(COUNTIF($CF52:$CH52, Active!$ET$1)&gt;0, Active!EK$2, 0)</f>
        <v>0</v>
      </c>
      <c r="EL52" s="240">
        <f>IF(COUNTIF($CI52:$CK52, Active!$ET$1)&gt;0, Active!EL$2, 0)</f>
        <v>0</v>
      </c>
      <c r="EM52" s="240">
        <f>IF(COUNTIF($CL52:$CN52, Active!$ET$1)&gt;0, Active!EM$2, 0)</f>
        <v>0</v>
      </c>
      <c r="EN52" s="240">
        <f>IF(COUNTIF($CO52:$CQ52, Active!$ET$1)&gt;0, Active!EN$2, 0)</f>
        <v>0</v>
      </c>
      <c r="EO52" s="240">
        <f>IF(COUNTIF($CR52:$CT52, Active!$ET$1)&gt;0, Active!EO$2, 0)</f>
        <v>0</v>
      </c>
      <c r="EP52" s="240">
        <f>IF(COUNTIF($CU52:$CW52, Active!$ET$1)&gt;0, Active!EP$2, 0)</f>
        <v>0</v>
      </c>
      <c r="EQ52" s="240">
        <f>IF(COUNTIF($CX52:$CZ52, Active!$ET$1)&gt;0, Active!EQ$2, 0)</f>
        <v>0</v>
      </c>
      <c r="ER52" s="240">
        <f>IF(COUNTIF($DA52:$DC52, Active!$ET$1)&gt;0, Active!ER$2, 0)</f>
        <v>0</v>
      </c>
      <c r="ES52" s="240">
        <f>IF(COUNTIF($DD52:$DF52, Active!$ET$1)&gt;0, Active!ES$2, 0)</f>
        <v>0</v>
      </c>
      <c r="ET52" s="241">
        <f t="shared" si="21"/>
        <v>0</v>
      </c>
      <c r="EU52" s="242">
        <f>IF(COUNTIF($N52:$Q52, Active!GA$1)&gt;0, Active!EU$2, 0)</f>
        <v>0</v>
      </c>
      <c r="EV52" s="234">
        <f>IF(COUNTIF($R52:$U52, Active!GA$1)&gt;0, Active!EV$2, 0)</f>
        <v>0</v>
      </c>
      <c r="EW52" s="234">
        <f>IF(COUNTIF($V52:$Y52, Active!GA$1)&gt;0, Active!EW$2, 0)</f>
        <v>0</v>
      </c>
      <c r="EX52" s="234">
        <f>IF(COUNTIF($Z52:$AA52, Active!GA$1)&gt;0, Active!EX$2, 0)</f>
        <v>0</v>
      </c>
      <c r="EY52" s="234">
        <f>IF(COUNTIF($AB52:$AC52, Active!GA$1)&gt;0, Active!EY$2, 0)</f>
        <v>0</v>
      </c>
      <c r="EZ52" s="235">
        <f>IF(COUNTIF($AD52:$AF52, Active!$GA$1)&gt;0, Active!EZ$2, 0)</f>
        <v>0</v>
      </c>
      <c r="FA52" s="236">
        <f>IF(COUNTIF($AG52:$AI52, Active!$GA$1)&gt;0, Active!FA$2, 0)</f>
        <v>0</v>
      </c>
      <c r="FB52" s="236">
        <f>IF(COUNTIF($AJ52:$AL52, Active!$GA$1)&gt;0, Active!FB$2, 0)</f>
        <v>0</v>
      </c>
      <c r="FC52" s="236">
        <f>IF(COUNTIF($AM52:$AO52, Active!$GA$1)&gt;0, Active!FC$2, 0)</f>
        <v>0</v>
      </c>
      <c r="FD52" s="236">
        <f>IF(COUNTIF($AP52:$AR52, Active!$GA$1)&gt;0, Active!FD$2, 0)</f>
        <v>0</v>
      </c>
      <c r="FE52" s="236">
        <f>IF(COUNTIF($AS52:$AU52, Active!$GA$1)&gt;0, Active!FE$2, 0)</f>
        <v>0</v>
      </c>
      <c r="FF52" s="236">
        <f>IF(COUNTIF($AV52:$AX52, Active!$GA$1)&gt;0, Active!FF$2, 0)</f>
        <v>0</v>
      </c>
      <c r="FG52" s="237">
        <f>IF(COUNTIF($AY52:$BA52, Active!$GA$1)&gt;0, Active!FG$2, 0)</f>
        <v>0</v>
      </c>
      <c r="FH52" s="238">
        <f>IF(COUNTIF($BB52:$BD52, Active!$GA$1)&gt;0, Active!FH$2, 0)</f>
        <v>0</v>
      </c>
      <c r="FI52" s="238">
        <f>IF(COUNTIF($BE52:$BG52, Active!$GA$1)&gt;0, Active!FI$2, 0)</f>
        <v>0</v>
      </c>
      <c r="FJ52" s="238">
        <f>IF(COUNTIF($BH52:$BJ52, Active!$GA$1)&gt;0, Active!FJ$2, 0)</f>
        <v>0</v>
      </c>
      <c r="FK52" s="238">
        <f>IF(COUNTIF($BK52:$BM52, Active!$GA$1)&gt;0, Active!FK$2, 0)</f>
        <v>0</v>
      </c>
      <c r="FL52" s="238">
        <f>IF(COUNTIF($BN52:$BP52, Active!$GA$1)&gt;0, Active!FL$2, 0)</f>
        <v>0</v>
      </c>
      <c r="FM52" s="238">
        <f>IF(COUNTIF($BQ52:$BS52, Active!$GA$1)&gt;0, Active!FM$2, 0)</f>
        <v>0</v>
      </c>
      <c r="FN52" s="238">
        <f>IF(COUNTIF($BT52:$BV52, Active!$GA$1)&gt;0, Active!FN$2, 0)</f>
        <v>0</v>
      </c>
      <c r="FO52" s="239">
        <f>IF(COUNTIF($BW52:$BY52, Active!$GA$1)&gt;0, Active!FO$2, 0)</f>
        <v>0</v>
      </c>
      <c r="FP52" s="240">
        <f>IF(COUNTIF($BZ52:$CB52, Active!$GA$1)&gt;0, Active!FP$2, 0)</f>
        <v>0</v>
      </c>
      <c r="FQ52" s="240">
        <f>IF(COUNTIF($CC52:$CE52, Active!$GA$1)&gt;0, Active!FQ$2, 0)</f>
        <v>0</v>
      </c>
      <c r="FR52" s="240">
        <f>IF(COUNTIF($CF52:$CH52, Active!$GA$1)&gt;0, Active!FR$2, 0)</f>
        <v>0</v>
      </c>
      <c r="FS52" s="240">
        <f>IF(COUNTIF($CI52:$CK52, Active!$GA$1)&gt;0, Active!FS$2, 0)</f>
        <v>0</v>
      </c>
      <c r="FT52" s="240">
        <f>IF(COUNTIF($CL52:$CN52, Active!$GA$1)&gt;0, Active!FT$2, 0)</f>
        <v>0</v>
      </c>
      <c r="FU52" s="240">
        <f>IF(COUNTIF($CO52:$CQ52, Active!$GA$1)&gt;0, Active!FU$2, 0)</f>
        <v>0</v>
      </c>
      <c r="FV52" s="240">
        <f>IF(COUNTIF($CR52:$CT52, Active!$GA$1)&gt;0, Active!FV$2, 0)</f>
        <v>0</v>
      </c>
      <c r="FW52" s="240">
        <f>IF(COUNTIF($CU52:$CW52, Active!$GA$1)&gt;0, Active!FW$2, 0)</f>
        <v>0</v>
      </c>
      <c r="FX52" s="240">
        <f>IF(COUNTIF($CX52:$CZ52, Active!$GA$1)&gt;0, Active!FX$2, 0)</f>
        <v>0</v>
      </c>
      <c r="FY52" s="240">
        <f>IF(COUNTIF($DA52:$DC52, Active!$GA$1)&gt;0, Active!FY$2, 0)</f>
        <v>0</v>
      </c>
      <c r="FZ52" s="240">
        <f>IF(COUNTIF($DD52:$DF52, Active!$GA$1)&gt;0, Active!FZ$2, 0)</f>
        <v>0</v>
      </c>
      <c r="GA52" s="241">
        <f t="shared" si="22"/>
        <v>0</v>
      </c>
      <c r="GB52" s="242">
        <f>IF(COUNTIF($N52:$Q52, Active!HH$1)&gt;0, Active!GB$2, 0)</f>
        <v>0</v>
      </c>
      <c r="GC52" s="234">
        <f>IF(COUNTIF($R52:$U52, Active!HH$1)&gt;0, Active!GC$2, 0)</f>
        <v>0</v>
      </c>
      <c r="GD52" s="234">
        <f>IF(COUNTIF($V52:$Y52, Active!HH$1)&gt;0, Active!GD$2, 0)</f>
        <v>0</v>
      </c>
      <c r="GE52" s="234">
        <f>IF(COUNTIF($Z52:$AA52, Active!HH$1)&gt;0, Active!GE$2, 0)</f>
        <v>0</v>
      </c>
      <c r="GF52" s="234">
        <f>IF(COUNTIF($AB52:$AC52, Active!HH$1)&gt;0, Active!GF$2, 0)</f>
        <v>0</v>
      </c>
      <c r="GG52" s="235">
        <f>IF(COUNTIF($AD52:$AF52, Active!$HH$1)&gt;0, Active!GG$2, 0)</f>
        <v>0</v>
      </c>
      <c r="GH52" s="236">
        <f>IF(COUNTIF($AG52:$AI52, Active!$HH$1)&gt;0, Active!GH$2, 0)</f>
        <v>0</v>
      </c>
      <c r="GI52" s="236">
        <f>IF(COUNTIF($AJ52:$AL52, Active!$HH$1)&gt;0, Active!GI$2, 0)</f>
        <v>0</v>
      </c>
      <c r="GJ52" s="236">
        <f>IF(COUNTIF($AM52:$AO52, Active!$HH$1)&gt;0, Active!GJ$2, 0)</f>
        <v>0</v>
      </c>
      <c r="GK52" s="236">
        <f>IF(COUNTIF($AP52:$AR52, Active!$HH$1)&gt;0, Active!GK$2, 0)</f>
        <v>0</v>
      </c>
      <c r="GL52" s="236">
        <f>IF(COUNTIF($AS52:$AU52, Active!$HH$1)&gt;0, Active!GL$2, 0)</f>
        <v>0</v>
      </c>
      <c r="GM52" s="236">
        <f>IF(COUNTIF($AV52:$AX52, Active!$HH$1)&gt;0, Active!GM$2, 0)</f>
        <v>0</v>
      </c>
      <c r="GN52" s="237">
        <f>IF(COUNTIF($AY52:$BA52, Active!$HH$1)&gt;0, Active!GN$2, 0)</f>
        <v>0</v>
      </c>
      <c r="GO52" s="238">
        <f>IF(COUNTIF($BB52:$BD52, Active!$HH$1)&gt;0, Active!GO$2, 0)</f>
        <v>0</v>
      </c>
      <c r="GP52" s="238">
        <f>IF(COUNTIF($BE52:$BG52, Active!$HH$1)&gt;0, Active!GP$2, 0)</f>
        <v>0</v>
      </c>
      <c r="GQ52" s="238">
        <f>IF(COUNTIF($BH52:$BJ52, Active!$HH$1)&gt;0, Active!GQ$2, 0)</f>
        <v>0</v>
      </c>
      <c r="GR52" s="238">
        <f>IF(COUNTIF($BK52:$BM52, Active!$HH$1)&gt;0, Active!GR$2, 0)</f>
        <v>0</v>
      </c>
      <c r="GS52" s="238">
        <f>IF(COUNTIF($BN52:$BP52, Active!$HH$1)&gt;0, Active!GS$2, 0)</f>
        <v>0</v>
      </c>
      <c r="GT52" s="238">
        <f>IF(COUNTIF($BQ52:$BS52, Active!$HH$1)&gt;0, Active!GT$2, 0)</f>
        <v>0</v>
      </c>
      <c r="GU52" s="238">
        <f>IF(COUNTIF($BT52:$BV52, Active!$HH$1)&gt;0, Active!GU$2, 0)</f>
        <v>0</v>
      </c>
      <c r="GV52" s="239">
        <f>IF(COUNTIF($BW52:$BY52, Active!$HH$1)&gt;0, Active!GV$2, 0)</f>
        <v>0</v>
      </c>
      <c r="GW52" s="240">
        <f>IF(COUNTIF($BZ52:$CB52, Active!$HH$1)&gt;0, Active!GW$2, 0)</f>
        <v>0</v>
      </c>
      <c r="GX52" s="240">
        <f>IF(COUNTIF($CC52:$CE52, Active!$HH$1)&gt;0, Active!GX$2, 0)</f>
        <v>0</v>
      </c>
      <c r="GY52" s="240">
        <f>IF(COUNTIF($CF52:$CH52, Active!$HH$1)&gt;0, Active!GY$2, 0)</f>
        <v>0</v>
      </c>
      <c r="GZ52" s="240">
        <f>IF(COUNTIF($CI52:$CK52, Active!$HH$1)&gt;0, Active!GZ$2, 0)</f>
        <v>0</v>
      </c>
      <c r="HA52" s="240">
        <f>IF(COUNTIF($CL52:$CN52, Active!$HH$1)&gt;0, Active!HA$2, 0)</f>
        <v>0</v>
      </c>
      <c r="HB52" s="240">
        <f>IF(COUNTIF($CO52:$CQ52, Active!$HH$1)&gt;0, Active!HB$2, 0)</f>
        <v>0</v>
      </c>
      <c r="HC52" s="240">
        <f>IF(COUNTIF($CR52:$CT52, Active!$HH$1)&gt;0, Active!HC$2, 0)</f>
        <v>0</v>
      </c>
      <c r="HD52" s="240">
        <f>IF(COUNTIF($CU52:$CW52, Active!$HH$1)&gt;0, Active!HD$2, 0)</f>
        <v>0</v>
      </c>
      <c r="HE52" s="240">
        <f>IF(COUNTIF($CX52:$CZ52, Active!$HH$1)&gt;0, Active!HE$2, 0)</f>
        <v>0</v>
      </c>
      <c r="HF52" s="240">
        <f>IF(COUNTIF($DA52:$DC52, Active!$HH$1)&gt;0, Active!HF$2, 0)</f>
        <v>0</v>
      </c>
      <c r="HG52" s="240">
        <f>IF(COUNTIF($DD52:$DF52, Active!$HH$1)&gt;0, Active!HG$2, 0)</f>
        <v>0</v>
      </c>
      <c r="HH52" s="241">
        <f t="shared" si="23"/>
        <v>0</v>
      </c>
      <c r="HI52" s="243"/>
      <c r="HJ52" s="242">
        <f>IF(MAX($N52:$Q52)&gt;=40, Active!HJ$2, 0)</f>
        <v>0</v>
      </c>
      <c r="HK52" s="234">
        <f>IF(MAX($R52:$U52)&gt;=40, Active!HK$2, 0)</f>
        <v>0</v>
      </c>
      <c r="HL52" s="234">
        <f>IF(MAX($V52:$Y52)&gt;=40, Active!HL$2, 0)</f>
        <v>0</v>
      </c>
      <c r="HM52" s="234">
        <f>IF(MAX($Z52:$AA52)&gt;=40, Active!HM$2, 0)</f>
        <v>0</v>
      </c>
      <c r="HN52" s="234">
        <f>IF(MAX($AB52:$AC52)&gt;=40, Active!HN$2, 0)</f>
        <v>0</v>
      </c>
      <c r="HO52" s="235">
        <f>IF(MAX($AD52:$AF52)&gt;=40, Active!HO$2, 0)</f>
        <v>20</v>
      </c>
      <c r="HP52" s="236">
        <f>IF(MAX($AG52:$AI52)&gt;=40, Active!HP$2, 0)</f>
        <v>0</v>
      </c>
      <c r="HQ52" s="236">
        <f>IF(MAX($AJ52:$AL52)&gt;=40, Active!HQ$2, 0)</f>
        <v>20</v>
      </c>
      <c r="HR52" s="236">
        <f>IF(MAX($AM52:$AO52)&gt;=40, Active!HR$2, 0)</f>
        <v>20</v>
      </c>
      <c r="HS52" s="236">
        <f>IF(MAX($AP52:$AR52)&gt;=40, Active!HS$2, 0)</f>
        <v>10</v>
      </c>
      <c r="HT52" s="236">
        <f>IF(MAX($AS52:$AU52)&gt;=40, Active!HT$2, 0)</f>
        <v>20</v>
      </c>
      <c r="HU52" s="236">
        <f>IF(MAX($AV52:$AX52)&gt;=40, Active!HU$2, 0)</f>
        <v>10</v>
      </c>
      <c r="HV52" s="237">
        <f>IF(MAX($AY52:$BA52)&gt;=40, Active!HV$2, 0)</f>
        <v>0</v>
      </c>
      <c r="HW52" s="238">
        <f>IF(MAX($BB52:$BD52)&gt;=40, Active!HW$2, 0)</f>
        <v>0</v>
      </c>
      <c r="HX52" s="238">
        <f>IF(MAX($BE52:$BG52)&gt;=40, Active!HX$2, 0)</f>
        <v>0</v>
      </c>
      <c r="HY52" s="238">
        <f>IF(MAX($BH52:$BJ52)&gt;=40, Active!HY$2, 0)</f>
        <v>0</v>
      </c>
      <c r="HZ52" s="238">
        <f>IF(MAX($BK52:$BM52)&gt;=40, Active!HZ$2, 0)</f>
        <v>0</v>
      </c>
      <c r="IA52" s="238">
        <f>IF(MAX($BN52:$BP52)&gt;=40, Active!IA$2, 0)</f>
        <v>0</v>
      </c>
      <c r="IB52" s="238">
        <f>IF(MAX($BQ52:$BS52)&gt;=40, Active!IB$2, 0)</f>
        <v>0</v>
      </c>
      <c r="IC52" s="238">
        <f>IF(MAX($BT52:$BV52)&gt;=40, Active!IC$2, 0)</f>
        <v>0</v>
      </c>
      <c r="ID52" s="239">
        <f>IF(MAX($BW52:$BY52)&gt;=40, Active!ID$2, 0)</f>
        <v>0</v>
      </c>
      <c r="IE52" s="240">
        <f>IF(MAX($BZ52:$CB52)&gt;=40, Active!IE$2, 0)</f>
        <v>0</v>
      </c>
      <c r="IF52" s="240">
        <f>IF(MAX($CC52:$CE52)&gt;=40, Active!IF$2, 0)</f>
        <v>0</v>
      </c>
      <c r="IG52" s="240">
        <f>IF(MAX($CF52:$CH52)&gt;=40, Active!IG$2, 0)</f>
        <v>0</v>
      </c>
      <c r="IH52" s="240">
        <f>IF(MAX($CI52:$CK52)&gt;=40, Active!IH$2, 0)</f>
        <v>0</v>
      </c>
      <c r="II52" s="240">
        <f>IF(MAX($CL52:$CN52)&gt;=40, Active!II$2, 0)</f>
        <v>0</v>
      </c>
      <c r="IJ52" s="240">
        <f>IF(MAX($CO52:$CQ52)&gt;=40, Active!IJ$2, 0)</f>
        <v>0</v>
      </c>
      <c r="IK52" s="240">
        <f>IF(MAX($CR52:$CT52)&gt;=40, Active!IK$2, 0)</f>
        <v>0</v>
      </c>
      <c r="IL52" s="240">
        <f>IF(MAX($CU52:$CW52)&gt;=40, Active!IL$2, 0)</f>
        <v>0</v>
      </c>
      <c r="IM52" s="240">
        <f>IF(MAX($CX52:$CZ52)&gt;=40, Active!IM$2, 0)</f>
        <v>0</v>
      </c>
      <c r="IN52" s="240">
        <f>IF(MAX($DA52:$DC52)&gt;=40, Active!IN$2, 0)</f>
        <v>0</v>
      </c>
      <c r="IO52" s="240">
        <f>IF(MAX($DD52:$DF52)&gt;=40, Active!IO$2, 0)</f>
        <v>0</v>
      </c>
      <c r="IP52" s="416">
        <f t="shared" si="24"/>
        <v>100</v>
      </c>
      <c r="IQ52" s="416">
        <f t="shared" si="25"/>
        <v>0</v>
      </c>
    </row>
    <row r="53" spans="2:251" ht="15" customHeight="1" x14ac:dyDescent="0.25">
      <c r="B53" s="392">
        <v>1</v>
      </c>
      <c r="C53" s="13" t="s">
        <v>454</v>
      </c>
      <c r="D53" s="423">
        <v>43191</v>
      </c>
      <c r="E53" s="20" t="s">
        <v>278</v>
      </c>
      <c r="F53" s="6">
        <v>8881746</v>
      </c>
      <c r="G53" s="20">
        <v>1</v>
      </c>
      <c r="H53" s="20"/>
      <c r="I53" s="23"/>
      <c r="J53" s="6"/>
      <c r="K53" s="6"/>
      <c r="L53" s="424"/>
      <c r="M53" s="425" t="s">
        <v>562</v>
      </c>
      <c r="N53" s="24" t="s">
        <v>18</v>
      </c>
      <c r="O53" s="107"/>
      <c r="P53" s="107"/>
      <c r="Q53" s="273"/>
      <c r="R53" s="24" t="s">
        <v>16</v>
      </c>
      <c r="S53" s="107"/>
      <c r="T53" s="107"/>
      <c r="U53" s="290"/>
      <c r="V53" s="24" t="s">
        <v>17</v>
      </c>
      <c r="W53" s="107"/>
      <c r="X53" s="107"/>
      <c r="Y53" s="273"/>
      <c r="Z53" s="24" t="s">
        <v>16</v>
      </c>
      <c r="AA53" s="273"/>
      <c r="AB53" s="24">
        <v>80.3</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c r="AZ53" s="107"/>
      <c r="BA53" s="273"/>
      <c r="BB53" s="24"/>
      <c r="BC53" s="107"/>
      <c r="BD53" s="273"/>
      <c r="BE53" s="24"/>
      <c r="BF53" s="107"/>
      <c r="BG53" s="273"/>
      <c r="BH53" s="24"/>
      <c r="BI53" s="107"/>
      <c r="BJ53" s="273"/>
      <c r="BK53" s="24"/>
      <c r="BL53" s="107"/>
      <c r="BM53" s="273"/>
      <c r="BN53" s="24"/>
      <c r="BO53" s="107"/>
      <c r="BP53" s="273"/>
      <c r="BQ53" s="24"/>
      <c r="BR53" s="107"/>
      <c r="BS53" s="273"/>
      <c r="BT53" s="24"/>
      <c r="BU53" s="291"/>
      <c r="BV53" s="273"/>
      <c r="BW53" s="24"/>
      <c r="BX53" s="107"/>
      <c r="BY53" s="273"/>
      <c r="BZ53" s="24"/>
      <c r="CA53" s="107"/>
      <c r="CB53" s="273"/>
      <c r="CC53" s="24"/>
      <c r="CD53" s="107"/>
      <c r="CE53" s="107"/>
      <c r="CF53" s="107"/>
      <c r="CG53" s="107"/>
      <c r="CH53" s="273"/>
      <c r="CI53" s="24"/>
      <c r="CJ53" s="107"/>
      <c r="CK53" s="273"/>
      <c r="CL53" s="24"/>
      <c r="CM53" s="107"/>
      <c r="CN53" s="273"/>
      <c r="CO53" s="24"/>
      <c r="CP53" s="107"/>
      <c r="CQ53" s="273"/>
      <c r="CR53" s="24"/>
      <c r="CS53" s="107"/>
      <c r="CT53" s="273"/>
      <c r="CU53" s="24"/>
      <c r="CV53" s="107"/>
      <c r="CW53" s="273"/>
      <c r="CX53" s="24"/>
      <c r="CY53" s="107"/>
      <c r="CZ53" s="273"/>
      <c r="DA53" s="24"/>
      <c r="DB53" s="107"/>
      <c r="DC53" s="273"/>
      <c r="DD53" s="24"/>
      <c r="DE53" s="107"/>
      <c r="DF53" s="273"/>
      <c r="DG53" s="218"/>
      <c r="DH53" s="217"/>
      <c r="DI53" s="217"/>
      <c r="DJ53" s="286" t="e">
        <f t="shared" si="19"/>
        <v>#DIV/0!</v>
      </c>
      <c r="DK53" s="219"/>
      <c r="DL53" s="220" t="e">
        <f t="shared" si="20"/>
        <v>#DIV/0!</v>
      </c>
      <c r="DM53" s="650">
        <f>COUNTIF(N53:DF53, Active!DM$1)+COUNTIF(N53:DF53, Active!DM$2)</f>
        <v>0</v>
      </c>
      <c r="DN53" s="233">
        <f>IF(COUNTIF($N53:$Q53, Active!ET$1)&gt;0, Active!DN$2, 0)</f>
        <v>0</v>
      </c>
      <c r="DO53" s="234">
        <f>IF(COUNTIF($R53:$U53, Active!ET$1)&gt;0, Active!DO$2, 0)</f>
        <v>0</v>
      </c>
      <c r="DP53" s="234">
        <f>IF(COUNTIF($V53:$Y53, Active!ET$1)&gt;0, Active!DP$2, 0)</f>
        <v>0</v>
      </c>
      <c r="DQ53" s="234">
        <f>IF(COUNTIF($Z53:$AA53, Active!ET$1)&gt;0, Active!DQ$2, 0)</f>
        <v>0</v>
      </c>
      <c r="DR53" s="234">
        <f>IF(COUNTIF($AB53:$AC53, Active!ET$1)&gt;0, Active!DR$2, 0)</f>
        <v>0</v>
      </c>
      <c r="DS53" s="235">
        <f>IF(COUNTIF($AD53:$AF53, Active!$ET$1)&gt;0, Active!DS$2, 0)</f>
        <v>0</v>
      </c>
      <c r="DT53" s="236">
        <f>IF(COUNTIF($AG53:$AI53, Active!$ET$1)&gt;0, Active!DT$2, 0)</f>
        <v>0</v>
      </c>
      <c r="DU53" s="236">
        <f>IF(COUNTIF($AJ53:$AL53, Active!$ET$1)&gt;0, Active!DU$2, 0)</f>
        <v>0</v>
      </c>
      <c r="DV53" s="236">
        <f>IF(COUNTIF($AM53:$AO53, Active!$ET$1)&gt;0, Active!DV$2, 0)</f>
        <v>0</v>
      </c>
      <c r="DW53" s="236">
        <f>IF(COUNTIF($AP53:$AR53, Active!$ET$1)&gt;0, Active!DW$2, 0)</f>
        <v>0</v>
      </c>
      <c r="DX53" s="236">
        <f>IF(COUNTIF($AS53:$AU53, Active!$ET$1)&gt;0, Active!DX$2, 0)</f>
        <v>0</v>
      </c>
      <c r="DY53" s="236">
        <f>IF(COUNTIF($AV53:$AX53, Active!$ET$1)&gt;0, Active!DY$2, 0)</f>
        <v>0</v>
      </c>
      <c r="DZ53" s="237">
        <f>IF(COUNTIF($AY53:$BA53, Active!$ET$1)&gt;0, Active!DZ$2, 0)</f>
        <v>0</v>
      </c>
      <c r="EA53" s="238">
        <f>IF(COUNTIF($BB53:$BD53, Active!$ET$1)&gt;0, Active!EA$2, 0)</f>
        <v>0</v>
      </c>
      <c r="EB53" s="238">
        <f>IF(COUNTIF($BE53:$BG53, Active!$ET$1)&gt;0, Active!EB$2, 0)</f>
        <v>0</v>
      </c>
      <c r="EC53" s="238">
        <f>IF(COUNTIF($BH53:$BJ53, Active!$ET$1)&gt;0, Active!EC$2, 0)</f>
        <v>0</v>
      </c>
      <c r="ED53" s="238">
        <f>IF(COUNTIF($BK53:$BM53, Active!$ET$1)&gt;0, Active!ED$2, 0)</f>
        <v>0</v>
      </c>
      <c r="EE53" s="238">
        <f>IF(COUNTIF($BN53:$BP53, Active!$ET$1)&gt;0, Active!EE$2, 0)</f>
        <v>0</v>
      </c>
      <c r="EF53" s="238">
        <f>IF(COUNTIF($BQ53:$BS53, Active!$ET$1)&gt;0, Active!EF$2, 0)</f>
        <v>0</v>
      </c>
      <c r="EG53" s="238">
        <f>IF(COUNTIF($BT53:$BV53, Active!$ET$1)&gt;0, Active!EG$2, 0)</f>
        <v>0</v>
      </c>
      <c r="EH53" s="239">
        <f>IF(COUNTIF($BW53:$BY53, Active!$ET$1)&gt;0, Active!EH$2, 0)</f>
        <v>0</v>
      </c>
      <c r="EI53" s="240">
        <f>IF(COUNTIF($BZ53:$CB53, Active!$ET$1)&gt;0, Active!EI$2, 0)</f>
        <v>0</v>
      </c>
      <c r="EJ53" s="240">
        <f>IF(COUNTIF($CC53:$CE53, Active!$ET$1)&gt;0, Active!EJ$2, 0)</f>
        <v>0</v>
      </c>
      <c r="EK53" s="240">
        <f>IF(COUNTIF($CF53:$CH53, Active!$ET$1)&gt;0, Active!EK$2, 0)</f>
        <v>0</v>
      </c>
      <c r="EL53" s="240">
        <f>IF(COUNTIF($CI53:$CK53, Active!$ET$1)&gt;0, Active!EL$2, 0)</f>
        <v>0</v>
      </c>
      <c r="EM53" s="240">
        <f>IF(COUNTIF($CL53:$CN53, Active!$ET$1)&gt;0, Active!EM$2, 0)</f>
        <v>0</v>
      </c>
      <c r="EN53" s="240">
        <f>IF(COUNTIF($CO53:$CQ53, Active!$ET$1)&gt;0, Active!EN$2, 0)</f>
        <v>0</v>
      </c>
      <c r="EO53" s="240">
        <f>IF(COUNTIF($CR53:$CT53, Active!$ET$1)&gt;0, Active!EO$2, 0)</f>
        <v>0</v>
      </c>
      <c r="EP53" s="240">
        <f>IF(COUNTIF($CU53:$CW53, Active!$ET$1)&gt;0, Active!EP$2, 0)</f>
        <v>0</v>
      </c>
      <c r="EQ53" s="240">
        <f>IF(COUNTIF($CX53:$CZ53, Active!$ET$1)&gt;0, Active!EQ$2, 0)</f>
        <v>0</v>
      </c>
      <c r="ER53" s="240">
        <f>IF(COUNTIF($DA53:$DC53, Active!$ET$1)&gt;0, Active!ER$2, 0)</f>
        <v>0</v>
      </c>
      <c r="ES53" s="240">
        <f>IF(COUNTIF($DD53:$DF53, Active!$ET$1)&gt;0, Active!ES$2, 0)</f>
        <v>0</v>
      </c>
      <c r="ET53" s="241">
        <f t="shared" si="21"/>
        <v>0</v>
      </c>
      <c r="EU53" s="242">
        <f>IF(COUNTIF($N53:$Q53, Active!GA$1)&gt;0, Active!EU$2, 0)</f>
        <v>0</v>
      </c>
      <c r="EV53" s="234">
        <f>IF(COUNTIF($R53:$U53, Active!GA$1)&gt;0, Active!EV$2, 0)</f>
        <v>0</v>
      </c>
      <c r="EW53" s="234">
        <f>IF(COUNTIF($V53:$Y53, Active!GA$1)&gt;0, Active!EW$2, 0)</f>
        <v>0</v>
      </c>
      <c r="EX53" s="234">
        <f>IF(COUNTIF($Z53:$AA53, Active!GA$1)&gt;0, Active!EX$2, 0)</f>
        <v>0</v>
      </c>
      <c r="EY53" s="234">
        <f>IF(COUNTIF($AB53:$AC53, Active!GA$1)&gt;0, Active!EY$2, 0)</f>
        <v>0</v>
      </c>
      <c r="EZ53" s="235">
        <f>IF(COUNTIF($AD53:$AF53, Active!$GA$1)&gt;0, Active!EZ$2, 0)</f>
        <v>0</v>
      </c>
      <c r="FA53" s="236">
        <f>IF(COUNTIF($AG53:$AI53, Active!$GA$1)&gt;0, Active!FA$2, 0)</f>
        <v>0</v>
      </c>
      <c r="FB53" s="236">
        <f>IF(COUNTIF($AJ53:$AL53, Active!$GA$1)&gt;0, Active!FB$2, 0)</f>
        <v>0</v>
      </c>
      <c r="FC53" s="236">
        <f>IF(COUNTIF($AM53:$AO53, Active!$GA$1)&gt;0, Active!FC$2, 0)</f>
        <v>0</v>
      </c>
      <c r="FD53" s="236">
        <f>IF(COUNTIF($AP53:$AR53, Active!$GA$1)&gt;0, Active!FD$2, 0)</f>
        <v>0</v>
      </c>
      <c r="FE53" s="236">
        <f>IF(COUNTIF($AS53:$AU53, Active!$GA$1)&gt;0, Active!FE$2, 0)</f>
        <v>0</v>
      </c>
      <c r="FF53" s="236">
        <f>IF(COUNTIF($AV53:$AX53, Active!$GA$1)&gt;0, Active!FF$2, 0)</f>
        <v>0</v>
      </c>
      <c r="FG53" s="237">
        <f>IF(COUNTIF($AY53:$BA53, Active!$GA$1)&gt;0, Active!FG$2, 0)</f>
        <v>0</v>
      </c>
      <c r="FH53" s="238">
        <f>IF(COUNTIF($BB53:$BD53, Active!$GA$1)&gt;0, Active!FH$2, 0)</f>
        <v>0</v>
      </c>
      <c r="FI53" s="238">
        <f>IF(COUNTIF($BE53:$BG53, Active!$GA$1)&gt;0, Active!FI$2, 0)</f>
        <v>0</v>
      </c>
      <c r="FJ53" s="238">
        <f>IF(COUNTIF($BH53:$BJ53, Active!$GA$1)&gt;0, Active!FJ$2, 0)</f>
        <v>0</v>
      </c>
      <c r="FK53" s="238">
        <f>IF(COUNTIF($BK53:$BM53, Active!$GA$1)&gt;0, Active!FK$2, 0)</f>
        <v>0</v>
      </c>
      <c r="FL53" s="238">
        <f>IF(COUNTIF($BN53:$BP53, Active!$GA$1)&gt;0, Active!FL$2, 0)</f>
        <v>0</v>
      </c>
      <c r="FM53" s="238">
        <f>IF(COUNTIF($BQ53:$BS53, Active!$GA$1)&gt;0, Active!FM$2, 0)</f>
        <v>0</v>
      </c>
      <c r="FN53" s="238">
        <f>IF(COUNTIF($BT53:$BV53, Active!$GA$1)&gt;0, Active!FN$2, 0)</f>
        <v>0</v>
      </c>
      <c r="FO53" s="239">
        <f>IF(COUNTIF($BW53:$BY53, Active!$GA$1)&gt;0, Active!FO$2, 0)</f>
        <v>0</v>
      </c>
      <c r="FP53" s="240">
        <f>IF(COUNTIF($BZ53:$CB53, Active!$GA$1)&gt;0, Active!FP$2, 0)</f>
        <v>0</v>
      </c>
      <c r="FQ53" s="240">
        <f>IF(COUNTIF($CC53:$CE53, Active!$GA$1)&gt;0, Active!FQ$2, 0)</f>
        <v>0</v>
      </c>
      <c r="FR53" s="240">
        <f>IF(COUNTIF($CF53:$CH53, Active!$GA$1)&gt;0, Active!FR$2, 0)</f>
        <v>0</v>
      </c>
      <c r="FS53" s="240">
        <f>IF(COUNTIF($CI53:$CK53, Active!$GA$1)&gt;0, Active!FS$2, 0)</f>
        <v>0</v>
      </c>
      <c r="FT53" s="240">
        <f>IF(COUNTIF($CL53:$CN53, Active!$GA$1)&gt;0, Active!FT$2, 0)</f>
        <v>0</v>
      </c>
      <c r="FU53" s="240">
        <f>IF(COUNTIF($CO53:$CQ53, Active!$GA$1)&gt;0, Active!FU$2, 0)</f>
        <v>0</v>
      </c>
      <c r="FV53" s="240">
        <f>IF(COUNTIF($CR53:$CT53, Active!$GA$1)&gt;0, Active!FV$2, 0)</f>
        <v>0</v>
      </c>
      <c r="FW53" s="240">
        <f>IF(COUNTIF($CU53:$CW53, Active!$GA$1)&gt;0, Active!FW$2, 0)</f>
        <v>0</v>
      </c>
      <c r="FX53" s="240">
        <f>IF(COUNTIF($CX53:$CZ53, Active!$GA$1)&gt;0, Active!FX$2, 0)</f>
        <v>0</v>
      </c>
      <c r="FY53" s="240">
        <f>IF(COUNTIF($DA53:$DC53, Active!$GA$1)&gt;0, Active!FY$2, 0)</f>
        <v>0</v>
      </c>
      <c r="FZ53" s="240">
        <f>IF(COUNTIF($DD53:$DF53, Active!$GA$1)&gt;0, Active!FZ$2, 0)</f>
        <v>0</v>
      </c>
      <c r="GA53" s="241">
        <f t="shared" si="22"/>
        <v>0</v>
      </c>
      <c r="GB53" s="242">
        <f>IF(COUNTIF($N53:$Q53, Active!HH$1)&gt;0, Active!GB$2, 0)</f>
        <v>0</v>
      </c>
      <c r="GC53" s="234">
        <f>IF(COUNTIF($R53:$U53, Active!HH$1)&gt;0, Active!GC$2, 0)</f>
        <v>0</v>
      </c>
      <c r="GD53" s="234">
        <f>IF(COUNTIF($V53:$Y53, Active!HH$1)&gt;0, Active!GD$2, 0)</f>
        <v>0</v>
      </c>
      <c r="GE53" s="234">
        <f>IF(COUNTIF($Z53:$AA53, Active!HH$1)&gt;0, Active!GE$2, 0)</f>
        <v>0</v>
      </c>
      <c r="GF53" s="234">
        <f>IF(COUNTIF($AB53:$AC53, Active!HH$1)&gt;0, Active!GF$2, 0)</f>
        <v>0</v>
      </c>
      <c r="GG53" s="235">
        <f>IF(COUNTIF($AD53:$AF53, Active!$HH$1)&gt;0, Active!GG$2, 0)</f>
        <v>0</v>
      </c>
      <c r="GH53" s="236">
        <f>IF(COUNTIF($AG53:$AI53, Active!$HH$1)&gt;0, Active!GH$2, 0)</f>
        <v>0</v>
      </c>
      <c r="GI53" s="236">
        <f>IF(COUNTIF($AJ53:$AL53, Active!$HH$1)&gt;0, Active!GI$2, 0)</f>
        <v>0</v>
      </c>
      <c r="GJ53" s="236">
        <f>IF(COUNTIF($AM53:$AO53, Active!$HH$1)&gt;0, Active!GJ$2, 0)</f>
        <v>0</v>
      </c>
      <c r="GK53" s="236">
        <f>IF(COUNTIF($AP53:$AR53, Active!$HH$1)&gt;0, Active!GK$2, 0)</f>
        <v>0</v>
      </c>
      <c r="GL53" s="236">
        <f>IF(COUNTIF($AS53:$AU53, Active!$HH$1)&gt;0, Active!GL$2, 0)</f>
        <v>0</v>
      </c>
      <c r="GM53" s="236">
        <f>IF(COUNTIF($AV53:$AX53, Active!$HH$1)&gt;0, Active!GM$2, 0)</f>
        <v>0</v>
      </c>
      <c r="GN53" s="237">
        <f>IF(COUNTIF($AY53:$BA53, Active!$HH$1)&gt;0, Active!GN$2, 0)</f>
        <v>0</v>
      </c>
      <c r="GO53" s="238">
        <f>IF(COUNTIF($BB53:$BD53, Active!$HH$1)&gt;0, Active!GO$2, 0)</f>
        <v>0</v>
      </c>
      <c r="GP53" s="238">
        <f>IF(COUNTIF($BE53:$BG53, Active!$HH$1)&gt;0, Active!GP$2, 0)</f>
        <v>0</v>
      </c>
      <c r="GQ53" s="238">
        <f>IF(COUNTIF($BH53:$BJ53, Active!$HH$1)&gt;0, Active!GQ$2, 0)</f>
        <v>0</v>
      </c>
      <c r="GR53" s="238">
        <f>IF(COUNTIF($BK53:$BM53, Active!$HH$1)&gt;0, Active!GR$2, 0)</f>
        <v>0</v>
      </c>
      <c r="GS53" s="238">
        <f>IF(COUNTIF($BN53:$BP53, Active!$HH$1)&gt;0, Active!GS$2, 0)</f>
        <v>0</v>
      </c>
      <c r="GT53" s="238">
        <f>IF(COUNTIF($BQ53:$BS53, Active!$HH$1)&gt;0, Active!GT$2, 0)</f>
        <v>0</v>
      </c>
      <c r="GU53" s="238">
        <f>IF(COUNTIF($BT53:$BV53, Active!$HH$1)&gt;0, Active!GU$2, 0)</f>
        <v>0</v>
      </c>
      <c r="GV53" s="239">
        <f>IF(COUNTIF($BW53:$BY53, Active!$HH$1)&gt;0, Active!GV$2, 0)</f>
        <v>0</v>
      </c>
      <c r="GW53" s="240">
        <f>IF(COUNTIF($BZ53:$CB53, Active!$HH$1)&gt;0, Active!GW$2, 0)</f>
        <v>0</v>
      </c>
      <c r="GX53" s="240">
        <f>IF(COUNTIF($CC53:$CE53, Active!$HH$1)&gt;0, Active!GX$2, 0)</f>
        <v>0</v>
      </c>
      <c r="GY53" s="240">
        <f>IF(COUNTIF($CF53:$CH53, Active!$HH$1)&gt;0, Active!GY$2, 0)</f>
        <v>0</v>
      </c>
      <c r="GZ53" s="240">
        <f>IF(COUNTIF($CI53:$CK53, Active!$HH$1)&gt;0, Active!GZ$2, 0)</f>
        <v>0</v>
      </c>
      <c r="HA53" s="240">
        <f>IF(COUNTIF($CL53:$CN53, Active!$HH$1)&gt;0, Active!HA$2, 0)</f>
        <v>0</v>
      </c>
      <c r="HB53" s="240">
        <f>IF(COUNTIF($CO53:$CQ53, Active!$HH$1)&gt;0, Active!HB$2, 0)</f>
        <v>0</v>
      </c>
      <c r="HC53" s="240">
        <f>IF(COUNTIF($CR53:$CT53, Active!$HH$1)&gt;0, Active!HC$2, 0)</f>
        <v>0</v>
      </c>
      <c r="HD53" s="240">
        <f>IF(COUNTIF($CU53:$CW53, Active!$HH$1)&gt;0, Active!HD$2, 0)</f>
        <v>0</v>
      </c>
      <c r="HE53" s="240">
        <f>IF(COUNTIF($CX53:$CZ53, Active!$HH$1)&gt;0, Active!HE$2, 0)</f>
        <v>0</v>
      </c>
      <c r="HF53" s="240">
        <f>IF(COUNTIF($DA53:$DC53, Active!$HH$1)&gt;0, Active!HF$2, 0)</f>
        <v>0</v>
      </c>
      <c r="HG53" s="240">
        <f>IF(COUNTIF($DD53:$DF53, Active!$HH$1)&gt;0, Active!HG$2, 0)</f>
        <v>0</v>
      </c>
      <c r="HH53" s="241">
        <f t="shared" si="23"/>
        <v>0</v>
      </c>
      <c r="HI53" s="243"/>
      <c r="HJ53" s="242">
        <f>IF(MAX($N53:$Q53)&gt;=40, Active!HJ$2, 0)</f>
        <v>0</v>
      </c>
      <c r="HK53" s="234">
        <f>IF(MAX($R53:$U53)&gt;=40, Active!HK$2, 0)</f>
        <v>0</v>
      </c>
      <c r="HL53" s="234">
        <f>IF(MAX($V53:$Y53)&gt;=40, Active!HL$2, 0)</f>
        <v>0</v>
      </c>
      <c r="HM53" s="234">
        <f>IF(MAX($Z53:$AA53)&gt;=40, Active!HM$2, 0)</f>
        <v>0</v>
      </c>
      <c r="HN53" s="234">
        <f>IF(MAX($AB53:$AC53)&gt;=40, Active!HN$2, 0)</f>
        <v>2</v>
      </c>
      <c r="HO53" s="235">
        <f>IF(MAX($AD53:$AF53)&gt;=40, Active!HO$2, 0)</f>
        <v>20</v>
      </c>
      <c r="HP53" s="236">
        <f>IF(MAX($AG53:$AI53)&gt;=40, Active!HP$2, 0)</f>
        <v>20</v>
      </c>
      <c r="HQ53" s="236">
        <f>IF(MAX($AJ53:$AL53)&gt;=40, Active!HQ$2, 0)</f>
        <v>20</v>
      </c>
      <c r="HR53" s="236">
        <f>IF(MAX($AM53:$AO53)&gt;=40, Active!HR$2, 0)</f>
        <v>20</v>
      </c>
      <c r="HS53" s="236">
        <f>IF(MAX($AP53:$AR53)&gt;=40, Active!HS$2, 0)</f>
        <v>10</v>
      </c>
      <c r="HT53" s="236">
        <f>IF(MAX($AS53:$AU53)&gt;=40, Active!HT$2, 0)</f>
        <v>20</v>
      </c>
      <c r="HU53" s="236">
        <f>IF(MAX($AV53:$AX53)&gt;=40, Active!HU$2, 0)</f>
        <v>10</v>
      </c>
      <c r="HV53" s="237">
        <f>IF(MAX($AY53:$BA53)&gt;=40, Active!HV$2, 0)</f>
        <v>0</v>
      </c>
      <c r="HW53" s="238">
        <f>IF(MAX($BB53:$BD53)&gt;=40, Active!HW$2, 0)</f>
        <v>0</v>
      </c>
      <c r="HX53" s="238">
        <f>IF(MAX($BE53:$BG53)&gt;=40, Active!HX$2, 0)</f>
        <v>0</v>
      </c>
      <c r="HY53" s="238">
        <f>IF(MAX($BH53:$BJ53)&gt;=40, Active!HY$2, 0)</f>
        <v>0</v>
      </c>
      <c r="HZ53" s="238">
        <f>IF(MAX($BK53:$BM53)&gt;=40, Active!HZ$2, 0)</f>
        <v>0</v>
      </c>
      <c r="IA53" s="238">
        <f>IF(MAX($BN53:$BP53)&gt;=40, Active!IA$2, 0)</f>
        <v>0</v>
      </c>
      <c r="IB53" s="238">
        <f>IF(MAX($BQ53:$BS53)&gt;=40, Active!IB$2, 0)</f>
        <v>0</v>
      </c>
      <c r="IC53" s="238">
        <f>IF(MAX($BT53:$BV53)&gt;=40, Active!IC$2, 0)</f>
        <v>0</v>
      </c>
      <c r="ID53" s="239">
        <f>IF(MAX($BW53:$BY53)&gt;=40, Active!ID$2, 0)</f>
        <v>0</v>
      </c>
      <c r="IE53" s="240">
        <f>IF(MAX($BZ53:$CB53)&gt;=40, Active!IE$2, 0)</f>
        <v>0</v>
      </c>
      <c r="IF53" s="240">
        <f>IF(MAX($CC53:$CE53)&gt;=40, Active!IF$2, 0)</f>
        <v>0</v>
      </c>
      <c r="IG53" s="240">
        <f>IF(MAX($CF53:$CH53)&gt;=40, Active!IG$2, 0)</f>
        <v>0</v>
      </c>
      <c r="IH53" s="240">
        <f>IF(MAX($CI53:$CK53)&gt;=40, Active!IH$2, 0)</f>
        <v>0</v>
      </c>
      <c r="II53" s="240">
        <f>IF(MAX($CL53:$CN53)&gt;=40, Active!II$2, 0)</f>
        <v>0</v>
      </c>
      <c r="IJ53" s="240">
        <f>IF(MAX($CO53:$CQ53)&gt;=40, Active!IJ$2, 0)</f>
        <v>0</v>
      </c>
      <c r="IK53" s="240">
        <f>IF(MAX($CR53:$CT53)&gt;=40, Active!IK$2, 0)</f>
        <v>0</v>
      </c>
      <c r="IL53" s="240">
        <f>IF(MAX($CU53:$CW53)&gt;=40, Active!IL$2, 0)</f>
        <v>0</v>
      </c>
      <c r="IM53" s="240">
        <f>IF(MAX($CX53:$CZ53)&gt;=40, Active!IM$2, 0)</f>
        <v>0</v>
      </c>
      <c r="IN53" s="240">
        <f>IF(MAX($DA53:$DC53)&gt;=40, Active!IN$2, 0)</f>
        <v>0</v>
      </c>
      <c r="IO53" s="240">
        <f>IF(MAX($DD53:$DF53)&gt;=40, Active!IO$2, 0)</f>
        <v>0</v>
      </c>
      <c r="IP53" s="416">
        <f t="shared" si="24"/>
        <v>120</v>
      </c>
      <c r="IQ53" s="416">
        <f t="shared" si="25"/>
        <v>2</v>
      </c>
    </row>
    <row r="54" spans="2:251" ht="15" customHeight="1" x14ac:dyDescent="0.25">
      <c r="B54" s="392">
        <v>2</v>
      </c>
      <c r="C54" s="13" t="s">
        <v>455</v>
      </c>
      <c r="D54" s="423">
        <v>43191</v>
      </c>
      <c r="E54" s="20" t="s">
        <v>278</v>
      </c>
      <c r="F54" s="6">
        <v>8881757</v>
      </c>
      <c r="G54" s="20">
        <v>1</v>
      </c>
      <c r="H54" s="20"/>
      <c r="I54" s="23"/>
      <c r="J54" s="6"/>
      <c r="K54" s="6"/>
      <c r="L54" s="424"/>
      <c r="M54" s="425" t="s">
        <v>563</v>
      </c>
      <c r="N54" s="24" t="s">
        <v>21</v>
      </c>
      <c r="O54" s="107"/>
      <c r="P54" s="107"/>
      <c r="Q54" s="273"/>
      <c r="R54" s="24" t="s">
        <v>17</v>
      </c>
      <c r="S54" s="107"/>
      <c r="T54" s="107"/>
      <c r="U54" s="290"/>
      <c r="V54" s="24"/>
      <c r="W54" s="107"/>
      <c r="X54" s="107"/>
      <c r="Y54" s="273"/>
      <c r="Z54" s="24" t="s">
        <v>18</v>
      </c>
      <c r="AA54" s="273"/>
      <c r="AB54" s="24">
        <v>74.5</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c r="AZ54" s="107"/>
      <c r="BA54" s="273"/>
      <c r="BB54" s="24"/>
      <c r="BC54" s="107"/>
      <c r="BD54" s="273"/>
      <c r="BE54" s="24"/>
      <c r="BF54" s="107"/>
      <c r="BG54" s="273"/>
      <c r="BH54" s="24"/>
      <c r="BI54" s="107"/>
      <c r="BJ54" s="273"/>
      <c r="BK54" s="24"/>
      <c r="BL54" s="107"/>
      <c r="BM54" s="273"/>
      <c r="BN54" s="24"/>
      <c r="BO54" s="107"/>
      <c r="BP54" s="273"/>
      <c r="BQ54" s="24"/>
      <c r="BR54" s="107"/>
      <c r="BS54" s="273"/>
      <c r="BT54" s="24"/>
      <c r="BU54" s="291"/>
      <c r="BV54" s="273"/>
      <c r="BW54" s="24"/>
      <c r="BX54" s="107"/>
      <c r="BY54" s="273"/>
      <c r="BZ54" s="24"/>
      <c r="CA54" s="107"/>
      <c r="CB54" s="273"/>
      <c r="CC54" s="24"/>
      <c r="CD54" s="107"/>
      <c r="CE54" s="107"/>
      <c r="CF54" s="107"/>
      <c r="CG54" s="107"/>
      <c r="CH54" s="273"/>
      <c r="CI54" s="24"/>
      <c r="CJ54" s="107"/>
      <c r="CK54" s="273"/>
      <c r="CL54" s="24"/>
      <c r="CM54" s="107"/>
      <c r="CN54" s="273"/>
      <c r="CO54" s="24"/>
      <c r="CP54" s="107"/>
      <c r="CQ54" s="273"/>
      <c r="CR54" s="24"/>
      <c r="CS54" s="107"/>
      <c r="CT54" s="273"/>
      <c r="CU54" s="24"/>
      <c r="CV54" s="107"/>
      <c r="CW54" s="273"/>
      <c r="CX54" s="24"/>
      <c r="CY54" s="107"/>
      <c r="CZ54" s="273"/>
      <c r="DA54" s="24"/>
      <c r="DB54" s="107"/>
      <c r="DC54" s="273"/>
      <c r="DD54" s="24"/>
      <c r="DE54" s="107"/>
      <c r="DF54" s="273"/>
      <c r="DG54" s="218"/>
      <c r="DH54" s="217"/>
      <c r="DI54" s="217"/>
      <c r="DJ54" s="286" t="e">
        <f t="shared" si="19"/>
        <v>#DIV/0!</v>
      </c>
      <c r="DK54" s="219"/>
      <c r="DL54" s="220" t="e">
        <f t="shared" si="20"/>
        <v>#DIV/0!</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si="21"/>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si="22"/>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si="23"/>
        <v>0</v>
      </c>
      <c r="HI54" s="243"/>
      <c r="HJ54" s="242">
        <f>IF(MAX($N54:$Q54)&gt;=40, Active!HJ$2, 0)</f>
        <v>0</v>
      </c>
      <c r="HK54" s="234">
        <f>IF(MAX($R54:$U54)&gt;=40, Active!HK$2, 0)</f>
        <v>0</v>
      </c>
      <c r="HL54" s="234">
        <f>IF(MAX($V54:$Y54)&gt;=40, Active!HL$2, 0)</f>
        <v>0</v>
      </c>
      <c r="HM54" s="234">
        <f>IF(MAX($Z54:$AA54)&gt;=40, Active!HM$2, 0)</f>
        <v>0</v>
      </c>
      <c r="HN54" s="234">
        <f>IF(MAX($AB54:$AC54)&gt;=40, Active!HN$2, 0)</f>
        <v>2</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0</v>
      </c>
      <c r="HW54" s="238">
        <f>IF(MAX($BB54:$BD54)&gt;=40, Active!HW$2, 0)</f>
        <v>0</v>
      </c>
      <c r="HX54" s="238">
        <f>IF(MAX($BE54:$BG54)&gt;=40, Active!HX$2, 0)</f>
        <v>0</v>
      </c>
      <c r="HY54" s="238">
        <f>IF(MAX($BH54:$BJ54)&gt;=40, Active!HY$2, 0)</f>
        <v>0</v>
      </c>
      <c r="HZ54" s="238">
        <f>IF(MAX($BK54:$BM54)&gt;=40, Active!HZ$2, 0)</f>
        <v>0</v>
      </c>
      <c r="IA54" s="238">
        <f>IF(MAX($BN54:$BP54)&gt;=40, Active!IA$2, 0)</f>
        <v>0</v>
      </c>
      <c r="IB54" s="238">
        <f>IF(MAX($BQ54:$BS54)&gt;=40, Active!IB$2, 0)</f>
        <v>0</v>
      </c>
      <c r="IC54" s="238">
        <f>IF(MAX($BT54:$BV54)&gt;=40, Active!IC$2, 0)</f>
        <v>0</v>
      </c>
      <c r="ID54" s="239">
        <f>IF(MAX($BW54:$BY54)&gt;=40, Active!ID$2, 0)</f>
        <v>0</v>
      </c>
      <c r="IE54" s="240">
        <f>IF(MAX($BZ54:$CB54)&gt;=40, Active!IE$2, 0)</f>
        <v>0</v>
      </c>
      <c r="IF54" s="240">
        <f>IF(MAX($CC54:$CE54)&gt;=40, Active!IF$2, 0)</f>
        <v>0</v>
      </c>
      <c r="IG54" s="240">
        <f>IF(MAX($CF54:$CH54)&gt;=40, Active!IG$2, 0)</f>
        <v>0</v>
      </c>
      <c r="IH54" s="240">
        <f>IF(MAX($CI54:$CK54)&gt;=40, Active!IH$2, 0)</f>
        <v>0</v>
      </c>
      <c r="II54" s="240">
        <f>IF(MAX($CL54:$CN54)&gt;=40, Active!II$2, 0)</f>
        <v>0</v>
      </c>
      <c r="IJ54" s="240">
        <f>IF(MAX($CO54:$CQ54)&gt;=40, Active!IJ$2, 0)</f>
        <v>0</v>
      </c>
      <c r="IK54" s="240">
        <f>IF(MAX($CR54:$CT54)&gt;=40, Active!IK$2, 0)</f>
        <v>0</v>
      </c>
      <c r="IL54" s="240">
        <f>IF(MAX($CU54:$CW54)&gt;=40, Active!IL$2, 0)</f>
        <v>0</v>
      </c>
      <c r="IM54" s="240">
        <f>IF(MAX($CX54:$CZ54)&gt;=40, Active!IM$2, 0)</f>
        <v>0</v>
      </c>
      <c r="IN54" s="240">
        <f>IF(MAX($DA54:$DC54)&gt;=40, Active!IN$2, 0)</f>
        <v>0</v>
      </c>
      <c r="IO54" s="240">
        <f>IF(MAX($DD54:$DF54)&gt;=40, Active!IO$2, 0)</f>
        <v>0</v>
      </c>
      <c r="IP54" s="416">
        <f t="shared" si="24"/>
        <v>120</v>
      </c>
      <c r="IQ54" s="416">
        <f t="shared" si="25"/>
        <v>2</v>
      </c>
    </row>
    <row r="55" spans="2:251" ht="15" customHeight="1" x14ac:dyDescent="0.25">
      <c r="B55" s="392">
        <v>3</v>
      </c>
      <c r="C55" s="13" t="s">
        <v>456</v>
      </c>
      <c r="D55" s="423">
        <v>43191</v>
      </c>
      <c r="E55" s="20" t="s">
        <v>278</v>
      </c>
      <c r="F55" s="6">
        <v>8881768</v>
      </c>
      <c r="G55" s="20">
        <v>1</v>
      </c>
      <c r="H55" s="20"/>
      <c r="I55" s="23"/>
      <c r="J55" s="6"/>
      <c r="K55" s="6"/>
      <c r="L55" s="424"/>
      <c r="M55" s="425" t="s">
        <v>564</v>
      </c>
      <c r="N55" s="24" t="s">
        <v>21</v>
      </c>
      <c r="O55" s="107"/>
      <c r="P55" s="107"/>
      <c r="Q55" s="273"/>
      <c r="R55" s="24" t="s">
        <v>17</v>
      </c>
      <c r="S55" s="107"/>
      <c r="T55" s="107"/>
      <c r="U55" s="290"/>
      <c r="V55" s="24"/>
      <c r="W55" s="107"/>
      <c r="X55" s="107"/>
      <c r="Y55" s="273"/>
      <c r="Z55" s="24" t="s">
        <v>18</v>
      </c>
      <c r="AA55" s="273"/>
      <c r="AB55" s="24">
        <v>83.5</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c r="AZ55" s="107"/>
      <c r="BA55" s="273"/>
      <c r="BB55" s="24"/>
      <c r="BC55" s="107"/>
      <c r="BD55" s="273"/>
      <c r="BE55" s="24"/>
      <c r="BF55" s="107"/>
      <c r="BG55" s="273"/>
      <c r="BH55" s="24"/>
      <c r="BI55" s="107"/>
      <c r="BJ55" s="273"/>
      <c r="BK55" s="24"/>
      <c r="BL55" s="107"/>
      <c r="BM55" s="273"/>
      <c r="BN55" s="24"/>
      <c r="BO55" s="107"/>
      <c r="BP55" s="273"/>
      <c r="BQ55" s="24"/>
      <c r="BR55" s="107"/>
      <c r="BS55" s="273"/>
      <c r="BT55" s="24"/>
      <c r="BU55" s="291"/>
      <c r="BV55" s="273"/>
      <c r="BW55" s="24"/>
      <c r="BX55" s="107"/>
      <c r="BY55" s="273"/>
      <c r="BZ55" s="24"/>
      <c r="CA55" s="107"/>
      <c r="CB55" s="273"/>
      <c r="CC55" s="24"/>
      <c r="CD55" s="107"/>
      <c r="CE55" s="107"/>
      <c r="CF55" s="107"/>
      <c r="CG55" s="107"/>
      <c r="CH55" s="273"/>
      <c r="CI55" s="24"/>
      <c r="CJ55" s="107"/>
      <c r="CK55" s="273"/>
      <c r="CL55" s="24"/>
      <c r="CM55" s="107"/>
      <c r="CN55" s="273"/>
      <c r="CO55" s="24"/>
      <c r="CP55" s="107"/>
      <c r="CQ55" s="273"/>
      <c r="CR55" s="24"/>
      <c r="CS55" s="107"/>
      <c r="CT55" s="273"/>
      <c r="CU55" s="24"/>
      <c r="CV55" s="107"/>
      <c r="CW55" s="273"/>
      <c r="CX55" s="24"/>
      <c r="CY55" s="107"/>
      <c r="CZ55" s="273"/>
      <c r="DA55" s="24"/>
      <c r="DB55" s="107"/>
      <c r="DC55" s="273"/>
      <c r="DD55" s="24"/>
      <c r="DE55" s="107"/>
      <c r="DF55" s="273"/>
      <c r="DG55" s="218"/>
      <c r="DH55" s="217"/>
      <c r="DI55" s="217"/>
      <c r="DJ55" s="286" t="e">
        <f t="shared" si="19"/>
        <v>#DIV/0!</v>
      </c>
      <c r="DK55" s="219"/>
      <c r="DL55" s="220" t="e">
        <f t="shared" si="20"/>
        <v>#DIV/0!</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si="21"/>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si="22"/>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si="23"/>
        <v>0</v>
      </c>
      <c r="HI55" s="243"/>
      <c r="HJ55" s="242">
        <f>IF(MAX($N55:$Q55)&gt;=40, Active!HJ$2, 0)</f>
        <v>0</v>
      </c>
      <c r="HK55" s="234">
        <f>IF(MAX($R55:$U55)&gt;=40, Active!HK$2, 0)</f>
        <v>0</v>
      </c>
      <c r="HL55" s="234">
        <f>IF(MAX($V55:$Y55)&gt;=40, Active!HL$2, 0)</f>
        <v>0</v>
      </c>
      <c r="HM55" s="234">
        <f>IF(MAX($Z55:$AA55)&gt;=40, Active!HM$2, 0)</f>
        <v>0</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0</v>
      </c>
      <c r="HW55" s="238">
        <f>IF(MAX($BB55:$BD55)&gt;=40, Active!HW$2, 0)</f>
        <v>0</v>
      </c>
      <c r="HX55" s="238">
        <f>IF(MAX($BE55:$BG55)&gt;=40, Active!HX$2, 0)</f>
        <v>0</v>
      </c>
      <c r="HY55" s="238">
        <f>IF(MAX($BH55:$BJ55)&gt;=40, Active!HY$2, 0)</f>
        <v>0</v>
      </c>
      <c r="HZ55" s="238">
        <f>IF(MAX($BK55:$BM55)&gt;=40, Active!HZ$2, 0)</f>
        <v>0</v>
      </c>
      <c r="IA55" s="238">
        <f>IF(MAX($BN55:$BP55)&gt;=40, Active!IA$2, 0)</f>
        <v>0</v>
      </c>
      <c r="IB55" s="238">
        <f>IF(MAX($BQ55:$BS55)&gt;=40, Active!IB$2, 0)</f>
        <v>0</v>
      </c>
      <c r="IC55" s="238">
        <f>IF(MAX($BT55:$BV55)&gt;=40, Active!IC$2, 0)</f>
        <v>0</v>
      </c>
      <c r="ID55" s="239">
        <f>IF(MAX($BW55:$BY55)&gt;=40, Active!ID$2, 0)</f>
        <v>0</v>
      </c>
      <c r="IE55" s="240">
        <f>IF(MAX($BZ55:$CB55)&gt;=40, Active!IE$2, 0)</f>
        <v>0</v>
      </c>
      <c r="IF55" s="240">
        <f>IF(MAX($CC55:$CE55)&gt;=40, Active!IF$2, 0)</f>
        <v>0</v>
      </c>
      <c r="IG55" s="240">
        <f>IF(MAX($CF55:$CH55)&gt;=40, Active!IG$2, 0)</f>
        <v>0</v>
      </c>
      <c r="IH55" s="240">
        <f>IF(MAX($CI55:$CK55)&gt;=40, Active!IH$2, 0)</f>
        <v>0</v>
      </c>
      <c r="II55" s="240">
        <f>IF(MAX($CL55:$CN55)&gt;=40, Active!II$2, 0)</f>
        <v>0</v>
      </c>
      <c r="IJ55" s="240">
        <f>IF(MAX($CO55:$CQ55)&gt;=40, Active!IJ$2, 0)</f>
        <v>0</v>
      </c>
      <c r="IK55" s="240">
        <f>IF(MAX($CR55:$CT55)&gt;=40, Active!IK$2, 0)</f>
        <v>0</v>
      </c>
      <c r="IL55" s="240">
        <f>IF(MAX($CU55:$CW55)&gt;=40, Active!IL$2, 0)</f>
        <v>0</v>
      </c>
      <c r="IM55" s="240">
        <f>IF(MAX($CX55:$CZ55)&gt;=40, Active!IM$2, 0)</f>
        <v>0</v>
      </c>
      <c r="IN55" s="240">
        <f>IF(MAX($DA55:$DC55)&gt;=40, Active!IN$2, 0)</f>
        <v>0</v>
      </c>
      <c r="IO55" s="240">
        <f>IF(MAX($DD55:$DF55)&gt;=40, Active!IO$2, 0)</f>
        <v>0</v>
      </c>
      <c r="IP55" s="416">
        <f t="shared" si="24"/>
        <v>120</v>
      </c>
      <c r="IQ55" s="416">
        <f t="shared" si="25"/>
        <v>2</v>
      </c>
    </row>
    <row r="56" spans="2:251" ht="15" customHeight="1" x14ac:dyDescent="0.25">
      <c r="B56" s="392">
        <v>4</v>
      </c>
      <c r="C56" s="13" t="s">
        <v>457</v>
      </c>
      <c r="D56" s="423">
        <v>43191</v>
      </c>
      <c r="E56" s="20" t="s">
        <v>278</v>
      </c>
      <c r="F56" s="6">
        <v>8881779</v>
      </c>
      <c r="G56" s="20">
        <v>1</v>
      </c>
      <c r="H56" s="20"/>
      <c r="I56" s="23"/>
      <c r="J56" s="6"/>
      <c r="K56" s="6"/>
      <c r="L56" s="424"/>
      <c r="M56" s="425" t="s">
        <v>565</v>
      </c>
      <c r="N56" s="24" t="s">
        <v>338</v>
      </c>
      <c r="O56" s="107"/>
      <c r="P56" s="107"/>
      <c r="Q56" s="273"/>
      <c r="R56" s="24" t="s">
        <v>16</v>
      </c>
      <c r="S56" s="107"/>
      <c r="T56" s="107"/>
      <c r="U56" s="290"/>
      <c r="V56" s="24"/>
      <c r="W56" s="107"/>
      <c r="X56" s="107"/>
      <c r="Y56" s="273"/>
      <c r="Z56" s="24" t="s">
        <v>18</v>
      </c>
      <c r="AA56" s="273"/>
      <c r="AB56" s="24">
        <v>74.3</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c r="AZ56" s="107"/>
      <c r="BA56" s="273"/>
      <c r="BB56" s="24"/>
      <c r="BC56" s="107"/>
      <c r="BD56" s="273"/>
      <c r="BE56" s="24"/>
      <c r="BF56" s="107"/>
      <c r="BG56" s="273"/>
      <c r="BH56" s="24"/>
      <c r="BI56" s="107"/>
      <c r="BJ56" s="273"/>
      <c r="BK56" s="24"/>
      <c r="BL56" s="107"/>
      <c r="BM56" s="273"/>
      <c r="BN56" s="24"/>
      <c r="BO56" s="107"/>
      <c r="BP56" s="273"/>
      <c r="BQ56" s="24"/>
      <c r="BR56" s="107"/>
      <c r="BS56" s="273"/>
      <c r="BT56" s="24"/>
      <c r="BU56" s="291"/>
      <c r="BV56" s="273"/>
      <c r="BW56" s="24"/>
      <c r="BX56" s="107"/>
      <c r="BY56" s="273"/>
      <c r="BZ56" s="24"/>
      <c r="CA56" s="107"/>
      <c r="CB56" s="273"/>
      <c r="CC56" s="24"/>
      <c r="CD56" s="107"/>
      <c r="CE56" s="107"/>
      <c r="CF56" s="107"/>
      <c r="CG56" s="107"/>
      <c r="CH56" s="273"/>
      <c r="CI56" s="24"/>
      <c r="CJ56" s="107"/>
      <c r="CK56" s="273"/>
      <c r="CL56" s="24"/>
      <c r="CM56" s="107"/>
      <c r="CN56" s="273"/>
      <c r="CO56" s="24"/>
      <c r="CP56" s="107"/>
      <c r="CQ56" s="273"/>
      <c r="CR56" s="24"/>
      <c r="CS56" s="107"/>
      <c r="CT56" s="273"/>
      <c r="CU56" s="24"/>
      <c r="CV56" s="107"/>
      <c r="CW56" s="273"/>
      <c r="CX56" s="24"/>
      <c r="CY56" s="107"/>
      <c r="CZ56" s="273"/>
      <c r="DA56" s="24"/>
      <c r="DB56" s="107"/>
      <c r="DC56" s="273"/>
      <c r="DD56" s="24"/>
      <c r="DE56" s="107"/>
      <c r="DF56" s="273"/>
      <c r="DG56" s="218"/>
      <c r="DH56" s="217"/>
      <c r="DI56" s="217"/>
      <c r="DJ56" s="286" t="e">
        <f t="shared" si="19"/>
        <v>#DIV/0!</v>
      </c>
      <c r="DK56" s="219"/>
      <c r="DL56" s="220" t="e">
        <f t="shared" si="20"/>
        <v>#DIV/0!</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21"/>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22"/>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23"/>
        <v>0</v>
      </c>
      <c r="HI56" s="243"/>
      <c r="HJ56" s="242">
        <f>IF(MAX($N56:$Q56)&gt;=40, Active!HJ$2, 0)</f>
        <v>0</v>
      </c>
      <c r="HK56" s="234">
        <f>IF(MAX($R56:$U56)&gt;=40, Active!HK$2, 0)</f>
        <v>0</v>
      </c>
      <c r="HL56" s="234">
        <f>IF(MAX($V56:$Y56)&gt;=40, Active!HL$2, 0)</f>
        <v>0</v>
      </c>
      <c r="HM56" s="234">
        <f>IF(MAX($Z56:$AA56)&gt;=40, Active!HM$2, 0)</f>
        <v>0</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0</v>
      </c>
      <c r="HW56" s="238">
        <f>IF(MAX($BB56:$BD56)&gt;=40, Active!HW$2, 0)</f>
        <v>0</v>
      </c>
      <c r="HX56" s="238">
        <f>IF(MAX($BE56:$BG56)&gt;=40, Active!HX$2, 0)</f>
        <v>0</v>
      </c>
      <c r="HY56" s="238">
        <f>IF(MAX($BH56:$BJ56)&gt;=40, Active!HY$2, 0)</f>
        <v>0</v>
      </c>
      <c r="HZ56" s="238">
        <f>IF(MAX($BK56:$BM56)&gt;=40, Active!HZ$2, 0)</f>
        <v>0</v>
      </c>
      <c r="IA56" s="238">
        <f>IF(MAX($BN56:$BP56)&gt;=40, Active!IA$2, 0)</f>
        <v>0</v>
      </c>
      <c r="IB56" s="238">
        <f>IF(MAX($BQ56:$BS56)&gt;=40, Active!IB$2, 0)</f>
        <v>0</v>
      </c>
      <c r="IC56" s="238">
        <f>IF(MAX($BT56:$BV56)&gt;=40, Active!IC$2, 0)</f>
        <v>0</v>
      </c>
      <c r="ID56" s="239">
        <f>IF(MAX($BW56:$BY56)&gt;=40, Active!ID$2, 0)</f>
        <v>0</v>
      </c>
      <c r="IE56" s="240">
        <f>IF(MAX($BZ56:$CB56)&gt;=40, Active!IE$2, 0)</f>
        <v>0</v>
      </c>
      <c r="IF56" s="240">
        <f>IF(MAX($CC56:$CE56)&gt;=40, Active!IF$2, 0)</f>
        <v>0</v>
      </c>
      <c r="IG56" s="240">
        <f>IF(MAX($CF56:$CH56)&gt;=40, Active!IG$2, 0)</f>
        <v>0</v>
      </c>
      <c r="IH56" s="240">
        <f>IF(MAX($CI56:$CK56)&gt;=40, Active!IH$2, 0)</f>
        <v>0</v>
      </c>
      <c r="II56" s="240">
        <f>IF(MAX($CL56:$CN56)&gt;=40, Active!II$2, 0)</f>
        <v>0</v>
      </c>
      <c r="IJ56" s="240">
        <f>IF(MAX($CO56:$CQ56)&gt;=40, Active!IJ$2, 0)</f>
        <v>0</v>
      </c>
      <c r="IK56" s="240">
        <f>IF(MAX($CR56:$CT56)&gt;=40, Active!IK$2, 0)</f>
        <v>0</v>
      </c>
      <c r="IL56" s="240">
        <f>IF(MAX($CU56:$CW56)&gt;=40, Active!IL$2, 0)</f>
        <v>0</v>
      </c>
      <c r="IM56" s="240">
        <f>IF(MAX($CX56:$CZ56)&gt;=40, Active!IM$2, 0)</f>
        <v>0</v>
      </c>
      <c r="IN56" s="240">
        <f>IF(MAX($DA56:$DC56)&gt;=40, Active!IN$2, 0)</f>
        <v>0</v>
      </c>
      <c r="IO56" s="240">
        <f>IF(MAX($DD56:$DF56)&gt;=40, Active!IO$2, 0)</f>
        <v>0</v>
      </c>
      <c r="IP56" s="416">
        <f t="shared" si="24"/>
        <v>120</v>
      </c>
      <c r="IQ56" s="416">
        <f t="shared" si="25"/>
        <v>2</v>
      </c>
    </row>
    <row r="57" spans="2:251" ht="15" customHeight="1" x14ac:dyDescent="0.25">
      <c r="B57" s="392">
        <v>5</v>
      </c>
      <c r="C57" s="13" t="s">
        <v>458</v>
      </c>
      <c r="D57" s="423">
        <v>43191</v>
      </c>
      <c r="E57" s="20" t="s">
        <v>278</v>
      </c>
      <c r="F57" s="6">
        <v>8881780</v>
      </c>
      <c r="G57" s="20">
        <v>1</v>
      </c>
      <c r="H57" s="20"/>
      <c r="I57" s="23"/>
      <c r="J57" s="6"/>
      <c r="K57" s="6"/>
      <c r="L57" s="424"/>
      <c r="M57" s="425" t="s">
        <v>566</v>
      </c>
      <c r="N57" s="24" t="s">
        <v>338</v>
      </c>
      <c r="O57" s="107"/>
      <c r="P57" s="107"/>
      <c r="Q57" s="273"/>
      <c r="R57" s="24" t="s">
        <v>338</v>
      </c>
      <c r="S57" s="107"/>
      <c r="T57" s="107"/>
      <c r="U57" s="290"/>
      <c r="V57" s="24"/>
      <c r="W57" s="107"/>
      <c r="X57" s="107"/>
      <c r="Y57" s="273"/>
      <c r="Z57" s="24" t="s">
        <v>18</v>
      </c>
      <c r="AA57" s="273"/>
      <c r="AB57" s="24">
        <v>80.5</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c r="AZ57" s="107"/>
      <c r="BA57" s="273"/>
      <c r="BB57" s="24"/>
      <c r="BC57" s="107"/>
      <c r="BD57" s="273"/>
      <c r="BE57" s="24"/>
      <c r="BF57" s="107"/>
      <c r="BG57" s="273"/>
      <c r="BH57" s="24"/>
      <c r="BI57" s="107"/>
      <c r="BJ57" s="273"/>
      <c r="BK57" s="24"/>
      <c r="BL57" s="107"/>
      <c r="BM57" s="273"/>
      <c r="BN57" s="24"/>
      <c r="BO57" s="107"/>
      <c r="BP57" s="273"/>
      <c r="BQ57" s="24"/>
      <c r="BR57" s="107"/>
      <c r="BS57" s="273"/>
      <c r="BT57" s="24"/>
      <c r="BU57" s="291"/>
      <c r="BV57" s="273"/>
      <c r="BW57" s="24"/>
      <c r="BX57" s="107"/>
      <c r="BY57" s="273"/>
      <c r="BZ57" s="24"/>
      <c r="CA57" s="107"/>
      <c r="CB57" s="273"/>
      <c r="CC57" s="24"/>
      <c r="CD57" s="107"/>
      <c r="CE57" s="107"/>
      <c r="CF57" s="107"/>
      <c r="CG57" s="107"/>
      <c r="CH57" s="273"/>
      <c r="CI57" s="24"/>
      <c r="CJ57" s="107"/>
      <c r="CK57" s="273"/>
      <c r="CL57" s="24"/>
      <c r="CM57" s="107"/>
      <c r="CN57" s="273"/>
      <c r="CO57" s="24"/>
      <c r="CP57" s="107"/>
      <c r="CQ57" s="273"/>
      <c r="CR57" s="24"/>
      <c r="CS57" s="107"/>
      <c r="CT57" s="273"/>
      <c r="CU57" s="24"/>
      <c r="CV57" s="107"/>
      <c r="CW57" s="273"/>
      <c r="CX57" s="24"/>
      <c r="CY57" s="107"/>
      <c r="CZ57" s="273"/>
      <c r="DA57" s="24"/>
      <c r="DB57" s="107"/>
      <c r="DC57" s="273"/>
      <c r="DD57" s="24"/>
      <c r="DE57" s="107"/>
      <c r="DF57" s="273"/>
      <c r="DG57" s="218"/>
      <c r="DH57" s="217"/>
      <c r="DI57" s="217"/>
      <c r="DJ57" s="286" t="e">
        <f t="shared" si="19"/>
        <v>#DIV/0!</v>
      </c>
      <c r="DK57" s="219"/>
      <c r="DL57" s="220" t="e">
        <f t="shared" si="20"/>
        <v>#DIV/0!</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21"/>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22"/>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23"/>
        <v>0</v>
      </c>
      <c r="HI57" s="243"/>
      <c r="HJ57" s="242">
        <f>IF(MAX($N57:$Q57)&gt;=40, Active!HJ$2, 0)</f>
        <v>0</v>
      </c>
      <c r="HK57" s="234">
        <f>IF(MAX($R57:$U57)&gt;=40, Active!HK$2, 0)</f>
        <v>0</v>
      </c>
      <c r="HL57" s="234">
        <f>IF(MAX($V57:$Y57)&gt;=40, Active!HL$2, 0)</f>
        <v>0</v>
      </c>
      <c r="HM57" s="234">
        <f>IF(MAX($Z57:$AA57)&gt;=40, Active!HM$2, 0)</f>
        <v>0</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0</v>
      </c>
      <c r="HW57" s="238">
        <f>IF(MAX($BB57:$BD57)&gt;=40, Active!HW$2, 0)</f>
        <v>0</v>
      </c>
      <c r="HX57" s="238">
        <f>IF(MAX($BE57:$BG57)&gt;=40, Active!HX$2, 0)</f>
        <v>0</v>
      </c>
      <c r="HY57" s="238">
        <f>IF(MAX($BH57:$BJ57)&gt;=40, Active!HY$2, 0)</f>
        <v>0</v>
      </c>
      <c r="HZ57" s="238">
        <f>IF(MAX($BK57:$BM57)&gt;=40, Active!HZ$2, 0)</f>
        <v>0</v>
      </c>
      <c r="IA57" s="238">
        <f>IF(MAX($BN57:$BP57)&gt;=40, Active!IA$2, 0)</f>
        <v>0</v>
      </c>
      <c r="IB57" s="238">
        <f>IF(MAX($BQ57:$BS57)&gt;=40, Active!IB$2, 0)</f>
        <v>0</v>
      </c>
      <c r="IC57" s="238">
        <f>IF(MAX($BT57:$BV57)&gt;=40, Active!IC$2, 0)</f>
        <v>0</v>
      </c>
      <c r="ID57" s="239">
        <f>IF(MAX($BW57:$BY57)&gt;=40, Active!ID$2, 0)</f>
        <v>0</v>
      </c>
      <c r="IE57" s="240">
        <f>IF(MAX($BZ57:$CB57)&gt;=40, Active!IE$2, 0)</f>
        <v>0</v>
      </c>
      <c r="IF57" s="240">
        <f>IF(MAX($CC57:$CE57)&gt;=40, Active!IF$2, 0)</f>
        <v>0</v>
      </c>
      <c r="IG57" s="240">
        <f>IF(MAX($CF57:$CH57)&gt;=40, Active!IG$2, 0)</f>
        <v>0</v>
      </c>
      <c r="IH57" s="240">
        <f>IF(MAX($CI57:$CK57)&gt;=40, Active!IH$2, 0)</f>
        <v>0</v>
      </c>
      <c r="II57" s="240">
        <f>IF(MAX($CL57:$CN57)&gt;=40, Active!II$2, 0)</f>
        <v>0</v>
      </c>
      <c r="IJ57" s="240">
        <f>IF(MAX($CO57:$CQ57)&gt;=40, Active!IJ$2, 0)</f>
        <v>0</v>
      </c>
      <c r="IK57" s="240">
        <f>IF(MAX($CR57:$CT57)&gt;=40, Active!IK$2, 0)</f>
        <v>0</v>
      </c>
      <c r="IL57" s="240">
        <f>IF(MAX($CU57:$CW57)&gt;=40, Active!IL$2, 0)</f>
        <v>0</v>
      </c>
      <c r="IM57" s="240">
        <f>IF(MAX($CX57:$CZ57)&gt;=40, Active!IM$2, 0)</f>
        <v>0</v>
      </c>
      <c r="IN57" s="240">
        <f>IF(MAX($DA57:$DC57)&gt;=40, Active!IN$2, 0)</f>
        <v>0</v>
      </c>
      <c r="IO57" s="240">
        <f>IF(MAX($DD57:$DF57)&gt;=40, Active!IO$2, 0)</f>
        <v>0</v>
      </c>
      <c r="IP57" s="416">
        <f t="shared" si="24"/>
        <v>120</v>
      </c>
      <c r="IQ57" s="416">
        <f t="shared" si="25"/>
        <v>2</v>
      </c>
    </row>
    <row r="58" spans="2:251" ht="15" customHeight="1" x14ac:dyDescent="0.25">
      <c r="B58" s="392">
        <v>6</v>
      </c>
      <c r="C58" s="13" t="s">
        <v>459</v>
      </c>
      <c r="D58" s="423">
        <v>43191</v>
      </c>
      <c r="E58" s="20" t="s">
        <v>278</v>
      </c>
      <c r="F58" s="6">
        <v>8881791</v>
      </c>
      <c r="G58" s="20">
        <v>1</v>
      </c>
      <c r="H58" s="20"/>
      <c r="I58" s="23"/>
      <c r="J58" s="6"/>
      <c r="K58" s="6"/>
      <c r="L58" s="424"/>
      <c r="M58" s="425" t="s">
        <v>567</v>
      </c>
      <c r="N58" s="24" t="s">
        <v>338</v>
      </c>
      <c r="O58" s="107"/>
      <c r="P58" s="107"/>
      <c r="Q58" s="273"/>
      <c r="R58" s="24" t="s">
        <v>338</v>
      </c>
      <c r="S58" s="107"/>
      <c r="T58" s="107"/>
      <c r="U58" s="290"/>
      <c r="V58" s="24"/>
      <c r="W58" s="107"/>
      <c r="X58" s="107"/>
      <c r="Y58" s="273"/>
      <c r="Z58" s="24" t="s">
        <v>17</v>
      </c>
      <c r="AA58" s="273"/>
      <c r="AB58" s="24">
        <v>80.8</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c r="AZ58" s="107"/>
      <c r="BA58" s="273"/>
      <c r="BB58" s="24"/>
      <c r="BC58" s="107"/>
      <c r="BD58" s="273"/>
      <c r="BE58" s="24"/>
      <c r="BF58" s="107"/>
      <c r="BG58" s="273"/>
      <c r="BH58" s="24"/>
      <c r="BI58" s="107"/>
      <c r="BJ58" s="273"/>
      <c r="BK58" s="24"/>
      <c r="BL58" s="107"/>
      <c r="BM58" s="273"/>
      <c r="BN58" s="24"/>
      <c r="BO58" s="107"/>
      <c r="BP58" s="273"/>
      <c r="BQ58" s="24"/>
      <c r="BR58" s="107"/>
      <c r="BS58" s="273"/>
      <c r="BT58" s="24"/>
      <c r="BU58" s="291"/>
      <c r="BV58" s="273"/>
      <c r="BW58" s="24"/>
      <c r="BX58" s="107"/>
      <c r="BY58" s="273"/>
      <c r="BZ58" s="24"/>
      <c r="CA58" s="107"/>
      <c r="CB58" s="273"/>
      <c r="CC58" s="24"/>
      <c r="CD58" s="107"/>
      <c r="CE58" s="107"/>
      <c r="CF58" s="107"/>
      <c r="CG58" s="107"/>
      <c r="CH58" s="273"/>
      <c r="CI58" s="24"/>
      <c r="CJ58" s="107"/>
      <c r="CK58" s="273"/>
      <c r="CL58" s="24"/>
      <c r="CM58" s="107"/>
      <c r="CN58" s="273"/>
      <c r="CO58" s="24"/>
      <c r="CP58" s="107"/>
      <c r="CQ58" s="273"/>
      <c r="CR58" s="24"/>
      <c r="CS58" s="107"/>
      <c r="CT58" s="273"/>
      <c r="CU58" s="24"/>
      <c r="CV58" s="107"/>
      <c r="CW58" s="273"/>
      <c r="CX58" s="24"/>
      <c r="CY58" s="107"/>
      <c r="CZ58" s="273"/>
      <c r="DA58" s="24"/>
      <c r="DB58" s="107"/>
      <c r="DC58" s="273"/>
      <c r="DD58" s="24"/>
      <c r="DE58" s="107"/>
      <c r="DF58" s="273"/>
      <c r="DG58" s="218"/>
      <c r="DH58" s="217"/>
      <c r="DI58" s="217"/>
      <c r="DJ58" s="286" t="e">
        <f t="shared" si="19"/>
        <v>#DIV/0!</v>
      </c>
      <c r="DK58" s="219"/>
      <c r="DL58" s="220" t="e">
        <f t="shared" si="20"/>
        <v>#DIV/0!</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21"/>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22"/>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23"/>
        <v>0</v>
      </c>
      <c r="HI58" s="243"/>
      <c r="HJ58" s="242">
        <f>IF(MAX($N58:$Q58)&gt;=40, Active!HJ$2, 0)</f>
        <v>0</v>
      </c>
      <c r="HK58" s="234">
        <f>IF(MAX($R58:$U58)&gt;=40, Active!HK$2, 0)</f>
        <v>0</v>
      </c>
      <c r="HL58" s="234">
        <f>IF(MAX($V58:$Y58)&gt;=40, Active!HL$2, 0)</f>
        <v>0</v>
      </c>
      <c r="HM58" s="234">
        <f>IF(MAX($Z58:$AA58)&gt;=40, Active!HM$2, 0)</f>
        <v>0</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0</v>
      </c>
      <c r="HW58" s="238">
        <f>IF(MAX($BB58:$BD58)&gt;=40, Active!HW$2, 0)</f>
        <v>0</v>
      </c>
      <c r="HX58" s="238">
        <f>IF(MAX($BE58:$BG58)&gt;=40, Active!HX$2, 0)</f>
        <v>0</v>
      </c>
      <c r="HY58" s="238">
        <f>IF(MAX($BH58:$BJ58)&gt;=40, Active!HY$2, 0)</f>
        <v>0</v>
      </c>
      <c r="HZ58" s="238">
        <f>IF(MAX($BK58:$BM58)&gt;=40, Active!HZ$2, 0)</f>
        <v>0</v>
      </c>
      <c r="IA58" s="238">
        <f>IF(MAX($BN58:$BP58)&gt;=40, Active!IA$2, 0)</f>
        <v>0</v>
      </c>
      <c r="IB58" s="238">
        <f>IF(MAX($BQ58:$BS58)&gt;=40, Active!IB$2, 0)</f>
        <v>0</v>
      </c>
      <c r="IC58" s="238">
        <f>IF(MAX($BT58:$BV58)&gt;=40, Active!IC$2, 0)</f>
        <v>0</v>
      </c>
      <c r="ID58" s="239">
        <f>IF(MAX($BW58:$BY58)&gt;=40, Active!ID$2, 0)</f>
        <v>0</v>
      </c>
      <c r="IE58" s="240">
        <f>IF(MAX($BZ58:$CB58)&gt;=40, Active!IE$2, 0)</f>
        <v>0</v>
      </c>
      <c r="IF58" s="240">
        <f>IF(MAX($CC58:$CE58)&gt;=40, Active!IF$2, 0)</f>
        <v>0</v>
      </c>
      <c r="IG58" s="240">
        <f>IF(MAX($CF58:$CH58)&gt;=40, Active!IG$2, 0)</f>
        <v>0</v>
      </c>
      <c r="IH58" s="240">
        <f>IF(MAX($CI58:$CK58)&gt;=40, Active!IH$2, 0)</f>
        <v>0</v>
      </c>
      <c r="II58" s="240">
        <f>IF(MAX($CL58:$CN58)&gt;=40, Active!II$2, 0)</f>
        <v>0</v>
      </c>
      <c r="IJ58" s="240">
        <f>IF(MAX($CO58:$CQ58)&gt;=40, Active!IJ$2, 0)</f>
        <v>0</v>
      </c>
      <c r="IK58" s="240">
        <f>IF(MAX($CR58:$CT58)&gt;=40, Active!IK$2, 0)</f>
        <v>0</v>
      </c>
      <c r="IL58" s="240">
        <f>IF(MAX($CU58:$CW58)&gt;=40, Active!IL$2, 0)</f>
        <v>0</v>
      </c>
      <c r="IM58" s="240">
        <f>IF(MAX($CX58:$CZ58)&gt;=40, Active!IM$2, 0)</f>
        <v>0</v>
      </c>
      <c r="IN58" s="240">
        <f>IF(MAX($DA58:$DC58)&gt;=40, Active!IN$2, 0)</f>
        <v>0</v>
      </c>
      <c r="IO58" s="240">
        <f>IF(MAX($DD58:$DF58)&gt;=40, Active!IO$2, 0)</f>
        <v>0</v>
      </c>
      <c r="IP58" s="416">
        <f t="shared" si="24"/>
        <v>120</v>
      </c>
      <c r="IQ58" s="416">
        <f t="shared" si="25"/>
        <v>2</v>
      </c>
    </row>
    <row r="59" spans="2:251" ht="15" customHeight="1" x14ac:dyDescent="0.25">
      <c r="B59" s="392">
        <v>7</v>
      </c>
      <c r="C59" s="13" t="s">
        <v>460</v>
      </c>
      <c r="D59" s="423">
        <v>43191</v>
      </c>
      <c r="E59" s="20" t="s">
        <v>278</v>
      </c>
      <c r="F59" s="6">
        <v>8881805</v>
      </c>
      <c r="G59" s="20">
        <v>1</v>
      </c>
      <c r="H59" s="20"/>
      <c r="I59" s="23"/>
      <c r="J59" s="6"/>
      <c r="K59" s="6"/>
      <c r="L59" s="424"/>
      <c r="M59" s="425" t="s">
        <v>568</v>
      </c>
      <c r="N59" s="24" t="s">
        <v>16</v>
      </c>
      <c r="O59" s="107"/>
      <c r="P59" s="107"/>
      <c r="Q59" s="273"/>
      <c r="R59" s="24" t="s">
        <v>17</v>
      </c>
      <c r="S59" s="107"/>
      <c r="T59" s="107"/>
      <c r="U59" s="290"/>
      <c r="V59" s="24"/>
      <c r="W59" s="107"/>
      <c r="X59" s="107"/>
      <c r="Y59" s="273"/>
      <c r="Z59" s="24" t="s">
        <v>18</v>
      </c>
      <c r="AA59" s="273"/>
      <c r="AB59" s="24">
        <v>79.5</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c r="AZ59" s="107"/>
      <c r="BA59" s="273"/>
      <c r="BB59" s="24"/>
      <c r="BC59" s="107"/>
      <c r="BD59" s="273"/>
      <c r="BE59" s="24"/>
      <c r="BF59" s="107"/>
      <c r="BG59" s="273"/>
      <c r="BH59" s="24"/>
      <c r="BI59" s="107"/>
      <c r="BJ59" s="273"/>
      <c r="BK59" s="24"/>
      <c r="BL59" s="107"/>
      <c r="BM59" s="273"/>
      <c r="BN59" s="24"/>
      <c r="BO59" s="107"/>
      <c r="BP59" s="273"/>
      <c r="BQ59" s="24"/>
      <c r="BR59" s="107"/>
      <c r="BS59" s="273"/>
      <c r="BT59" s="24"/>
      <c r="BU59" s="291"/>
      <c r="BV59" s="273"/>
      <c r="BW59" s="24"/>
      <c r="BX59" s="107"/>
      <c r="BY59" s="273"/>
      <c r="BZ59" s="24"/>
      <c r="CA59" s="107"/>
      <c r="CB59" s="273"/>
      <c r="CC59" s="24"/>
      <c r="CD59" s="107"/>
      <c r="CE59" s="107"/>
      <c r="CF59" s="107"/>
      <c r="CG59" s="107"/>
      <c r="CH59" s="273"/>
      <c r="CI59" s="24"/>
      <c r="CJ59" s="107"/>
      <c r="CK59" s="273"/>
      <c r="CL59" s="24"/>
      <c r="CM59" s="107"/>
      <c r="CN59" s="273"/>
      <c r="CO59" s="24"/>
      <c r="CP59" s="107"/>
      <c r="CQ59" s="273"/>
      <c r="CR59" s="24"/>
      <c r="CS59" s="107"/>
      <c r="CT59" s="273"/>
      <c r="CU59" s="24"/>
      <c r="CV59" s="107"/>
      <c r="CW59" s="273"/>
      <c r="CX59" s="24"/>
      <c r="CY59" s="107"/>
      <c r="CZ59" s="273"/>
      <c r="DA59" s="24"/>
      <c r="DB59" s="107"/>
      <c r="DC59" s="273"/>
      <c r="DD59" s="24"/>
      <c r="DE59" s="107"/>
      <c r="DF59" s="273"/>
      <c r="DG59" s="218"/>
      <c r="DH59" s="217"/>
      <c r="DI59" s="217"/>
      <c r="DJ59" s="286" t="e">
        <f t="shared" si="19"/>
        <v>#DIV/0!</v>
      </c>
      <c r="DK59" s="219"/>
      <c r="DL59" s="220" t="e">
        <f t="shared" si="20"/>
        <v>#DIV/0!</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21"/>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22"/>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23"/>
        <v>0</v>
      </c>
      <c r="HI59" s="243"/>
      <c r="HJ59" s="242">
        <f>IF(MAX($N59:$Q59)&gt;=40, Active!HJ$2, 0)</f>
        <v>0</v>
      </c>
      <c r="HK59" s="234">
        <f>IF(MAX($R59:$U59)&gt;=40, Active!HK$2, 0)</f>
        <v>0</v>
      </c>
      <c r="HL59" s="234">
        <f>IF(MAX($V59:$Y59)&gt;=40, Active!HL$2, 0)</f>
        <v>0</v>
      </c>
      <c r="HM59" s="234">
        <f>IF(MAX($Z59:$AA59)&gt;=40, Active!HM$2, 0)</f>
        <v>0</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0</v>
      </c>
      <c r="HW59" s="238">
        <f>IF(MAX($BB59:$BD59)&gt;=40, Active!HW$2, 0)</f>
        <v>0</v>
      </c>
      <c r="HX59" s="238">
        <f>IF(MAX($BE59:$BG59)&gt;=40, Active!HX$2, 0)</f>
        <v>0</v>
      </c>
      <c r="HY59" s="238">
        <f>IF(MAX($BH59:$BJ59)&gt;=40, Active!HY$2, 0)</f>
        <v>0</v>
      </c>
      <c r="HZ59" s="238">
        <f>IF(MAX($BK59:$BM59)&gt;=40, Active!HZ$2, 0)</f>
        <v>0</v>
      </c>
      <c r="IA59" s="238">
        <f>IF(MAX($BN59:$BP59)&gt;=40, Active!IA$2, 0)</f>
        <v>0</v>
      </c>
      <c r="IB59" s="238">
        <f>IF(MAX($BQ59:$BS59)&gt;=40, Active!IB$2, 0)</f>
        <v>0</v>
      </c>
      <c r="IC59" s="238">
        <f>IF(MAX($BT59:$BV59)&gt;=40, Active!IC$2, 0)</f>
        <v>0</v>
      </c>
      <c r="ID59" s="239">
        <f>IF(MAX($BW59:$BY59)&gt;=40, Active!ID$2, 0)</f>
        <v>0</v>
      </c>
      <c r="IE59" s="240">
        <f>IF(MAX($BZ59:$CB59)&gt;=40, Active!IE$2, 0)</f>
        <v>0</v>
      </c>
      <c r="IF59" s="240">
        <f>IF(MAX($CC59:$CE59)&gt;=40, Active!IF$2, 0)</f>
        <v>0</v>
      </c>
      <c r="IG59" s="240">
        <f>IF(MAX($CF59:$CH59)&gt;=40, Active!IG$2, 0)</f>
        <v>0</v>
      </c>
      <c r="IH59" s="240">
        <f>IF(MAX($CI59:$CK59)&gt;=40, Active!IH$2, 0)</f>
        <v>0</v>
      </c>
      <c r="II59" s="240">
        <f>IF(MAX($CL59:$CN59)&gt;=40, Active!II$2, 0)</f>
        <v>0</v>
      </c>
      <c r="IJ59" s="240">
        <f>IF(MAX($CO59:$CQ59)&gt;=40, Active!IJ$2, 0)</f>
        <v>0</v>
      </c>
      <c r="IK59" s="240">
        <f>IF(MAX($CR59:$CT59)&gt;=40, Active!IK$2, 0)</f>
        <v>0</v>
      </c>
      <c r="IL59" s="240">
        <f>IF(MAX($CU59:$CW59)&gt;=40, Active!IL$2, 0)</f>
        <v>0</v>
      </c>
      <c r="IM59" s="240">
        <f>IF(MAX($CX59:$CZ59)&gt;=40, Active!IM$2, 0)</f>
        <v>0</v>
      </c>
      <c r="IN59" s="240">
        <f>IF(MAX($DA59:$DC59)&gt;=40, Active!IN$2, 0)</f>
        <v>0</v>
      </c>
      <c r="IO59" s="240">
        <f>IF(MAX($DD59:$DF59)&gt;=40, Active!IO$2, 0)</f>
        <v>0</v>
      </c>
      <c r="IP59" s="416">
        <f t="shared" si="24"/>
        <v>120</v>
      </c>
      <c r="IQ59" s="416">
        <f t="shared" si="25"/>
        <v>2</v>
      </c>
    </row>
    <row r="60" spans="2:251" ht="15" customHeight="1" x14ac:dyDescent="0.25">
      <c r="B60" s="392">
        <v>8</v>
      </c>
      <c r="C60" s="13" t="s">
        <v>461</v>
      </c>
      <c r="D60" s="423">
        <v>43191</v>
      </c>
      <c r="E60" s="20" t="s">
        <v>278</v>
      </c>
      <c r="F60" s="6">
        <v>8881816</v>
      </c>
      <c r="G60" s="20">
        <v>1</v>
      </c>
      <c r="H60" s="20"/>
      <c r="I60" s="23"/>
      <c r="J60" s="6"/>
      <c r="K60" s="6"/>
      <c r="L60" s="424"/>
      <c r="M60" s="425" t="s">
        <v>569</v>
      </c>
      <c r="N60" s="24" t="s">
        <v>338</v>
      </c>
      <c r="O60" s="107"/>
      <c r="P60" s="107"/>
      <c r="Q60" s="273"/>
      <c r="R60" s="24" t="s">
        <v>19</v>
      </c>
      <c r="S60" s="107"/>
      <c r="T60" s="107"/>
      <c r="U60" s="290"/>
      <c r="V60" s="24"/>
      <c r="W60" s="107"/>
      <c r="X60" s="107"/>
      <c r="Y60" s="273"/>
      <c r="Z60" s="24" t="s">
        <v>17</v>
      </c>
      <c r="AA60" s="273"/>
      <c r="AB60" s="24">
        <v>69.3</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c r="AZ60" s="107"/>
      <c r="BA60" s="273"/>
      <c r="BB60" s="24"/>
      <c r="BC60" s="107"/>
      <c r="BD60" s="273"/>
      <c r="BE60" s="24"/>
      <c r="BF60" s="107"/>
      <c r="BG60" s="273"/>
      <c r="BH60" s="24"/>
      <c r="BI60" s="107"/>
      <c r="BJ60" s="273"/>
      <c r="BK60" s="24"/>
      <c r="BL60" s="107"/>
      <c r="BM60" s="273"/>
      <c r="BN60" s="24"/>
      <c r="BO60" s="107"/>
      <c r="BP60" s="273"/>
      <c r="BQ60" s="24"/>
      <c r="BR60" s="107"/>
      <c r="BS60" s="273"/>
      <c r="BT60" s="24"/>
      <c r="BU60" s="291"/>
      <c r="BV60" s="273"/>
      <c r="BW60" s="24"/>
      <c r="BX60" s="107"/>
      <c r="BY60" s="273"/>
      <c r="BZ60" s="24"/>
      <c r="CA60" s="107"/>
      <c r="CB60" s="273"/>
      <c r="CC60" s="24"/>
      <c r="CD60" s="107"/>
      <c r="CE60" s="107"/>
      <c r="CF60" s="107"/>
      <c r="CG60" s="107"/>
      <c r="CH60" s="273"/>
      <c r="CI60" s="24"/>
      <c r="CJ60" s="107"/>
      <c r="CK60" s="273"/>
      <c r="CL60" s="24"/>
      <c r="CM60" s="107"/>
      <c r="CN60" s="273"/>
      <c r="CO60" s="24"/>
      <c r="CP60" s="107"/>
      <c r="CQ60" s="273"/>
      <c r="CR60" s="24"/>
      <c r="CS60" s="107"/>
      <c r="CT60" s="273"/>
      <c r="CU60" s="24"/>
      <c r="CV60" s="107"/>
      <c r="CW60" s="273"/>
      <c r="CX60" s="24"/>
      <c r="CY60" s="107"/>
      <c r="CZ60" s="273"/>
      <c r="DA60" s="24"/>
      <c r="DB60" s="107"/>
      <c r="DC60" s="273"/>
      <c r="DD60" s="24"/>
      <c r="DE60" s="107"/>
      <c r="DF60" s="273"/>
      <c r="DG60" s="218"/>
      <c r="DH60" s="217"/>
      <c r="DI60" s="217"/>
      <c r="DJ60" s="286" t="e">
        <f t="shared" si="19"/>
        <v>#DIV/0!</v>
      </c>
      <c r="DK60" s="219"/>
      <c r="DL60" s="220" t="e">
        <f t="shared" si="20"/>
        <v>#DIV/0!</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21"/>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22"/>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23"/>
        <v>0</v>
      </c>
      <c r="HI60" s="243"/>
      <c r="HJ60" s="242">
        <f>IF(MAX($N60:$Q60)&gt;=40, Active!HJ$2, 0)</f>
        <v>0</v>
      </c>
      <c r="HK60" s="234">
        <f>IF(MAX($R60:$U60)&gt;=40, Active!HK$2, 0)</f>
        <v>0</v>
      </c>
      <c r="HL60" s="234">
        <f>IF(MAX($V60:$Y60)&gt;=40, Active!HL$2, 0)</f>
        <v>0</v>
      </c>
      <c r="HM60" s="234">
        <f>IF(MAX($Z60:$AA60)&gt;=40, Active!HM$2, 0)</f>
        <v>0</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0</v>
      </c>
      <c r="HW60" s="238">
        <f>IF(MAX($BB60:$BD60)&gt;=40, Active!HW$2, 0)</f>
        <v>0</v>
      </c>
      <c r="HX60" s="238">
        <f>IF(MAX($BE60:$BG60)&gt;=40, Active!HX$2, 0)</f>
        <v>0</v>
      </c>
      <c r="HY60" s="238">
        <f>IF(MAX($BH60:$BJ60)&gt;=40, Active!HY$2, 0)</f>
        <v>0</v>
      </c>
      <c r="HZ60" s="238">
        <f>IF(MAX($BK60:$BM60)&gt;=40, Active!HZ$2, 0)</f>
        <v>0</v>
      </c>
      <c r="IA60" s="238">
        <f>IF(MAX($BN60:$BP60)&gt;=40, Active!IA$2, 0)</f>
        <v>0</v>
      </c>
      <c r="IB60" s="238">
        <f>IF(MAX($BQ60:$BS60)&gt;=40, Active!IB$2, 0)</f>
        <v>0</v>
      </c>
      <c r="IC60" s="238">
        <f>IF(MAX($BT60:$BV60)&gt;=40, Active!IC$2, 0)</f>
        <v>0</v>
      </c>
      <c r="ID60" s="239">
        <f>IF(MAX($BW60:$BY60)&gt;=40, Active!ID$2, 0)</f>
        <v>0</v>
      </c>
      <c r="IE60" s="240">
        <f>IF(MAX($BZ60:$CB60)&gt;=40, Active!IE$2, 0)</f>
        <v>0</v>
      </c>
      <c r="IF60" s="240">
        <f>IF(MAX($CC60:$CE60)&gt;=40, Active!IF$2, 0)</f>
        <v>0</v>
      </c>
      <c r="IG60" s="240">
        <f>IF(MAX($CF60:$CH60)&gt;=40, Active!IG$2, 0)</f>
        <v>0</v>
      </c>
      <c r="IH60" s="240">
        <f>IF(MAX($CI60:$CK60)&gt;=40, Active!IH$2, 0)</f>
        <v>0</v>
      </c>
      <c r="II60" s="240">
        <f>IF(MAX($CL60:$CN60)&gt;=40, Active!II$2, 0)</f>
        <v>0</v>
      </c>
      <c r="IJ60" s="240">
        <f>IF(MAX($CO60:$CQ60)&gt;=40, Active!IJ$2, 0)</f>
        <v>0</v>
      </c>
      <c r="IK60" s="240">
        <f>IF(MAX($CR60:$CT60)&gt;=40, Active!IK$2, 0)</f>
        <v>0</v>
      </c>
      <c r="IL60" s="240">
        <f>IF(MAX($CU60:$CW60)&gt;=40, Active!IL$2, 0)</f>
        <v>0</v>
      </c>
      <c r="IM60" s="240">
        <f>IF(MAX($CX60:$CZ60)&gt;=40, Active!IM$2, 0)</f>
        <v>0</v>
      </c>
      <c r="IN60" s="240">
        <f>IF(MAX($DA60:$DC60)&gt;=40, Active!IN$2, 0)</f>
        <v>0</v>
      </c>
      <c r="IO60" s="240">
        <f>IF(MAX($DD60:$DF60)&gt;=40, Active!IO$2, 0)</f>
        <v>0</v>
      </c>
      <c r="IP60" s="416">
        <f t="shared" si="24"/>
        <v>120</v>
      </c>
      <c r="IQ60" s="416">
        <f t="shared" si="25"/>
        <v>2</v>
      </c>
    </row>
    <row r="61" spans="2:251" ht="15" customHeight="1" x14ac:dyDescent="0.25">
      <c r="B61" s="392">
        <v>9</v>
      </c>
      <c r="C61" s="13" t="s">
        <v>462</v>
      </c>
      <c r="D61" s="423">
        <v>43191</v>
      </c>
      <c r="E61" s="20" t="s">
        <v>278</v>
      </c>
      <c r="F61" s="6">
        <v>8881827</v>
      </c>
      <c r="G61" s="20">
        <v>1</v>
      </c>
      <c r="H61" s="20"/>
      <c r="I61" s="23"/>
      <c r="J61" s="6"/>
      <c r="K61" s="6"/>
      <c r="L61" s="424"/>
      <c r="M61" s="425" t="s">
        <v>570</v>
      </c>
      <c r="N61" s="24" t="s">
        <v>19</v>
      </c>
      <c r="O61" s="107"/>
      <c r="P61" s="107"/>
      <c r="Q61" s="273"/>
      <c r="R61" s="24" t="s">
        <v>19</v>
      </c>
      <c r="S61" s="107"/>
      <c r="T61" s="107"/>
      <c r="U61" s="290"/>
      <c r="V61" s="24"/>
      <c r="W61" s="107"/>
      <c r="X61" s="107"/>
      <c r="Y61" s="273"/>
      <c r="Z61" s="24" t="s">
        <v>17</v>
      </c>
      <c r="AA61" s="273"/>
      <c r="AB61" s="24">
        <v>83.3</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c r="AZ61" s="107"/>
      <c r="BA61" s="273"/>
      <c r="BB61" s="24"/>
      <c r="BC61" s="107"/>
      <c r="BD61" s="273"/>
      <c r="BE61" s="24"/>
      <c r="BF61" s="107"/>
      <c r="BG61" s="273"/>
      <c r="BH61" s="24"/>
      <c r="BI61" s="107"/>
      <c r="BJ61" s="273"/>
      <c r="BK61" s="24"/>
      <c r="BL61" s="107"/>
      <c r="BM61" s="273"/>
      <c r="BN61" s="24"/>
      <c r="BO61" s="107"/>
      <c r="BP61" s="273"/>
      <c r="BQ61" s="24"/>
      <c r="BR61" s="107"/>
      <c r="BS61" s="273"/>
      <c r="BT61" s="24"/>
      <c r="BU61" s="291"/>
      <c r="BV61" s="273"/>
      <c r="BW61" s="24"/>
      <c r="BX61" s="107"/>
      <c r="BY61" s="273"/>
      <c r="BZ61" s="24"/>
      <c r="CA61" s="107"/>
      <c r="CB61" s="273"/>
      <c r="CC61" s="24"/>
      <c r="CD61" s="107"/>
      <c r="CE61" s="107"/>
      <c r="CF61" s="107"/>
      <c r="CG61" s="107"/>
      <c r="CH61" s="273"/>
      <c r="CI61" s="24"/>
      <c r="CJ61" s="107"/>
      <c r="CK61" s="273"/>
      <c r="CL61" s="24"/>
      <c r="CM61" s="107"/>
      <c r="CN61" s="273"/>
      <c r="CO61" s="24"/>
      <c r="CP61" s="107"/>
      <c r="CQ61" s="273"/>
      <c r="CR61" s="24"/>
      <c r="CS61" s="107"/>
      <c r="CT61" s="273"/>
      <c r="CU61" s="24"/>
      <c r="CV61" s="107"/>
      <c r="CW61" s="273"/>
      <c r="CX61" s="24"/>
      <c r="CY61" s="107"/>
      <c r="CZ61" s="273"/>
      <c r="DA61" s="24"/>
      <c r="DB61" s="107"/>
      <c r="DC61" s="273"/>
      <c r="DD61" s="24"/>
      <c r="DE61" s="107"/>
      <c r="DF61" s="273"/>
      <c r="DG61" s="218"/>
      <c r="DH61" s="217"/>
      <c r="DI61" s="217"/>
      <c r="DJ61" s="286" t="e">
        <f t="shared" si="19"/>
        <v>#DIV/0!</v>
      </c>
      <c r="DK61" s="219"/>
      <c r="DL61" s="220" t="e">
        <f t="shared" si="20"/>
        <v>#DIV/0!</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21"/>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22"/>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23"/>
        <v>0</v>
      </c>
      <c r="HI61" s="243"/>
      <c r="HJ61" s="242">
        <f>IF(MAX($N61:$Q61)&gt;=40, Active!HJ$2, 0)</f>
        <v>0</v>
      </c>
      <c r="HK61" s="234">
        <f>IF(MAX($R61:$U61)&gt;=40, Active!HK$2, 0)</f>
        <v>0</v>
      </c>
      <c r="HL61" s="234">
        <f>IF(MAX($V61:$Y61)&gt;=40, Active!HL$2, 0)</f>
        <v>0</v>
      </c>
      <c r="HM61" s="234">
        <f>IF(MAX($Z61:$AA61)&gt;=40, Active!HM$2, 0)</f>
        <v>0</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0</v>
      </c>
      <c r="HW61" s="238">
        <f>IF(MAX($BB61:$BD61)&gt;=40, Active!HW$2, 0)</f>
        <v>0</v>
      </c>
      <c r="HX61" s="238">
        <f>IF(MAX($BE61:$BG61)&gt;=40, Active!HX$2, 0)</f>
        <v>0</v>
      </c>
      <c r="HY61" s="238">
        <f>IF(MAX($BH61:$BJ61)&gt;=40, Active!HY$2, 0)</f>
        <v>0</v>
      </c>
      <c r="HZ61" s="238">
        <f>IF(MAX($BK61:$BM61)&gt;=40, Active!HZ$2, 0)</f>
        <v>0</v>
      </c>
      <c r="IA61" s="238">
        <f>IF(MAX($BN61:$BP61)&gt;=40, Active!IA$2, 0)</f>
        <v>0</v>
      </c>
      <c r="IB61" s="238">
        <f>IF(MAX($BQ61:$BS61)&gt;=40, Active!IB$2, 0)</f>
        <v>0</v>
      </c>
      <c r="IC61" s="238">
        <f>IF(MAX($BT61:$BV61)&gt;=40, Active!IC$2, 0)</f>
        <v>0</v>
      </c>
      <c r="ID61" s="239">
        <f>IF(MAX($BW61:$BY61)&gt;=40, Active!ID$2, 0)</f>
        <v>0</v>
      </c>
      <c r="IE61" s="240">
        <f>IF(MAX($BZ61:$CB61)&gt;=40, Active!IE$2, 0)</f>
        <v>0</v>
      </c>
      <c r="IF61" s="240">
        <f>IF(MAX($CC61:$CE61)&gt;=40, Active!IF$2, 0)</f>
        <v>0</v>
      </c>
      <c r="IG61" s="240">
        <f>IF(MAX($CF61:$CH61)&gt;=40, Active!IG$2, 0)</f>
        <v>0</v>
      </c>
      <c r="IH61" s="240">
        <f>IF(MAX($CI61:$CK61)&gt;=40, Active!IH$2, 0)</f>
        <v>0</v>
      </c>
      <c r="II61" s="240">
        <f>IF(MAX($CL61:$CN61)&gt;=40, Active!II$2, 0)</f>
        <v>0</v>
      </c>
      <c r="IJ61" s="240">
        <f>IF(MAX($CO61:$CQ61)&gt;=40, Active!IJ$2, 0)</f>
        <v>0</v>
      </c>
      <c r="IK61" s="240">
        <f>IF(MAX($CR61:$CT61)&gt;=40, Active!IK$2, 0)</f>
        <v>0</v>
      </c>
      <c r="IL61" s="240">
        <f>IF(MAX($CU61:$CW61)&gt;=40, Active!IL$2, 0)</f>
        <v>0</v>
      </c>
      <c r="IM61" s="240">
        <f>IF(MAX($CX61:$CZ61)&gt;=40, Active!IM$2, 0)</f>
        <v>0</v>
      </c>
      <c r="IN61" s="240">
        <f>IF(MAX($DA61:$DC61)&gt;=40, Active!IN$2, 0)</f>
        <v>0</v>
      </c>
      <c r="IO61" s="240">
        <f>IF(MAX($DD61:$DF61)&gt;=40, Active!IO$2, 0)</f>
        <v>0</v>
      </c>
      <c r="IP61" s="416">
        <f t="shared" si="24"/>
        <v>120</v>
      </c>
      <c r="IQ61" s="416">
        <f t="shared" si="25"/>
        <v>2</v>
      </c>
    </row>
    <row r="62" spans="2:251" ht="15" customHeight="1" x14ac:dyDescent="0.25">
      <c r="B62" s="392">
        <v>10</v>
      </c>
      <c r="C62" s="13" t="s">
        <v>463</v>
      </c>
      <c r="D62" s="423">
        <v>43191</v>
      </c>
      <c r="E62" s="20" t="s">
        <v>278</v>
      </c>
      <c r="F62" s="6">
        <v>8881838</v>
      </c>
      <c r="G62" s="20">
        <v>1</v>
      </c>
      <c r="H62" s="20"/>
      <c r="I62" s="23"/>
      <c r="J62" s="6"/>
      <c r="K62" s="6"/>
      <c r="L62" s="424"/>
      <c r="M62" s="425" t="s">
        <v>571</v>
      </c>
      <c r="N62" s="24" t="s">
        <v>19</v>
      </c>
      <c r="O62" s="107"/>
      <c r="P62" s="107"/>
      <c r="Q62" s="273"/>
      <c r="R62" s="24" t="s">
        <v>16</v>
      </c>
      <c r="S62" s="107"/>
      <c r="T62" s="107"/>
      <c r="U62" s="290"/>
      <c r="V62" s="24"/>
      <c r="W62" s="107"/>
      <c r="X62" s="107"/>
      <c r="Y62" s="273"/>
      <c r="Z62" s="24" t="s">
        <v>18</v>
      </c>
      <c r="AA62" s="273"/>
      <c r="AB62" s="24">
        <v>74</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c r="AZ62" s="107"/>
      <c r="BA62" s="273"/>
      <c r="BB62" s="24"/>
      <c r="BC62" s="107"/>
      <c r="BD62" s="273"/>
      <c r="BE62" s="24"/>
      <c r="BF62" s="107"/>
      <c r="BG62" s="273"/>
      <c r="BH62" s="24"/>
      <c r="BI62" s="107"/>
      <c r="BJ62" s="273"/>
      <c r="BK62" s="24"/>
      <c r="BL62" s="107"/>
      <c r="BM62" s="273"/>
      <c r="BN62" s="24"/>
      <c r="BO62" s="107"/>
      <c r="BP62" s="273"/>
      <c r="BQ62" s="24"/>
      <c r="BR62" s="107"/>
      <c r="BS62" s="273"/>
      <c r="BT62" s="24"/>
      <c r="BU62" s="291"/>
      <c r="BV62" s="273"/>
      <c r="BW62" s="24"/>
      <c r="BX62" s="107"/>
      <c r="BY62" s="273"/>
      <c r="BZ62" s="24"/>
      <c r="CA62" s="107"/>
      <c r="CB62" s="273"/>
      <c r="CC62" s="24"/>
      <c r="CD62" s="107"/>
      <c r="CE62" s="107"/>
      <c r="CF62" s="107"/>
      <c r="CG62" s="107"/>
      <c r="CH62" s="273"/>
      <c r="CI62" s="24"/>
      <c r="CJ62" s="107"/>
      <c r="CK62" s="273"/>
      <c r="CL62" s="24"/>
      <c r="CM62" s="107"/>
      <c r="CN62" s="273"/>
      <c r="CO62" s="24"/>
      <c r="CP62" s="107"/>
      <c r="CQ62" s="273"/>
      <c r="CR62" s="24"/>
      <c r="CS62" s="107"/>
      <c r="CT62" s="273"/>
      <c r="CU62" s="24"/>
      <c r="CV62" s="107"/>
      <c r="CW62" s="273"/>
      <c r="CX62" s="24"/>
      <c r="CY62" s="107"/>
      <c r="CZ62" s="273"/>
      <c r="DA62" s="24"/>
      <c r="DB62" s="107"/>
      <c r="DC62" s="273"/>
      <c r="DD62" s="24"/>
      <c r="DE62" s="107"/>
      <c r="DF62" s="273"/>
      <c r="DG62" s="218"/>
      <c r="DH62" s="217"/>
      <c r="DI62" s="217"/>
      <c r="DJ62" s="286" t="e">
        <f t="shared" si="19"/>
        <v>#DIV/0!</v>
      </c>
      <c r="DK62" s="219"/>
      <c r="DL62" s="220" t="e">
        <f t="shared" si="20"/>
        <v>#DIV/0!</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21"/>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22"/>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23"/>
        <v>0</v>
      </c>
      <c r="HI62" s="243"/>
      <c r="HJ62" s="242">
        <f>IF(MAX($N62:$Q62)&gt;=40, Active!HJ$2, 0)</f>
        <v>0</v>
      </c>
      <c r="HK62" s="234">
        <f>IF(MAX($R62:$U62)&gt;=40, Active!HK$2, 0)</f>
        <v>0</v>
      </c>
      <c r="HL62" s="234">
        <f>IF(MAX($V62:$Y62)&gt;=40, Active!HL$2, 0)</f>
        <v>0</v>
      </c>
      <c r="HM62" s="234">
        <f>IF(MAX($Z62:$AA62)&gt;=40, Active!HM$2, 0)</f>
        <v>0</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0</v>
      </c>
      <c r="HW62" s="238">
        <f>IF(MAX($BB62:$BD62)&gt;=40, Active!HW$2, 0)</f>
        <v>0</v>
      </c>
      <c r="HX62" s="238">
        <f>IF(MAX($BE62:$BG62)&gt;=40, Active!HX$2, 0)</f>
        <v>0</v>
      </c>
      <c r="HY62" s="238">
        <f>IF(MAX($BH62:$BJ62)&gt;=40, Active!HY$2, 0)</f>
        <v>0</v>
      </c>
      <c r="HZ62" s="238">
        <f>IF(MAX($BK62:$BM62)&gt;=40, Active!HZ$2, 0)</f>
        <v>0</v>
      </c>
      <c r="IA62" s="238">
        <f>IF(MAX($BN62:$BP62)&gt;=40, Active!IA$2, 0)</f>
        <v>0</v>
      </c>
      <c r="IB62" s="238">
        <f>IF(MAX($BQ62:$BS62)&gt;=40, Active!IB$2, 0)</f>
        <v>0</v>
      </c>
      <c r="IC62" s="238">
        <f>IF(MAX($BT62:$BV62)&gt;=40, Active!IC$2, 0)</f>
        <v>0</v>
      </c>
      <c r="ID62" s="239">
        <f>IF(MAX($BW62:$BY62)&gt;=40, Active!ID$2, 0)</f>
        <v>0</v>
      </c>
      <c r="IE62" s="240">
        <f>IF(MAX($BZ62:$CB62)&gt;=40, Active!IE$2, 0)</f>
        <v>0</v>
      </c>
      <c r="IF62" s="240">
        <f>IF(MAX($CC62:$CE62)&gt;=40, Active!IF$2, 0)</f>
        <v>0</v>
      </c>
      <c r="IG62" s="240">
        <f>IF(MAX($CF62:$CH62)&gt;=40, Active!IG$2, 0)</f>
        <v>0</v>
      </c>
      <c r="IH62" s="240">
        <f>IF(MAX($CI62:$CK62)&gt;=40, Active!IH$2, 0)</f>
        <v>0</v>
      </c>
      <c r="II62" s="240">
        <f>IF(MAX($CL62:$CN62)&gt;=40, Active!II$2, 0)</f>
        <v>0</v>
      </c>
      <c r="IJ62" s="240">
        <f>IF(MAX($CO62:$CQ62)&gt;=40, Active!IJ$2, 0)</f>
        <v>0</v>
      </c>
      <c r="IK62" s="240">
        <f>IF(MAX($CR62:$CT62)&gt;=40, Active!IK$2, 0)</f>
        <v>0</v>
      </c>
      <c r="IL62" s="240">
        <f>IF(MAX($CU62:$CW62)&gt;=40, Active!IL$2, 0)</f>
        <v>0</v>
      </c>
      <c r="IM62" s="240">
        <f>IF(MAX($CX62:$CZ62)&gt;=40, Active!IM$2, 0)</f>
        <v>0</v>
      </c>
      <c r="IN62" s="240">
        <f>IF(MAX($DA62:$DC62)&gt;=40, Active!IN$2, 0)</f>
        <v>0</v>
      </c>
      <c r="IO62" s="240">
        <f>IF(MAX($DD62:$DF62)&gt;=40, Active!IO$2, 0)</f>
        <v>0</v>
      </c>
      <c r="IP62" s="416">
        <f t="shared" si="24"/>
        <v>120</v>
      </c>
      <c r="IQ62" s="416">
        <f t="shared" si="25"/>
        <v>2</v>
      </c>
    </row>
    <row r="63" spans="2:251" ht="15" customHeight="1" x14ac:dyDescent="0.25">
      <c r="B63" s="392">
        <v>11</v>
      </c>
      <c r="C63" s="13" t="s">
        <v>464</v>
      </c>
      <c r="D63" s="423">
        <v>43191</v>
      </c>
      <c r="E63" s="20" t="s">
        <v>278</v>
      </c>
      <c r="F63" s="6">
        <v>8881849</v>
      </c>
      <c r="G63" s="20">
        <v>1</v>
      </c>
      <c r="H63" s="20"/>
      <c r="I63" s="23"/>
      <c r="J63" s="6"/>
      <c r="K63" s="6"/>
      <c r="L63" s="424"/>
      <c r="M63" s="425" t="s">
        <v>572</v>
      </c>
      <c r="N63" s="24" t="s">
        <v>338</v>
      </c>
      <c r="O63" s="107"/>
      <c r="P63" s="107"/>
      <c r="Q63" s="273"/>
      <c r="R63" s="24" t="s">
        <v>18</v>
      </c>
      <c r="S63" s="107"/>
      <c r="T63" s="107"/>
      <c r="U63" s="290"/>
      <c r="V63" s="24"/>
      <c r="W63" s="107"/>
      <c r="X63" s="107"/>
      <c r="Y63" s="273"/>
      <c r="Z63" s="24" t="s">
        <v>18</v>
      </c>
      <c r="AA63" s="273"/>
      <c r="AB63" s="24">
        <v>84.3</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c r="AZ63" s="107"/>
      <c r="BA63" s="273"/>
      <c r="BB63" s="24"/>
      <c r="BC63" s="107"/>
      <c r="BD63" s="273"/>
      <c r="BE63" s="24"/>
      <c r="BF63" s="107"/>
      <c r="BG63" s="273"/>
      <c r="BH63" s="24"/>
      <c r="BI63" s="107"/>
      <c r="BJ63" s="273"/>
      <c r="BK63" s="24"/>
      <c r="BL63" s="107"/>
      <c r="BM63" s="273"/>
      <c r="BN63" s="24"/>
      <c r="BO63" s="107"/>
      <c r="BP63" s="273"/>
      <c r="BQ63" s="24"/>
      <c r="BR63" s="107"/>
      <c r="BS63" s="273"/>
      <c r="BT63" s="24"/>
      <c r="BU63" s="291"/>
      <c r="BV63" s="273"/>
      <c r="BW63" s="24"/>
      <c r="BX63" s="107"/>
      <c r="BY63" s="273"/>
      <c r="BZ63" s="24"/>
      <c r="CA63" s="107"/>
      <c r="CB63" s="273"/>
      <c r="CC63" s="24"/>
      <c r="CD63" s="107"/>
      <c r="CE63" s="107"/>
      <c r="CF63" s="107"/>
      <c r="CG63" s="107"/>
      <c r="CH63" s="273"/>
      <c r="CI63" s="24"/>
      <c r="CJ63" s="107"/>
      <c r="CK63" s="273"/>
      <c r="CL63" s="24"/>
      <c r="CM63" s="107"/>
      <c r="CN63" s="273"/>
      <c r="CO63" s="24"/>
      <c r="CP63" s="107"/>
      <c r="CQ63" s="273"/>
      <c r="CR63" s="24"/>
      <c r="CS63" s="107"/>
      <c r="CT63" s="273"/>
      <c r="CU63" s="24"/>
      <c r="CV63" s="107"/>
      <c r="CW63" s="273"/>
      <c r="CX63" s="24"/>
      <c r="CY63" s="107"/>
      <c r="CZ63" s="273"/>
      <c r="DA63" s="24"/>
      <c r="DB63" s="107"/>
      <c r="DC63" s="273"/>
      <c r="DD63" s="24"/>
      <c r="DE63" s="107"/>
      <c r="DF63" s="273"/>
      <c r="DG63" s="218"/>
      <c r="DH63" s="217"/>
      <c r="DI63" s="217"/>
      <c r="DJ63" s="286" t="e">
        <f t="shared" si="19"/>
        <v>#DIV/0!</v>
      </c>
      <c r="DK63" s="219"/>
      <c r="DL63" s="220" t="e">
        <f t="shared" si="20"/>
        <v>#DIV/0!</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21"/>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22"/>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23"/>
        <v>0</v>
      </c>
      <c r="HI63" s="243"/>
      <c r="HJ63" s="242">
        <f>IF(MAX($N63:$Q63)&gt;=40, Active!HJ$2, 0)</f>
        <v>0</v>
      </c>
      <c r="HK63" s="234">
        <f>IF(MAX($R63:$U63)&gt;=40, Active!HK$2, 0)</f>
        <v>0</v>
      </c>
      <c r="HL63" s="234">
        <f>IF(MAX($V63:$Y63)&gt;=40, Active!HL$2, 0)</f>
        <v>0</v>
      </c>
      <c r="HM63" s="234">
        <f>IF(MAX($Z63:$AA63)&gt;=40, Active!HM$2, 0)</f>
        <v>0</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0</v>
      </c>
      <c r="HW63" s="238">
        <f>IF(MAX($BB63:$BD63)&gt;=40, Active!HW$2, 0)</f>
        <v>0</v>
      </c>
      <c r="HX63" s="238">
        <f>IF(MAX($BE63:$BG63)&gt;=40, Active!HX$2, 0)</f>
        <v>0</v>
      </c>
      <c r="HY63" s="238">
        <f>IF(MAX($BH63:$BJ63)&gt;=40, Active!HY$2, 0)</f>
        <v>0</v>
      </c>
      <c r="HZ63" s="238">
        <f>IF(MAX($BK63:$BM63)&gt;=40, Active!HZ$2, 0)</f>
        <v>0</v>
      </c>
      <c r="IA63" s="238">
        <f>IF(MAX($BN63:$BP63)&gt;=40, Active!IA$2, 0)</f>
        <v>0</v>
      </c>
      <c r="IB63" s="238">
        <f>IF(MAX($BQ63:$BS63)&gt;=40, Active!IB$2, 0)</f>
        <v>0</v>
      </c>
      <c r="IC63" s="238">
        <f>IF(MAX($BT63:$BV63)&gt;=40, Active!IC$2, 0)</f>
        <v>0</v>
      </c>
      <c r="ID63" s="239">
        <f>IF(MAX($BW63:$BY63)&gt;=40, Active!ID$2, 0)</f>
        <v>0</v>
      </c>
      <c r="IE63" s="240">
        <f>IF(MAX($BZ63:$CB63)&gt;=40, Active!IE$2, 0)</f>
        <v>0</v>
      </c>
      <c r="IF63" s="240">
        <f>IF(MAX($CC63:$CE63)&gt;=40, Active!IF$2, 0)</f>
        <v>0</v>
      </c>
      <c r="IG63" s="240">
        <f>IF(MAX($CF63:$CH63)&gt;=40, Active!IG$2, 0)</f>
        <v>0</v>
      </c>
      <c r="IH63" s="240">
        <f>IF(MAX($CI63:$CK63)&gt;=40, Active!IH$2, 0)</f>
        <v>0</v>
      </c>
      <c r="II63" s="240">
        <f>IF(MAX($CL63:$CN63)&gt;=40, Active!II$2, 0)</f>
        <v>0</v>
      </c>
      <c r="IJ63" s="240">
        <f>IF(MAX($CO63:$CQ63)&gt;=40, Active!IJ$2, 0)</f>
        <v>0</v>
      </c>
      <c r="IK63" s="240">
        <f>IF(MAX($CR63:$CT63)&gt;=40, Active!IK$2, 0)</f>
        <v>0</v>
      </c>
      <c r="IL63" s="240">
        <f>IF(MAX($CU63:$CW63)&gt;=40, Active!IL$2, 0)</f>
        <v>0</v>
      </c>
      <c r="IM63" s="240">
        <f>IF(MAX($CX63:$CZ63)&gt;=40, Active!IM$2, 0)</f>
        <v>0</v>
      </c>
      <c r="IN63" s="240">
        <f>IF(MAX($DA63:$DC63)&gt;=40, Active!IN$2, 0)</f>
        <v>0</v>
      </c>
      <c r="IO63" s="240">
        <f>IF(MAX($DD63:$DF63)&gt;=40, Active!IO$2, 0)</f>
        <v>0</v>
      </c>
      <c r="IP63" s="416">
        <f t="shared" si="24"/>
        <v>120</v>
      </c>
      <c r="IQ63" s="416">
        <f t="shared" si="25"/>
        <v>2</v>
      </c>
    </row>
    <row r="64" spans="2:251" ht="15" customHeight="1" x14ac:dyDescent="0.25">
      <c r="B64" s="392">
        <v>12</v>
      </c>
      <c r="C64" s="13" t="s">
        <v>465</v>
      </c>
      <c r="D64" s="423">
        <v>43199</v>
      </c>
      <c r="E64" s="20" t="s">
        <v>278</v>
      </c>
      <c r="F64" s="6">
        <v>8881861</v>
      </c>
      <c r="G64" s="20">
        <v>1</v>
      </c>
      <c r="H64" s="20"/>
      <c r="I64" s="23"/>
      <c r="J64" s="6"/>
      <c r="K64" s="6"/>
      <c r="L64" s="424"/>
      <c r="M64" s="425" t="s">
        <v>573</v>
      </c>
      <c r="N64" s="24" t="s">
        <v>17</v>
      </c>
      <c r="O64" s="107"/>
      <c r="P64" s="107"/>
      <c r="Q64" s="273"/>
      <c r="R64" s="24" t="s">
        <v>16</v>
      </c>
      <c r="S64" s="107"/>
      <c r="T64" s="107"/>
      <c r="U64" s="290"/>
      <c r="V64" s="24"/>
      <c r="W64" s="107"/>
      <c r="X64" s="107"/>
      <c r="Y64" s="273"/>
      <c r="Z64" s="24" t="s">
        <v>17</v>
      </c>
      <c r="AA64" s="273"/>
      <c r="AB64" s="24">
        <v>79</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c r="AZ64" s="107"/>
      <c r="BA64" s="273"/>
      <c r="BB64" s="24"/>
      <c r="BC64" s="107"/>
      <c r="BD64" s="273"/>
      <c r="BE64" s="24"/>
      <c r="BF64" s="107"/>
      <c r="BG64" s="273"/>
      <c r="BH64" s="24"/>
      <c r="BI64" s="107"/>
      <c r="BJ64" s="273"/>
      <c r="BK64" s="24"/>
      <c r="BL64" s="107"/>
      <c r="BM64" s="273"/>
      <c r="BN64" s="24"/>
      <c r="BO64" s="107"/>
      <c r="BP64" s="273"/>
      <c r="BQ64" s="24"/>
      <c r="BR64" s="107"/>
      <c r="BS64" s="273"/>
      <c r="BT64" s="24"/>
      <c r="BU64" s="291"/>
      <c r="BV64" s="273"/>
      <c r="BW64" s="24"/>
      <c r="BX64" s="107"/>
      <c r="BY64" s="273"/>
      <c r="BZ64" s="24"/>
      <c r="CA64" s="107"/>
      <c r="CB64" s="273"/>
      <c r="CC64" s="24"/>
      <c r="CD64" s="107"/>
      <c r="CE64" s="107"/>
      <c r="CF64" s="107"/>
      <c r="CG64" s="107"/>
      <c r="CH64" s="273"/>
      <c r="CI64" s="24"/>
      <c r="CJ64" s="107"/>
      <c r="CK64" s="273"/>
      <c r="CL64" s="24"/>
      <c r="CM64" s="107"/>
      <c r="CN64" s="273"/>
      <c r="CO64" s="24"/>
      <c r="CP64" s="107"/>
      <c r="CQ64" s="273"/>
      <c r="CR64" s="24"/>
      <c r="CS64" s="107"/>
      <c r="CT64" s="273"/>
      <c r="CU64" s="24"/>
      <c r="CV64" s="107"/>
      <c r="CW64" s="273"/>
      <c r="CX64" s="24"/>
      <c r="CY64" s="107"/>
      <c r="CZ64" s="273"/>
      <c r="DA64" s="24"/>
      <c r="DB64" s="107"/>
      <c r="DC64" s="273"/>
      <c r="DD64" s="24"/>
      <c r="DE64" s="107"/>
      <c r="DF64" s="273"/>
      <c r="DG64" s="218"/>
      <c r="DH64" s="217"/>
      <c r="DI64" s="217"/>
      <c r="DJ64" s="286" t="e">
        <f t="shared" si="19"/>
        <v>#DIV/0!</v>
      </c>
      <c r="DK64" s="219"/>
      <c r="DL64" s="220" t="e">
        <f t="shared" si="20"/>
        <v>#DIV/0!</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21"/>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22"/>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23"/>
        <v>0</v>
      </c>
      <c r="HI64" s="243"/>
      <c r="HJ64" s="242">
        <f>IF(MAX($N64:$Q64)&gt;=40, Active!HJ$2, 0)</f>
        <v>0</v>
      </c>
      <c r="HK64" s="234">
        <f>IF(MAX($R64:$U64)&gt;=40, Active!HK$2, 0)</f>
        <v>0</v>
      </c>
      <c r="HL64" s="234">
        <f>IF(MAX($V64:$Y64)&gt;=40, Active!HL$2, 0)</f>
        <v>0</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0</v>
      </c>
      <c r="HW64" s="238">
        <f>IF(MAX($BB64:$BD64)&gt;=40, Active!HW$2, 0)</f>
        <v>0</v>
      </c>
      <c r="HX64" s="238">
        <f>IF(MAX($BE64:$BG64)&gt;=40, Active!HX$2, 0)</f>
        <v>0</v>
      </c>
      <c r="HY64" s="238">
        <f>IF(MAX($BH64:$BJ64)&gt;=40, Active!HY$2, 0)</f>
        <v>0</v>
      </c>
      <c r="HZ64" s="238">
        <f>IF(MAX($BK64:$BM64)&gt;=40, Active!HZ$2, 0)</f>
        <v>0</v>
      </c>
      <c r="IA64" s="238">
        <f>IF(MAX($BN64:$BP64)&gt;=40, Active!IA$2, 0)</f>
        <v>0</v>
      </c>
      <c r="IB64" s="238">
        <f>IF(MAX($BQ64:$BS64)&gt;=40, Active!IB$2, 0)</f>
        <v>0</v>
      </c>
      <c r="IC64" s="238">
        <f>IF(MAX($BT64:$BV64)&gt;=40, Active!IC$2, 0)</f>
        <v>0</v>
      </c>
      <c r="ID64" s="239">
        <f>IF(MAX($BW64:$BY64)&gt;=40, Active!ID$2, 0)</f>
        <v>0</v>
      </c>
      <c r="IE64" s="240">
        <f>IF(MAX($BZ64:$CB64)&gt;=40, Active!IE$2, 0)</f>
        <v>0</v>
      </c>
      <c r="IF64" s="240">
        <f>IF(MAX($CC64:$CE64)&gt;=40, Active!IF$2, 0)</f>
        <v>0</v>
      </c>
      <c r="IG64" s="240">
        <f>IF(MAX($CF64:$CH64)&gt;=40, Active!IG$2, 0)</f>
        <v>0</v>
      </c>
      <c r="IH64" s="240">
        <f>IF(MAX($CI64:$CK64)&gt;=40, Active!IH$2, 0)</f>
        <v>0</v>
      </c>
      <c r="II64" s="240">
        <f>IF(MAX($CL64:$CN64)&gt;=40, Active!II$2, 0)</f>
        <v>0</v>
      </c>
      <c r="IJ64" s="240">
        <f>IF(MAX($CO64:$CQ64)&gt;=40, Active!IJ$2, 0)</f>
        <v>0</v>
      </c>
      <c r="IK64" s="240">
        <f>IF(MAX($CR64:$CT64)&gt;=40, Active!IK$2, 0)</f>
        <v>0</v>
      </c>
      <c r="IL64" s="240">
        <f>IF(MAX($CU64:$CW64)&gt;=40, Active!IL$2, 0)</f>
        <v>0</v>
      </c>
      <c r="IM64" s="240">
        <f>IF(MAX($CX64:$CZ64)&gt;=40, Active!IM$2, 0)</f>
        <v>0</v>
      </c>
      <c r="IN64" s="240">
        <f>IF(MAX($DA64:$DC64)&gt;=40, Active!IN$2, 0)</f>
        <v>0</v>
      </c>
      <c r="IO64" s="240">
        <f>IF(MAX($DD64:$DF64)&gt;=40, Active!IO$2, 0)</f>
        <v>0</v>
      </c>
      <c r="IP64" s="416">
        <f t="shared" si="24"/>
        <v>120</v>
      </c>
      <c r="IQ64" s="416">
        <f t="shared" si="25"/>
        <v>2</v>
      </c>
    </row>
    <row r="65" spans="2:251" ht="15" customHeight="1" x14ac:dyDescent="0.25">
      <c r="B65" s="392">
        <v>13</v>
      </c>
      <c r="C65" s="13" t="s">
        <v>466</v>
      </c>
      <c r="D65" s="423">
        <v>43199</v>
      </c>
      <c r="E65" s="20" t="s">
        <v>278</v>
      </c>
      <c r="F65" s="6">
        <v>8881872</v>
      </c>
      <c r="G65" s="20">
        <v>1</v>
      </c>
      <c r="H65" s="20"/>
      <c r="I65" s="23"/>
      <c r="J65" s="6"/>
      <c r="K65" s="6"/>
      <c r="L65" s="424"/>
      <c r="M65" s="425" t="s">
        <v>574</v>
      </c>
      <c r="N65" s="24" t="s">
        <v>338</v>
      </c>
      <c r="O65" s="107"/>
      <c r="P65" s="107"/>
      <c r="Q65" s="273"/>
      <c r="R65" s="24" t="s">
        <v>16</v>
      </c>
      <c r="S65" s="107"/>
      <c r="T65" s="107"/>
      <c r="U65" s="290"/>
      <c r="V65" s="24"/>
      <c r="W65" s="107"/>
      <c r="X65" s="107"/>
      <c r="Y65" s="273"/>
      <c r="Z65" s="24" t="s">
        <v>17</v>
      </c>
      <c r="AA65" s="273"/>
      <c r="AB65" s="24">
        <v>74</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c r="AZ65" s="107"/>
      <c r="BA65" s="273"/>
      <c r="BB65" s="24"/>
      <c r="BC65" s="107"/>
      <c r="BD65" s="273"/>
      <c r="BE65" s="24"/>
      <c r="BF65" s="107"/>
      <c r="BG65" s="273"/>
      <c r="BH65" s="24"/>
      <c r="BI65" s="107"/>
      <c r="BJ65" s="273"/>
      <c r="BK65" s="24"/>
      <c r="BL65" s="107"/>
      <c r="BM65" s="273"/>
      <c r="BN65" s="24"/>
      <c r="BO65" s="107"/>
      <c r="BP65" s="273"/>
      <c r="BQ65" s="24"/>
      <c r="BR65" s="107"/>
      <c r="BS65" s="273"/>
      <c r="BT65" s="24"/>
      <c r="BU65" s="291"/>
      <c r="BV65" s="273"/>
      <c r="BW65" s="24"/>
      <c r="BX65" s="107"/>
      <c r="BY65" s="273"/>
      <c r="BZ65" s="24"/>
      <c r="CA65" s="107"/>
      <c r="CB65" s="273"/>
      <c r="CC65" s="24"/>
      <c r="CD65" s="107"/>
      <c r="CE65" s="107"/>
      <c r="CF65" s="107"/>
      <c r="CG65" s="107"/>
      <c r="CH65" s="273"/>
      <c r="CI65" s="24"/>
      <c r="CJ65" s="107"/>
      <c r="CK65" s="273"/>
      <c r="CL65" s="24"/>
      <c r="CM65" s="107"/>
      <c r="CN65" s="273"/>
      <c r="CO65" s="24"/>
      <c r="CP65" s="107"/>
      <c r="CQ65" s="273"/>
      <c r="CR65" s="24"/>
      <c r="CS65" s="107"/>
      <c r="CT65" s="273"/>
      <c r="CU65" s="24"/>
      <c r="CV65" s="107"/>
      <c r="CW65" s="273"/>
      <c r="CX65" s="24"/>
      <c r="CY65" s="107"/>
      <c r="CZ65" s="273"/>
      <c r="DA65" s="24"/>
      <c r="DB65" s="107"/>
      <c r="DC65" s="273"/>
      <c r="DD65" s="24"/>
      <c r="DE65" s="107"/>
      <c r="DF65" s="273"/>
      <c r="DG65" s="218"/>
      <c r="DH65" s="217"/>
      <c r="DI65" s="217"/>
      <c r="DJ65" s="286" t="e">
        <f t="shared" si="19"/>
        <v>#DIV/0!</v>
      </c>
      <c r="DK65" s="219"/>
      <c r="DL65" s="220" t="e">
        <f t="shared" si="20"/>
        <v>#DIV/0!</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21"/>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22"/>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23"/>
        <v>0</v>
      </c>
      <c r="HI65" s="243"/>
      <c r="HJ65" s="242">
        <f>IF(MAX($N65:$Q65)&gt;=40, Active!HJ$2, 0)</f>
        <v>0</v>
      </c>
      <c r="HK65" s="234">
        <f>IF(MAX($R65:$U65)&gt;=40, Active!HK$2, 0)</f>
        <v>0</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0</v>
      </c>
      <c r="HW65" s="238">
        <f>IF(MAX($BB65:$BD65)&gt;=40, Active!HW$2, 0)</f>
        <v>0</v>
      </c>
      <c r="HX65" s="238">
        <f>IF(MAX($BE65:$BG65)&gt;=40, Active!HX$2, 0)</f>
        <v>0</v>
      </c>
      <c r="HY65" s="238">
        <f>IF(MAX($BH65:$BJ65)&gt;=40, Active!HY$2, 0)</f>
        <v>0</v>
      </c>
      <c r="HZ65" s="238">
        <f>IF(MAX($BK65:$BM65)&gt;=40, Active!HZ$2, 0)</f>
        <v>0</v>
      </c>
      <c r="IA65" s="238">
        <f>IF(MAX($BN65:$BP65)&gt;=40, Active!IA$2, 0)</f>
        <v>0</v>
      </c>
      <c r="IB65" s="238">
        <f>IF(MAX($BQ65:$BS65)&gt;=40, Active!IB$2, 0)</f>
        <v>0</v>
      </c>
      <c r="IC65" s="238">
        <f>IF(MAX($BT65:$BV65)&gt;=40, Active!IC$2, 0)</f>
        <v>0</v>
      </c>
      <c r="ID65" s="239">
        <f>IF(MAX($BW65:$BY65)&gt;=40, Active!ID$2, 0)</f>
        <v>0</v>
      </c>
      <c r="IE65" s="240">
        <f>IF(MAX($BZ65:$CB65)&gt;=40, Active!IE$2, 0)</f>
        <v>0</v>
      </c>
      <c r="IF65" s="240">
        <f>IF(MAX($CC65:$CE65)&gt;=40, Active!IF$2, 0)</f>
        <v>0</v>
      </c>
      <c r="IG65" s="240">
        <f>IF(MAX($CF65:$CH65)&gt;=40, Active!IG$2, 0)</f>
        <v>0</v>
      </c>
      <c r="IH65" s="240">
        <f>IF(MAX($CI65:$CK65)&gt;=40, Active!IH$2, 0)</f>
        <v>0</v>
      </c>
      <c r="II65" s="240">
        <f>IF(MAX($CL65:$CN65)&gt;=40, Active!II$2, 0)</f>
        <v>0</v>
      </c>
      <c r="IJ65" s="240">
        <f>IF(MAX($CO65:$CQ65)&gt;=40, Active!IJ$2, 0)</f>
        <v>0</v>
      </c>
      <c r="IK65" s="240">
        <f>IF(MAX($CR65:$CT65)&gt;=40, Active!IK$2, 0)</f>
        <v>0</v>
      </c>
      <c r="IL65" s="240">
        <f>IF(MAX($CU65:$CW65)&gt;=40, Active!IL$2, 0)</f>
        <v>0</v>
      </c>
      <c r="IM65" s="240">
        <f>IF(MAX($CX65:$CZ65)&gt;=40, Active!IM$2, 0)</f>
        <v>0</v>
      </c>
      <c r="IN65" s="240">
        <f>IF(MAX($DA65:$DC65)&gt;=40, Active!IN$2, 0)</f>
        <v>0</v>
      </c>
      <c r="IO65" s="240">
        <f>IF(MAX($DD65:$DF65)&gt;=40, Active!IO$2, 0)</f>
        <v>0</v>
      </c>
      <c r="IP65" s="416">
        <f t="shared" si="24"/>
        <v>120</v>
      </c>
      <c r="IQ65" s="416">
        <f t="shared" si="25"/>
        <v>2</v>
      </c>
    </row>
    <row r="66" spans="2:251" ht="15" customHeight="1" x14ac:dyDescent="0.25">
      <c r="B66" s="392">
        <v>14</v>
      </c>
      <c r="C66" s="13" t="s">
        <v>467</v>
      </c>
      <c r="D66" s="423">
        <v>43199</v>
      </c>
      <c r="E66" s="20" t="s">
        <v>278</v>
      </c>
      <c r="F66" s="6">
        <v>8881883</v>
      </c>
      <c r="G66" s="20">
        <v>1</v>
      </c>
      <c r="H66" s="20"/>
      <c r="I66" s="23"/>
      <c r="J66" s="6"/>
      <c r="K66" s="6"/>
      <c r="L66" s="424"/>
      <c r="M66" s="425" t="s">
        <v>575</v>
      </c>
      <c r="N66" s="24" t="s">
        <v>19</v>
      </c>
      <c r="O66" s="107"/>
      <c r="P66" s="107"/>
      <c r="Q66" s="273"/>
      <c r="R66" s="24" t="s">
        <v>18</v>
      </c>
      <c r="S66" s="107"/>
      <c r="T66" s="107"/>
      <c r="U66" s="290"/>
      <c r="V66" s="24"/>
      <c r="W66" s="107"/>
      <c r="X66" s="107"/>
      <c r="Y66" s="273"/>
      <c r="Z66" s="24" t="s">
        <v>18</v>
      </c>
      <c r="AA66" s="273"/>
      <c r="AB66" s="24">
        <v>70.8</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c r="AZ66" s="107"/>
      <c r="BA66" s="273"/>
      <c r="BB66" s="24"/>
      <c r="BC66" s="107"/>
      <c r="BD66" s="273"/>
      <c r="BE66" s="24"/>
      <c r="BF66" s="107"/>
      <c r="BG66" s="273"/>
      <c r="BH66" s="24"/>
      <c r="BI66" s="107"/>
      <c r="BJ66" s="273"/>
      <c r="BK66" s="24"/>
      <c r="BL66" s="107"/>
      <c r="BM66" s="273"/>
      <c r="BN66" s="24"/>
      <c r="BO66" s="107"/>
      <c r="BP66" s="273"/>
      <c r="BQ66" s="24"/>
      <c r="BR66" s="107"/>
      <c r="BS66" s="273"/>
      <c r="BT66" s="24"/>
      <c r="BU66" s="291"/>
      <c r="BV66" s="273"/>
      <c r="BW66" s="24"/>
      <c r="BX66" s="107"/>
      <c r="BY66" s="273"/>
      <c r="BZ66" s="24"/>
      <c r="CA66" s="107"/>
      <c r="CB66" s="273"/>
      <c r="CC66" s="24"/>
      <c r="CD66" s="107"/>
      <c r="CE66" s="107"/>
      <c r="CF66" s="107"/>
      <c r="CG66" s="107"/>
      <c r="CH66" s="273"/>
      <c r="CI66" s="24"/>
      <c r="CJ66" s="107"/>
      <c r="CK66" s="273"/>
      <c r="CL66" s="24"/>
      <c r="CM66" s="107"/>
      <c r="CN66" s="273"/>
      <c r="CO66" s="24"/>
      <c r="CP66" s="107"/>
      <c r="CQ66" s="273"/>
      <c r="CR66" s="24"/>
      <c r="CS66" s="107"/>
      <c r="CT66" s="273"/>
      <c r="CU66" s="24"/>
      <c r="CV66" s="107"/>
      <c r="CW66" s="273"/>
      <c r="CX66" s="24"/>
      <c r="CY66" s="107"/>
      <c r="CZ66" s="273"/>
      <c r="DA66" s="24"/>
      <c r="DB66" s="107"/>
      <c r="DC66" s="273"/>
      <c r="DD66" s="24"/>
      <c r="DE66" s="107"/>
      <c r="DF66" s="273"/>
      <c r="DG66" s="218"/>
      <c r="DH66" s="217"/>
      <c r="DI66" s="217"/>
      <c r="DJ66" s="286" t="e">
        <f t="shared" si="19"/>
        <v>#DIV/0!</v>
      </c>
      <c r="DK66" s="219"/>
      <c r="DL66" s="220" t="e">
        <f t="shared" si="20"/>
        <v>#DIV/0!</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21"/>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22"/>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23"/>
        <v>0</v>
      </c>
      <c r="HI66" s="243"/>
      <c r="HJ66" s="242">
        <f>IF(MAX($N66:$Q66)&gt;=40, Active!HJ$2, 0)</f>
        <v>0</v>
      </c>
      <c r="HK66" s="234">
        <f>IF(MAX($R66:$U66)&gt;=40, Active!HK$2, 0)</f>
        <v>0</v>
      </c>
      <c r="HL66" s="234">
        <f>IF(MAX($V66:$Y66)&gt;=40, Active!HL$2, 0)</f>
        <v>0</v>
      </c>
      <c r="HM66" s="234">
        <f>IF(MAX($Z66:$AA66)&gt;=40, Active!HM$2, 0)</f>
        <v>0</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0</v>
      </c>
      <c r="HW66" s="238">
        <f>IF(MAX($BB66:$BD66)&gt;=40, Active!HW$2, 0)</f>
        <v>0</v>
      </c>
      <c r="HX66" s="238">
        <f>IF(MAX($BE66:$BG66)&gt;=40, Active!HX$2, 0)</f>
        <v>0</v>
      </c>
      <c r="HY66" s="238">
        <f>IF(MAX($BH66:$BJ66)&gt;=40, Active!HY$2, 0)</f>
        <v>0</v>
      </c>
      <c r="HZ66" s="238">
        <f>IF(MAX($BK66:$BM66)&gt;=40, Active!HZ$2, 0)</f>
        <v>0</v>
      </c>
      <c r="IA66" s="238">
        <f>IF(MAX($BN66:$BP66)&gt;=40, Active!IA$2, 0)</f>
        <v>0</v>
      </c>
      <c r="IB66" s="238">
        <f>IF(MAX($BQ66:$BS66)&gt;=40, Active!IB$2, 0)</f>
        <v>0</v>
      </c>
      <c r="IC66" s="238">
        <f>IF(MAX($BT66:$BV66)&gt;=40, Active!IC$2, 0)</f>
        <v>0</v>
      </c>
      <c r="ID66" s="239">
        <f>IF(MAX($BW66:$BY66)&gt;=40, Active!ID$2, 0)</f>
        <v>0</v>
      </c>
      <c r="IE66" s="240">
        <f>IF(MAX($BZ66:$CB66)&gt;=40, Active!IE$2, 0)</f>
        <v>0</v>
      </c>
      <c r="IF66" s="240">
        <f>IF(MAX($CC66:$CE66)&gt;=40, Active!IF$2, 0)</f>
        <v>0</v>
      </c>
      <c r="IG66" s="240">
        <f>IF(MAX($CF66:$CH66)&gt;=40, Active!IG$2, 0)</f>
        <v>0</v>
      </c>
      <c r="IH66" s="240">
        <f>IF(MAX($CI66:$CK66)&gt;=40, Active!IH$2, 0)</f>
        <v>0</v>
      </c>
      <c r="II66" s="240">
        <f>IF(MAX($CL66:$CN66)&gt;=40, Active!II$2, 0)</f>
        <v>0</v>
      </c>
      <c r="IJ66" s="240">
        <f>IF(MAX($CO66:$CQ66)&gt;=40, Active!IJ$2, 0)</f>
        <v>0</v>
      </c>
      <c r="IK66" s="240">
        <f>IF(MAX($CR66:$CT66)&gt;=40, Active!IK$2, 0)</f>
        <v>0</v>
      </c>
      <c r="IL66" s="240">
        <f>IF(MAX($CU66:$CW66)&gt;=40, Active!IL$2, 0)</f>
        <v>0</v>
      </c>
      <c r="IM66" s="240">
        <f>IF(MAX($CX66:$CZ66)&gt;=40, Active!IM$2, 0)</f>
        <v>0</v>
      </c>
      <c r="IN66" s="240">
        <f>IF(MAX($DA66:$DC66)&gt;=40, Active!IN$2, 0)</f>
        <v>0</v>
      </c>
      <c r="IO66" s="240">
        <f>IF(MAX($DD66:$DF66)&gt;=40, Active!IO$2, 0)</f>
        <v>0</v>
      </c>
      <c r="IP66" s="416">
        <f t="shared" si="24"/>
        <v>120</v>
      </c>
      <c r="IQ66" s="416">
        <f t="shared" si="25"/>
        <v>2</v>
      </c>
    </row>
    <row r="67" spans="2:251" ht="15" customHeight="1" x14ac:dyDescent="0.25">
      <c r="B67" s="392">
        <v>15</v>
      </c>
      <c r="C67" s="13" t="s">
        <v>468</v>
      </c>
      <c r="D67" s="423">
        <v>43199</v>
      </c>
      <c r="E67" s="20" t="s">
        <v>278</v>
      </c>
      <c r="F67" s="6">
        <v>8881894</v>
      </c>
      <c r="G67" s="20">
        <v>1</v>
      </c>
      <c r="H67" s="20"/>
      <c r="I67" s="23"/>
      <c r="J67" s="6"/>
      <c r="K67" s="6"/>
      <c r="L67" s="424"/>
      <c r="M67" s="425" t="s">
        <v>576</v>
      </c>
      <c r="N67" s="24" t="s">
        <v>16</v>
      </c>
      <c r="O67" s="107"/>
      <c r="P67" s="107"/>
      <c r="Q67" s="273"/>
      <c r="R67" s="24" t="s">
        <v>18</v>
      </c>
      <c r="S67" s="107"/>
      <c r="T67" s="107"/>
      <c r="U67" s="290"/>
      <c r="V67" s="24"/>
      <c r="W67" s="107"/>
      <c r="X67" s="107"/>
      <c r="Y67" s="273"/>
      <c r="Z67" s="24" t="s">
        <v>18</v>
      </c>
      <c r="AA67" s="273"/>
      <c r="AB67" s="24">
        <v>83</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c r="AZ67" s="107"/>
      <c r="BA67" s="273"/>
      <c r="BB67" s="24"/>
      <c r="BC67" s="107"/>
      <c r="BD67" s="273"/>
      <c r="BE67" s="24"/>
      <c r="BF67" s="107"/>
      <c r="BG67" s="273"/>
      <c r="BH67" s="24"/>
      <c r="BI67" s="107"/>
      <c r="BJ67" s="273"/>
      <c r="BK67" s="24"/>
      <c r="BL67" s="107"/>
      <c r="BM67" s="273"/>
      <c r="BN67" s="24"/>
      <c r="BO67" s="107"/>
      <c r="BP67" s="273"/>
      <c r="BQ67" s="24"/>
      <c r="BR67" s="107"/>
      <c r="BS67" s="273"/>
      <c r="BT67" s="24"/>
      <c r="BU67" s="291"/>
      <c r="BV67" s="273"/>
      <c r="BW67" s="24"/>
      <c r="BX67" s="107"/>
      <c r="BY67" s="273"/>
      <c r="BZ67" s="24"/>
      <c r="CA67" s="107"/>
      <c r="CB67" s="273"/>
      <c r="CC67" s="24"/>
      <c r="CD67" s="107"/>
      <c r="CE67" s="107"/>
      <c r="CF67" s="107"/>
      <c r="CG67" s="107"/>
      <c r="CH67" s="273"/>
      <c r="CI67" s="24"/>
      <c r="CJ67" s="107"/>
      <c r="CK67" s="273"/>
      <c r="CL67" s="24"/>
      <c r="CM67" s="107"/>
      <c r="CN67" s="273"/>
      <c r="CO67" s="24"/>
      <c r="CP67" s="107"/>
      <c r="CQ67" s="273"/>
      <c r="CR67" s="24"/>
      <c r="CS67" s="107"/>
      <c r="CT67" s="273"/>
      <c r="CU67" s="24"/>
      <c r="CV67" s="107"/>
      <c r="CW67" s="273"/>
      <c r="CX67" s="24"/>
      <c r="CY67" s="107"/>
      <c r="CZ67" s="273"/>
      <c r="DA67" s="24"/>
      <c r="DB67" s="107"/>
      <c r="DC67" s="273"/>
      <c r="DD67" s="24"/>
      <c r="DE67" s="107"/>
      <c r="DF67" s="273"/>
      <c r="DG67" s="218"/>
      <c r="DH67" s="217"/>
      <c r="DI67" s="217"/>
      <c r="DJ67" s="286" t="e">
        <f t="shared" si="19"/>
        <v>#DIV/0!</v>
      </c>
      <c r="DK67" s="219"/>
      <c r="DL67" s="220" t="e">
        <f t="shared" si="20"/>
        <v>#DIV/0!</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si="21"/>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si="22"/>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si="23"/>
        <v>0</v>
      </c>
      <c r="HI67" s="243"/>
      <c r="HJ67" s="242">
        <f>IF(MAX($N67:$Q67)&gt;=40, Active!HJ$2, 0)</f>
        <v>0</v>
      </c>
      <c r="HK67" s="234">
        <f>IF(MAX($R67:$U67)&gt;=40, Active!HK$2, 0)</f>
        <v>0</v>
      </c>
      <c r="HL67" s="234">
        <f>IF(MAX($V67:$Y67)&gt;=40, Active!HL$2, 0)</f>
        <v>0</v>
      </c>
      <c r="HM67" s="234">
        <f>IF(MAX($Z67:$AA67)&gt;=40, Active!HM$2, 0)</f>
        <v>0</v>
      </c>
      <c r="HN67" s="234">
        <f>IF(MAX($AB67:$AC67)&gt;=40, Active!HN$2, 0)</f>
        <v>2</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0</v>
      </c>
      <c r="HW67" s="238">
        <f>IF(MAX($BB67:$BD67)&gt;=40, Active!HW$2, 0)</f>
        <v>0</v>
      </c>
      <c r="HX67" s="238">
        <f>IF(MAX($BE67:$BG67)&gt;=40, Active!HX$2, 0)</f>
        <v>0</v>
      </c>
      <c r="HY67" s="238">
        <f>IF(MAX($BH67:$BJ67)&gt;=40, Active!HY$2, 0)</f>
        <v>0</v>
      </c>
      <c r="HZ67" s="238">
        <f>IF(MAX($BK67:$BM67)&gt;=40, Active!HZ$2, 0)</f>
        <v>0</v>
      </c>
      <c r="IA67" s="238">
        <f>IF(MAX($BN67:$BP67)&gt;=40, Active!IA$2, 0)</f>
        <v>0</v>
      </c>
      <c r="IB67" s="238">
        <f>IF(MAX($BQ67:$BS67)&gt;=40, Active!IB$2, 0)</f>
        <v>0</v>
      </c>
      <c r="IC67" s="238">
        <f>IF(MAX($BT67:$BV67)&gt;=40, Active!IC$2, 0)</f>
        <v>0</v>
      </c>
      <c r="ID67" s="239">
        <f>IF(MAX($BW67:$BY67)&gt;=40, Active!ID$2, 0)</f>
        <v>0</v>
      </c>
      <c r="IE67" s="240">
        <f>IF(MAX($BZ67:$CB67)&gt;=40, Active!IE$2, 0)</f>
        <v>0</v>
      </c>
      <c r="IF67" s="240">
        <f>IF(MAX($CC67:$CE67)&gt;=40, Active!IF$2, 0)</f>
        <v>0</v>
      </c>
      <c r="IG67" s="240">
        <f>IF(MAX($CF67:$CH67)&gt;=40, Active!IG$2, 0)</f>
        <v>0</v>
      </c>
      <c r="IH67" s="240">
        <f>IF(MAX($CI67:$CK67)&gt;=40, Active!IH$2, 0)</f>
        <v>0</v>
      </c>
      <c r="II67" s="240">
        <f>IF(MAX($CL67:$CN67)&gt;=40, Active!II$2, 0)</f>
        <v>0</v>
      </c>
      <c r="IJ67" s="240">
        <f>IF(MAX($CO67:$CQ67)&gt;=40, Active!IJ$2, 0)</f>
        <v>0</v>
      </c>
      <c r="IK67" s="240">
        <f>IF(MAX($CR67:$CT67)&gt;=40, Active!IK$2, 0)</f>
        <v>0</v>
      </c>
      <c r="IL67" s="240">
        <f>IF(MAX($CU67:$CW67)&gt;=40, Active!IL$2, 0)</f>
        <v>0</v>
      </c>
      <c r="IM67" s="240">
        <f>IF(MAX($CX67:$CZ67)&gt;=40, Active!IM$2, 0)</f>
        <v>0</v>
      </c>
      <c r="IN67" s="240">
        <f>IF(MAX($DA67:$DC67)&gt;=40, Active!IN$2, 0)</f>
        <v>0</v>
      </c>
      <c r="IO67" s="240">
        <f>IF(MAX($DD67:$DF67)&gt;=40, Active!IO$2, 0)</f>
        <v>0</v>
      </c>
      <c r="IP67" s="416">
        <f t="shared" si="24"/>
        <v>120</v>
      </c>
      <c r="IQ67" s="416">
        <f t="shared" si="25"/>
        <v>2</v>
      </c>
    </row>
    <row r="68" spans="2:251" ht="15" customHeight="1" x14ac:dyDescent="0.25">
      <c r="B68" s="223"/>
      <c r="C68" s="222"/>
      <c r="D68" s="404"/>
      <c r="E68" s="405"/>
      <c r="F68" s="221"/>
      <c r="G68" s="406"/>
      <c r="H68" s="406"/>
      <c r="I68" s="407"/>
      <c r="J68" s="408"/>
      <c r="K68" s="408"/>
      <c r="L68" s="409"/>
      <c r="M68" s="420"/>
      <c r="N68" s="411"/>
      <c r="O68" s="413"/>
      <c r="P68" s="413"/>
      <c r="Q68" s="410"/>
      <c r="R68" s="411"/>
      <c r="S68" s="413"/>
      <c r="T68" s="413"/>
      <c r="U68" s="412"/>
      <c r="V68" s="411"/>
      <c r="W68" s="413"/>
      <c r="X68" s="413"/>
      <c r="Y68" s="410"/>
      <c r="Z68" s="411"/>
      <c r="AA68" s="410"/>
      <c r="AB68" s="411"/>
      <c r="AC68" s="410"/>
      <c r="AD68" s="411"/>
      <c r="AE68" s="413"/>
      <c r="AF68" s="410"/>
      <c r="AG68" s="411"/>
      <c r="AH68" s="413"/>
      <c r="AI68" s="410"/>
      <c r="AJ68" s="411"/>
      <c r="AK68" s="413"/>
      <c r="AL68" s="410"/>
      <c r="AM68" s="411"/>
      <c r="AN68" s="413"/>
      <c r="AO68" s="410"/>
      <c r="AP68" s="411"/>
      <c r="AQ68" s="413"/>
      <c r="AR68" s="410"/>
      <c r="AS68" s="411"/>
      <c r="AT68" s="413"/>
      <c r="AU68" s="410"/>
      <c r="AV68" s="411"/>
      <c r="AW68" s="413"/>
      <c r="AX68" s="410"/>
      <c r="AY68" s="411"/>
      <c r="AZ68" s="413"/>
      <c r="BA68" s="410"/>
      <c r="BB68" s="411"/>
      <c r="BC68" s="413"/>
      <c r="BD68" s="410"/>
      <c r="BE68" s="411"/>
      <c r="BF68" s="413"/>
      <c r="BG68" s="410"/>
      <c r="BH68" s="411"/>
      <c r="BI68" s="413"/>
      <c r="BJ68" s="410"/>
      <c r="BK68" s="411"/>
      <c r="BL68" s="413"/>
      <c r="BM68" s="410"/>
      <c r="BN68" s="411"/>
      <c r="BO68" s="413"/>
      <c r="BP68" s="410"/>
      <c r="BQ68" s="411"/>
      <c r="BR68" s="413"/>
      <c r="BS68" s="410"/>
      <c r="BT68" s="411"/>
      <c r="BU68" s="414"/>
      <c r="BV68" s="410"/>
      <c r="BW68" s="411"/>
      <c r="BX68" s="413"/>
      <c r="BY68" s="410"/>
      <c r="BZ68" s="411"/>
      <c r="CA68" s="413"/>
      <c r="CB68" s="410"/>
      <c r="CC68" s="411"/>
      <c r="CD68" s="413"/>
      <c r="CE68" s="413"/>
      <c r="CF68" s="413"/>
      <c r="CG68" s="413"/>
      <c r="CH68" s="410"/>
      <c r="CI68" s="411"/>
      <c r="CJ68" s="413"/>
      <c r="CK68" s="410"/>
      <c r="CL68" s="411"/>
      <c r="CM68" s="413"/>
      <c r="CN68" s="410"/>
      <c r="CO68" s="411"/>
      <c r="CP68" s="413"/>
      <c r="CQ68" s="410"/>
      <c r="CR68" s="411"/>
      <c r="CS68" s="413"/>
      <c r="CT68" s="410"/>
      <c r="CU68" s="411"/>
      <c r="CV68" s="413"/>
      <c r="CW68" s="410"/>
      <c r="CX68" s="411"/>
      <c r="CY68" s="413"/>
      <c r="CZ68" s="410"/>
      <c r="DA68" s="411"/>
      <c r="DB68" s="413"/>
      <c r="DC68" s="410"/>
      <c r="DD68" s="411"/>
      <c r="DE68" s="413"/>
      <c r="DF68" s="410"/>
      <c r="DG68" s="222"/>
      <c r="DH68" s="396"/>
      <c r="DI68" s="396"/>
      <c r="DJ68" s="285"/>
      <c r="DK68" s="223"/>
      <c r="DL68" s="421"/>
      <c r="DM68" s="422"/>
      <c r="DN68" s="430"/>
      <c r="DO68" s="225"/>
      <c r="DP68" s="225"/>
      <c r="DQ68" s="225"/>
      <c r="DR68" s="225"/>
      <c r="DS68" s="226"/>
      <c r="DT68" s="227"/>
      <c r="DU68" s="227"/>
      <c r="DV68" s="227"/>
      <c r="DW68" s="227"/>
      <c r="DX68" s="227"/>
      <c r="DY68" s="227"/>
      <c r="DZ68" s="228"/>
      <c r="EA68" s="229"/>
      <c r="EB68" s="229"/>
      <c r="EC68" s="229"/>
      <c r="ED68" s="229"/>
      <c r="EE68" s="229"/>
      <c r="EF68" s="229"/>
      <c r="EG68" s="229"/>
      <c r="EH68" s="230"/>
      <c r="EI68" s="231"/>
      <c r="EJ68" s="231"/>
      <c r="EK68" s="231"/>
      <c r="EL68" s="231"/>
      <c r="EM68" s="231"/>
      <c r="EN68" s="231"/>
      <c r="EO68" s="231"/>
      <c r="EP68" s="231"/>
      <c r="EQ68" s="231"/>
      <c r="ER68" s="231"/>
      <c r="ES68" s="231"/>
      <c r="ET68" s="232"/>
      <c r="EU68" s="224"/>
      <c r="EV68" s="225"/>
      <c r="EW68" s="225"/>
      <c r="EX68" s="225"/>
      <c r="EY68" s="225"/>
      <c r="EZ68" s="226"/>
      <c r="FA68" s="227"/>
      <c r="FB68" s="227"/>
      <c r="FC68" s="227"/>
      <c r="FD68" s="227"/>
      <c r="FE68" s="227"/>
      <c r="FF68" s="227"/>
      <c r="FG68" s="228"/>
      <c r="FH68" s="229"/>
      <c r="FI68" s="229"/>
      <c r="FJ68" s="229"/>
      <c r="FK68" s="229"/>
      <c r="FL68" s="229"/>
      <c r="FM68" s="229"/>
      <c r="FN68" s="229"/>
      <c r="FO68" s="230"/>
      <c r="FP68" s="231"/>
      <c r="FQ68" s="231"/>
      <c r="FR68" s="231"/>
      <c r="FS68" s="231"/>
      <c r="FT68" s="231"/>
      <c r="FU68" s="231"/>
      <c r="FV68" s="231"/>
      <c r="FW68" s="231"/>
      <c r="FX68" s="231"/>
      <c r="FY68" s="231"/>
      <c r="FZ68" s="231"/>
      <c r="GA68" s="232"/>
      <c r="GB68" s="224"/>
      <c r="GC68" s="225"/>
      <c r="GD68" s="225"/>
      <c r="GE68" s="225"/>
      <c r="GF68" s="225"/>
      <c r="GG68" s="226"/>
      <c r="GH68" s="227"/>
      <c r="GI68" s="227"/>
      <c r="GJ68" s="227"/>
      <c r="GK68" s="227"/>
      <c r="GL68" s="227"/>
      <c r="GM68" s="227"/>
      <c r="GN68" s="228"/>
      <c r="GO68" s="229"/>
      <c r="GP68" s="229"/>
      <c r="GQ68" s="229"/>
      <c r="GR68" s="229"/>
      <c r="GS68" s="229"/>
      <c r="GT68" s="229"/>
      <c r="GU68" s="229"/>
      <c r="GV68" s="230"/>
      <c r="GW68" s="231"/>
      <c r="GX68" s="231"/>
      <c r="GY68" s="231"/>
      <c r="GZ68" s="231"/>
      <c r="HA68" s="231"/>
      <c r="HB68" s="231"/>
      <c r="HC68" s="231"/>
      <c r="HD68" s="231"/>
      <c r="HE68" s="231"/>
      <c r="HF68" s="231"/>
      <c r="HG68" s="231"/>
      <c r="HH68" s="232"/>
      <c r="HI68" s="232"/>
      <c r="HJ68" s="224"/>
      <c r="HK68" s="225"/>
      <c r="HL68" s="225"/>
      <c r="HM68" s="225"/>
      <c r="HN68" s="225"/>
      <c r="HO68" s="226"/>
      <c r="HP68" s="227"/>
      <c r="HQ68" s="227"/>
      <c r="HR68" s="227"/>
      <c r="HS68" s="227"/>
      <c r="HT68" s="227"/>
      <c r="HU68" s="227"/>
      <c r="HV68" s="228"/>
      <c r="HW68" s="229"/>
      <c r="HX68" s="229"/>
      <c r="HY68" s="229"/>
      <c r="HZ68" s="229"/>
      <c r="IA68" s="229"/>
      <c r="IB68" s="229"/>
      <c r="IC68" s="229"/>
      <c r="ID68" s="230"/>
      <c r="IE68" s="231"/>
      <c r="IF68" s="231"/>
      <c r="IG68" s="231"/>
      <c r="IH68" s="231"/>
      <c r="II68" s="231"/>
      <c r="IJ68" s="231"/>
      <c r="IK68" s="231"/>
      <c r="IL68" s="231"/>
      <c r="IM68" s="231"/>
      <c r="IN68" s="231"/>
      <c r="IO68" s="231"/>
      <c r="IP68" s="418"/>
      <c r="IQ68" s="418"/>
    </row>
    <row r="69" spans="2:251" ht="15" customHeight="1" x14ac:dyDescent="0.25">
      <c r="B69" s="392">
        <v>1</v>
      </c>
      <c r="C69" s="13" t="s">
        <v>480</v>
      </c>
      <c r="D69" s="423">
        <v>42826</v>
      </c>
      <c r="E69" s="20" t="s">
        <v>278</v>
      </c>
      <c r="F69" s="6">
        <v>8117704</v>
      </c>
      <c r="G69" s="20">
        <v>1</v>
      </c>
      <c r="H69" s="20"/>
      <c r="I69" s="23"/>
      <c r="J69" s="6"/>
      <c r="K69" s="6"/>
      <c r="L69" s="424"/>
      <c r="M69" s="425" t="s">
        <v>577</v>
      </c>
      <c r="N69" s="24" t="s">
        <v>16</v>
      </c>
      <c r="O69" s="107"/>
      <c r="P69" s="107"/>
      <c r="Q69" s="273"/>
      <c r="R69" s="24"/>
      <c r="S69" s="107"/>
      <c r="T69" s="107"/>
      <c r="U69" s="290"/>
      <c r="V69" s="24"/>
      <c r="W69" s="107"/>
      <c r="X69" s="107"/>
      <c r="Y69" s="273"/>
      <c r="Z69" s="24"/>
      <c r="AA69" s="273"/>
      <c r="AB69" s="24"/>
      <c r="AC69" s="273"/>
      <c r="AD69" s="24">
        <v>72.849998474121094</v>
      </c>
      <c r="AE69" s="107"/>
      <c r="AF69" s="273"/>
      <c r="AG69" s="24"/>
      <c r="AH69" s="107"/>
      <c r="AI69" s="273"/>
      <c r="AJ69" s="24">
        <v>95.599998474121094</v>
      </c>
      <c r="AK69" s="107"/>
      <c r="AL69" s="273"/>
      <c r="AM69" s="24">
        <v>62.580001831054688</v>
      </c>
      <c r="AN69" s="107"/>
      <c r="AO69" s="273"/>
      <c r="AP69" s="24">
        <v>90.400001525878906</v>
      </c>
      <c r="AQ69" s="107"/>
      <c r="AR69" s="273"/>
      <c r="AS69" s="24">
        <v>73.5</v>
      </c>
      <c r="AT69" s="107"/>
      <c r="AU69" s="273"/>
      <c r="AV69" s="24">
        <v>87</v>
      </c>
      <c r="AW69" s="107"/>
      <c r="AX69" s="273"/>
      <c r="AY69" s="24"/>
      <c r="AZ69" s="107"/>
      <c r="BA69" s="273"/>
      <c r="BB69" s="24"/>
      <c r="BC69" s="107"/>
      <c r="BD69" s="273"/>
      <c r="BE69" s="24"/>
      <c r="BF69" s="107"/>
      <c r="BG69" s="273"/>
      <c r="BH69" s="24"/>
      <c r="BI69" s="107"/>
      <c r="BJ69" s="273"/>
      <c r="BK69" s="24"/>
      <c r="BL69" s="107"/>
      <c r="BM69" s="273"/>
      <c r="BN69" s="24"/>
      <c r="BO69" s="107"/>
      <c r="BP69" s="273"/>
      <c r="BQ69" s="24"/>
      <c r="BR69" s="107"/>
      <c r="BS69" s="273"/>
      <c r="BT69" s="24"/>
      <c r="BU69" s="291"/>
      <c r="BV69" s="273"/>
      <c r="BW69" s="24"/>
      <c r="BX69" s="107"/>
      <c r="BY69" s="273"/>
      <c r="BZ69" s="24"/>
      <c r="CA69" s="107"/>
      <c r="CB69" s="273"/>
      <c r="CC69" s="24"/>
      <c r="CD69" s="107"/>
      <c r="CE69" s="107"/>
      <c r="CF69" s="107"/>
      <c r="CG69" s="107"/>
      <c r="CH69" s="273"/>
      <c r="CI69" s="24"/>
      <c r="CJ69" s="107"/>
      <c r="CK69" s="273"/>
      <c r="CL69" s="24"/>
      <c r="CM69" s="107"/>
      <c r="CN69" s="273"/>
      <c r="CO69" s="24"/>
      <c r="CP69" s="107"/>
      <c r="CQ69" s="273"/>
      <c r="CR69" s="24"/>
      <c r="CS69" s="107"/>
      <c r="CT69" s="273"/>
      <c r="CU69" s="24"/>
      <c r="CV69" s="107"/>
      <c r="CW69" s="273"/>
      <c r="CX69" s="24"/>
      <c r="CY69" s="107"/>
      <c r="CZ69" s="273"/>
      <c r="DA69" s="24"/>
      <c r="DB69" s="107"/>
      <c r="DC69" s="273"/>
      <c r="DD69" s="24"/>
      <c r="DE69" s="107"/>
      <c r="DF69" s="273"/>
      <c r="DG69" s="218"/>
      <c r="DH69" s="217"/>
      <c r="DI69" s="217"/>
      <c r="DJ69" s="286" t="e">
        <f>AVERAGE(AY69:DF69)</f>
        <v>#DIV/0!</v>
      </c>
      <c r="DK69" s="219"/>
      <c r="DL69" s="220" t="e">
        <f>IF(DJ69&gt;80, 4, (DJ69-50)/20+2.5)</f>
        <v>#DIV/0!</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SUM(DN69:ES69)</f>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SUM(EU69:FZ69)</f>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SUM(GB69:HG69)</f>
        <v>0</v>
      </c>
      <c r="HI69" s="243"/>
      <c r="HJ69" s="242">
        <f>IF(MAX($N69:$Q69)&gt;=40, Active!HJ$2, 0)</f>
        <v>0</v>
      </c>
      <c r="HK69" s="234">
        <f>IF(MAX($R69:$U69)&gt;=40, Active!HK$2, 0)</f>
        <v>0</v>
      </c>
      <c r="HL69" s="234">
        <f>IF(MAX($V69:$Y69)&gt;=40, Active!HL$2, 0)</f>
        <v>0</v>
      </c>
      <c r="HM69" s="234">
        <f>IF(MAX($Z69:$AA69)&gt;=40, Active!HM$2, 0)</f>
        <v>0</v>
      </c>
      <c r="HN69" s="234">
        <f>IF(MAX($AB69:$AC69)&gt;=40, Active!HN$2, 0)</f>
        <v>0</v>
      </c>
      <c r="HO69" s="235">
        <f>IF(MAX($AD69:$AF69)&gt;=40, Active!HO$2, 0)</f>
        <v>20</v>
      </c>
      <c r="HP69" s="236">
        <f>IF(MAX($AG69:$AI69)&gt;=40, Active!HP$2, 0)</f>
        <v>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0</v>
      </c>
      <c r="HW69" s="238">
        <f>IF(MAX($BB69:$BD69)&gt;=40, Active!HW$2, 0)</f>
        <v>0</v>
      </c>
      <c r="HX69" s="238">
        <f>IF(MAX($BE69:$BG69)&gt;=40, Active!HX$2, 0)</f>
        <v>0</v>
      </c>
      <c r="HY69" s="238">
        <f>IF(MAX($BH69:$BJ69)&gt;=40, Active!HY$2, 0)</f>
        <v>0</v>
      </c>
      <c r="HZ69" s="238">
        <f>IF(MAX($BK69:$BM69)&gt;=40, Active!HZ$2, 0)</f>
        <v>0</v>
      </c>
      <c r="IA69" s="238">
        <f>IF(MAX($BN69:$BP69)&gt;=40, Active!IA$2, 0)</f>
        <v>0</v>
      </c>
      <c r="IB69" s="238">
        <f>IF(MAX($BQ69:$BS69)&gt;=40, Active!IB$2, 0)</f>
        <v>0</v>
      </c>
      <c r="IC69" s="238">
        <f>IF(MAX($BT69:$BV69)&gt;=40, Active!IC$2, 0)</f>
        <v>0</v>
      </c>
      <c r="ID69" s="239">
        <f>IF(MAX($BW69:$BY69)&gt;=40, Active!ID$2, 0)</f>
        <v>0</v>
      </c>
      <c r="IE69" s="240">
        <f>IF(MAX($BZ69:$CB69)&gt;=40, Active!IE$2, 0)</f>
        <v>0</v>
      </c>
      <c r="IF69" s="240">
        <f>IF(MAX($CC69:$CE69)&gt;=40, Active!IF$2, 0)</f>
        <v>0</v>
      </c>
      <c r="IG69" s="240">
        <f>IF(MAX($CF69:$CH69)&gt;=40, Active!IG$2, 0)</f>
        <v>0</v>
      </c>
      <c r="IH69" s="240">
        <f>IF(MAX($CI69:$CK69)&gt;=40, Active!IH$2, 0)</f>
        <v>0</v>
      </c>
      <c r="II69" s="240">
        <f>IF(MAX($CL69:$CN69)&gt;=40, Active!II$2, 0)</f>
        <v>0</v>
      </c>
      <c r="IJ69" s="240">
        <f>IF(MAX($CO69:$CQ69)&gt;=40, Active!IJ$2, 0)</f>
        <v>0</v>
      </c>
      <c r="IK69" s="240">
        <f>IF(MAX($CR69:$CT69)&gt;=40, Active!IK$2, 0)</f>
        <v>0</v>
      </c>
      <c r="IL69" s="240">
        <f>IF(MAX($CU69:$CW69)&gt;=40, Active!IL$2, 0)</f>
        <v>0</v>
      </c>
      <c r="IM69" s="240">
        <f>IF(MAX($CX69:$CZ69)&gt;=40, Active!IM$2, 0)</f>
        <v>0</v>
      </c>
      <c r="IN69" s="240">
        <f>IF(MAX($DA69:$DC69)&gt;=40, Active!IN$2, 0)</f>
        <v>0</v>
      </c>
      <c r="IO69" s="240">
        <f>IF(MAX($DD69:$DF69)&gt;=40, Active!IO$2, 0)</f>
        <v>0</v>
      </c>
      <c r="IP69" s="416">
        <f>SUM(HO69:IB69, ID69:IO69)</f>
        <v>100</v>
      </c>
      <c r="IQ69" s="416">
        <f>SUM(HJ69:HN69, IC69)</f>
        <v>0</v>
      </c>
    </row>
    <row r="70" spans="2:251" ht="15" customHeight="1" x14ac:dyDescent="0.25">
      <c r="B70" s="392">
        <v>2</v>
      </c>
      <c r="C70" s="13" t="s">
        <v>481</v>
      </c>
      <c r="D70" s="423">
        <v>42826</v>
      </c>
      <c r="E70" s="20" t="s">
        <v>278</v>
      </c>
      <c r="F70" s="6">
        <v>8117715</v>
      </c>
      <c r="G70" s="20">
        <v>1</v>
      </c>
      <c r="H70" s="20"/>
      <c r="I70" s="23"/>
      <c r="J70" s="6"/>
      <c r="K70" s="6"/>
      <c r="L70" s="424"/>
      <c r="M70" s="425" t="s">
        <v>578</v>
      </c>
      <c r="N70" s="24" t="s">
        <v>17</v>
      </c>
      <c r="O70" s="107"/>
      <c r="P70" s="107"/>
      <c r="Q70" s="273"/>
      <c r="R70" s="24" t="s">
        <v>17</v>
      </c>
      <c r="S70" s="107"/>
      <c r="T70" s="107"/>
      <c r="U70" s="290"/>
      <c r="V70" s="24" t="s">
        <v>305</v>
      </c>
      <c r="W70" s="107"/>
      <c r="X70" s="107"/>
      <c r="Y70" s="273"/>
      <c r="Z70" s="24" t="s">
        <v>18</v>
      </c>
      <c r="AA70" s="273"/>
      <c r="AB70" s="24"/>
      <c r="AC70" s="273"/>
      <c r="AD70" s="24">
        <v>81.449996948242188</v>
      </c>
      <c r="AE70" s="107"/>
      <c r="AF70" s="273"/>
      <c r="AG70" s="24"/>
      <c r="AH70" s="107"/>
      <c r="AI70" s="273"/>
      <c r="AJ70" s="24">
        <v>93.800003051757813</v>
      </c>
      <c r="AK70" s="107"/>
      <c r="AL70" s="273"/>
      <c r="AM70" s="24">
        <v>74.459999084472656</v>
      </c>
      <c r="AN70" s="107"/>
      <c r="AO70" s="273"/>
      <c r="AP70" s="24">
        <v>85.400001525878906</v>
      </c>
      <c r="AQ70" s="107"/>
      <c r="AR70" s="273"/>
      <c r="AS70" s="24">
        <v>71.449996948242188</v>
      </c>
      <c r="AT70" s="107"/>
      <c r="AU70" s="273"/>
      <c r="AV70" s="24">
        <v>88</v>
      </c>
      <c r="AW70" s="107"/>
      <c r="AX70" s="273"/>
      <c r="AY70" s="24"/>
      <c r="AZ70" s="107"/>
      <c r="BA70" s="273"/>
      <c r="BB70" s="24"/>
      <c r="BC70" s="107"/>
      <c r="BD70" s="273"/>
      <c r="BE70" s="24"/>
      <c r="BF70" s="107"/>
      <c r="BG70" s="273"/>
      <c r="BH70" s="24"/>
      <c r="BI70" s="107"/>
      <c r="BJ70" s="273"/>
      <c r="BK70" s="24"/>
      <c r="BL70" s="107"/>
      <c r="BM70" s="273"/>
      <c r="BN70" s="24"/>
      <c r="BO70" s="107"/>
      <c r="BP70" s="273"/>
      <c r="BQ70" s="24"/>
      <c r="BR70" s="107"/>
      <c r="BS70" s="273"/>
      <c r="BT70" s="24"/>
      <c r="BU70" s="291"/>
      <c r="BV70" s="273"/>
      <c r="BW70" s="24"/>
      <c r="BX70" s="107"/>
      <c r="BY70" s="273"/>
      <c r="BZ70" s="24"/>
      <c r="CA70" s="107"/>
      <c r="CB70" s="273"/>
      <c r="CC70" s="24"/>
      <c r="CD70" s="107"/>
      <c r="CE70" s="107"/>
      <c r="CF70" s="107"/>
      <c r="CG70" s="107"/>
      <c r="CH70" s="273"/>
      <c r="CI70" s="24"/>
      <c r="CJ70" s="107"/>
      <c r="CK70" s="273"/>
      <c r="CL70" s="24"/>
      <c r="CM70" s="107"/>
      <c r="CN70" s="273"/>
      <c r="CO70" s="24"/>
      <c r="CP70" s="107"/>
      <c r="CQ70" s="273"/>
      <c r="CR70" s="24"/>
      <c r="CS70" s="107"/>
      <c r="CT70" s="273"/>
      <c r="CU70" s="24"/>
      <c r="CV70" s="107"/>
      <c r="CW70" s="273"/>
      <c r="CX70" s="24"/>
      <c r="CY70" s="107"/>
      <c r="CZ70" s="273"/>
      <c r="DA70" s="24"/>
      <c r="DB70" s="107"/>
      <c r="DC70" s="273"/>
      <c r="DD70" s="24"/>
      <c r="DE70" s="107"/>
      <c r="DF70" s="273"/>
      <c r="DG70" s="218"/>
      <c r="DH70" s="217"/>
      <c r="DI70" s="217"/>
      <c r="DJ70" s="286" t="e">
        <f>AVERAGE(AY70:DF70)</f>
        <v>#DIV/0!</v>
      </c>
      <c r="DK70" s="219"/>
      <c r="DL70" s="220" t="e">
        <f>IF(DJ70&gt;80, 4, (DJ70-50)/20+2.5)</f>
        <v>#DIV/0!</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SUM(DN70:ES70)</f>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SUM(EU70:FZ70)</f>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SUM(GB70:HG70)</f>
        <v>0</v>
      </c>
      <c r="HI70" s="243"/>
      <c r="HJ70" s="242">
        <f>IF(MAX($N70:$Q70)&gt;=40, Active!HJ$2, 0)</f>
        <v>0</v>
      </c>
      <c r="HK70" s="234">
        <f>IF(MAX($R70:$U70)&gt;=40, Active!HK$2, 0)</f>
        <v>0</v>
      </c>
      <c r="HL70" s="234">
        <f>IF(MAX($V70:$Y70)&gt;=40, Active!HL$2, 0)</f>
        <v>0</v>
      </c>
      <c r="HM70" s="234">
        <f>IF(MAX($Z70:$AA70)&gt;=40, Active!HM$2, 0)</f>
        <v>0</v>
      </c>
      <c r="HN70" s="234">
        <f>IF(MAX($AB70:$AC70)&gt;=40, Active!HN$2, 0)</f>
        <v>0</v>
      </c>
      <c r="HO70" s="235">
        <f>IF(MAX($AD70:$AF70)&gt;=40, Active!HO$2, 0)</f>
        <v>20</v>
      </c>
      <c r="HP70" s="236">
        <f>IF(MAX($AG70:$AI70)&gt;=40, Active!HP$2, 0)</f>
        <v>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0</v>
      </c>
      <c r="HW70" s="238">
        <f>IF(MAX($BB70:$BD70)&gt;=40, Active!HW$2, 0)</f>
        <v>0</v>
      </c>
      <c r="HX70" s="238">
        <f>IF(MAX($BE70:$BG70)&gt;=40, Active!HX$2, 0)</f>
        <v>0</v>
      </c>
      <c r="HY70" s="238">
        <f>IF(MAX($BH70:$BJ70)&gt;=40, Active!HY$2, 0)</f>
        <v>0</v>
      </c>
      <c r="HZ70" s="238">
        <f>IF(MAX($BK70:$BM70)&gt;=40, Active!HZ$2, 0)</f>
        <v>0</v>
      </c>
      <c r="IA70" s="238">
        <f>IF(MAX($BN70:$BP70)&gt;=40, Active!IA$2, 0)</f>
        <v>0</v>
      </c>
      <c r="IB70" s="238">
        <f>IF(MAX($BQ70:$BS70)&gt;=40, Active!IB$2, 0)</f>
        <v>0</v>
      </c>
      <c r="IC70" s="238">
        <f>IF(MAX($BT70:$BV70)&gt;=40, Active!IC$2, 0)</f>
        <v>0</v>
      </c>
      <c r="ID70" s="239">
        <f>IF(MAX($BW70:$BY70)&gt;=40, Active!ID$2, 0)</f>
        <v>0</v>
      </c>
      <c r="IE70" s="240">
        <f>IF(MAX($BZ70:$CB70)&gt;=40, Active!IE$2, 0)</f>
        <v>0</v>
      </c>
      <c r="IF70" s="240">
        <f>IF(MAX($CC70:$CE70)&gt;=40, Active!IF$2, 0)</f>
        <v>0</v>
      </c>
      <c r="IG70" s="240">
        <f>IF(MAX($CF70:$CH70)&gt;=40, Active!IG$2, 0)</f>
        <v>0</v>
      </c>
      <c r="IH70" s="240">
        <f>IF(MAX($CI70:$CK70)&gt;=40, Active!IH$2, 0)</f>
        <v>0</v>
      </c>
      <c r="II70" s="240">
        <f>IF(MAX($CL70:$CN70)&gt;=40, Active!II$2, 0)</f>
        <v>0</v>
      </c>
      <c r="IJ70" s="240">
        <f>IF(MAX($CO70:$CQ70)&gt;=40, Active!IJ$2, 0)</f>
        <v>0</v>
      </c>
      <c r="IK70" s="240">
        <f>IF(MAX($CR70:$CT70)&gt;=40, Active!IK$2, 0)</f>
        <v>0</v>
      </c>
      <c r="IL70" s="240">
        <f>IF(MAX($CU70:$CW70)&gt;=40, Active!IL$2, 0)</f>
        <v>0</v>
      </c>
      <c r="IM70" s="240">
        <f>IF(MAX($CX70:$CZ70)&gt;=40, Active!IM$2, 0)</f>
        <v>0</v>
      </c>
      <c r="IN70" s="240">
        <f>IF(MAX($DA70:$DC70)&gt;=40, Active!IN$2, 0)</f>
        <v>0</v>
      </c>
      <c r="IO70" s="240">
        <f>IF(MAX($DD70:$DF70)&gt;=40, Active!IO$2, 0)</f>
        <v>0</v>
      </c>
      <c r="IP70" s="416">
        <f>SUM(HO70:IB70, ID70:IO70)</f>
        <v>100</v>
      </c>
      <c r="IQ70" s="416">
        <f>SUM(HJ70:HN70, IC70)</f>
        <v>0</v>
      </c>
    </row>
    <row r="71" spans="2:251" ht="15" customHeight="1" x14ac:dyDescent="0.25">
      <c r="B71" s="392">
        <v>1</v>
      </c>
      <c r="C71" s="13" t="s">
        <v>587</v>
      </c>
      <c r="D71" s="423">
        <v>43101</v>
      </c>
      <c r="E71" s="20" t="s">
        <v>278</v>
      </c>
      <c r="F71" s="6">
        <v>8748221</v>
      </c>
      <c r="G71" s="20">
        <v>1</v>
      </c>
      <c r="H71" s="20"/>
      <c r="I71" s="23"/>
      <c r="J71" s="6"/>
      <c r="K71" s="6"/>
      <c r="L71" s="424"/>
      <c r="M71" s="425" t="s">
        <v>588</v>
      </c>
      <c r="N71" s="24" t="s">
        <v>338</v>
      </c>
      <c r="O71" s="107"/>
      <c r="P71" s="107"/>
      <c r="Q71" s="273"/>
      <c r="R71" s="24" t="s">
        <v>18</v>
      </c>
      <c r="S71" s="107"/>
      <c r="T71" s="107"/>
      <c r="U71" s="290"/>
      <c r="V71" s="24" t="s">
        <v>19</v>
      </c>
      <c r="W71" s="107"/>
      <c r="X71" s="107"/>
      <c r="Y71" s="273"/>
      <c r="Z71" s="24" t="s">
        <v>18</v>
      </c>
      <c r="AA71" s="273"/>
      <c r="AB71" s="24">
        <v>66</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c r="AZ71" s="107"/>
      <c r="BA71" s="273"/>
      <c r="BB71" s="24"/>
      <c r="BC71" s="107"/>
      <c r="BD71" s="273"/>
      <c r="BE71" s="24"/>
      <c r="BF71" s="107"/>
      <c r="BG71" s="273"/>
      <c r="BH71" s="24"/>
      <c r="BI71" s="107"/>
      <c r="BJ71" s="273"/>
      <c r="BK71" s="24"/>
      <c r="BL71" s="107"/>
      <c r="BM71" s="273"/>
      <c r="BN71" s="24"/>
      <c r="BO71" s="107"/>
      <c r="BP71" s="273"/>
      <c r="BQ71" s="24"/>
      <c r="BR71" s="107"/>
      <c r="BS71" s="273"/>
      <c r="BT71" s="24"/>
      <c r="BU71" s="291"/>
      <c r="BV71" s="273"/>
      <c r="BW71" s="24"/>
      <c r="BX71" s="107"/>
      <c r="BY71" s="273"/>
      <c r="BZ71" s="24"/>
      <c r="CA71" s="107"/>
      <c r="CB71" s="273"/>
      <c r="CC71" s="24"/>
      <c r="CD71" s="107"/>
      <c r="CE71" s="107"/>
      <c r="CF71" s="107"/>
      <c r="CG71" s="107"/>
      <c r="CH71" s="273"/>
      <c r="CI71" s="24"/>
      <c r="CJ71" s="107"/>
      <c r="CK71" s="273"/>
      <c r="CL71" s="24"/>
      <c r="CM71" s="107"/>
      <c r="CN71" s="273"/>
      <c r="CO71" s="24"/>
      <c r="CP71" s="107"/>
      <c r="CQ71" s="273"/>
      <c r="CR71" s="24"/>
      <c r="CS71" s="107"/>
      <c r="CT71" s="273"/>
      <c r="CU71" s="24"/>
      <c r="CV71" s="107"/>
      <c r="CW71" s="273"/>
      <c r="CX71" s="24"/>
      <c r="CY71" s="107"/>
      <c r="CZ71" s="273"/>
      <c r="DA71" s="24"/>
      <c r="DB71" s="107"/>
      <c r="DC71" s="273"/>
      <c r="DD71" s="24"/>
      <c r="DE71" s="107"/>
      <c r="DF71" s="273"/>
      <c r="DG71" s="218"/>
      <c r="DH71" s="217"/>
      <c r="DI71" s="217"/>
      <c r="DJ71" s="286" t="e">
        <f>AVERAGE(AY71:DF71)</f>
        <v>#DIV/0!</v>
      </c>
      <c r="DK71" s="219"/>
      <c r="DL71" s="220" t="e">
        <f>IF(DJ71&gt;80, 4, (DJ71-50)/20+2.5)</f>
        <v>#DIV/0!</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SUM(DN71:ES71)</f>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SUM(EU71:FZ71)</f>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SUM(GB71:HG71)</f>
        <v>0</v>
      </c>
      <c r="HI71" s="243"/>
      <c r="HJ71" s="242">
        <f>IF(MAX($N71:$Q71)&gt;=40, Active!HJ$2, 0)</f>
        <v>0</v>
      </c>
      <c r="HK71" s="234">
        <f>IF(MAX($R71:$U71)&gt;=40, Active!HK$2, 0)</f>
        <v>0</v>
      </c>
      <c r="HL71" s="234">
        <f>IF(MAX($V71:$Y71)&gt;=40, Active!HL$2, 0)</f>
        <v>0</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0</v>
      </c>
      <c r="HW71" s="238">
        <f>IF(MAX($BB71:$BD71)&gt;=40, Active!HW$2, 0)</f>
        <v>0</v>
      </c>
      <c r="HX71" s="238">
        <f>IF(MAX($BE71:$BG71)&gt;=40, Active!HX$2, 0)</f>
        <v>0</v>
      </c>
      <c r="HY71" s="238">
        <f>IF(MAX($BH71:$BJ71)&gt;=40, Active!HY$2, 0)</f>
        <v>0</v>
      </c>
      <c r="HZ71" s="238">
        <f>IF(MAX($BK71:$BM71)&gt;=40, Active!HZ$2, 0)</f>
        <v>0</v>
      </c>
      <c r="IA71" s="238">
        <f>IF(MAX($BN71:$BP71)&gt;=40, Active!IA$2, 0)</f>
        <v>0</v>
      </c>
      <c r="IB71" s="238">
        <f>IF(MAX($BQ71:$BS71)&gt;=40, Active!IB$2, 0)</f>
        <v>0</v>
      </c>
      <c r="IC71" s="238">
        <f>IF(MAX($BT71:$BV71)&gt;=40, Active!IC$2, 0)</f>
        <v>0</v>
      </c>
      <c r="ID71" s="239">
        <f>IF(MAX($BW71:$BY71)&gt;=40, Active!ID$2, 0)</f>
        <v>0</v>
      </c>
      <c r="IE71" s="240">
        <f>IF(MAX($BZ71:$CB71)&gt;=40, Active!IE$2, 0)</f>
        <v>0</v>
      </c>
      <c r="IF71" s="240">
        <f>IF(MAX($CC71:$CE71)&gt;=40, Active!IF$2, 0)</f>
        <v>0</v>
      </c>
      <c r="IG71" s="240">
        <f>IF(MAX($CF71:$CH71)&gt;=40, Active!IG$2, 0)</f>
        <v>0</v>
      </c>
      <c r="IH71" s="240">
        <f>IF(MAX($CI71:$CK71)&gt;=40, Active!IH$2, 0)</f>
        <v>0</v>
      </c>
      <c r="II71" s="240">
        <f>IF(MAX($CL71:$CN71)&gt;=40, Active!II$2, 0)</f>
        <v>0</v>
      </c>
      <c r="IJ71" s="240">
        <f>IF(MAX($CO71:$CQ71)&gt;=40, Active!IJ$2, 0)</f>
        <v>0</v>
      </c>
      <c r="IK71" s="240">
        <f>IF(MAX($CR71:$CT71)&gt;=40, Active!IK$2, 0)</f>
        <v>0</v>
      </c>
      <c r="IL71" s="240">
        <f>IF(MAX($CU71:$CW71)&gt;=40, Active!IL$2, 0)</f>
        <v>0</v>
      </c>
      <c r="IM71" s="240">
        <f>IF(MAX($CX71:$CZ71)&gt;=40, Active!IM$2, 0)</f>
        <v>0</v>
      </c>
      <c r="IN71" s="240">
        <f>IF(MAX($DA71:$DC71)&gt;=40, Active!IN$2, 0)</f>
        <v>0</v>
      </c>
      <c r="IO71" s="240">
        <f>IF(MAX($DD71:$DF71)&gt;=40, Active!IO$2, 0)</f>
        <v>0</v>
      </c>
      <c r="IP71" s="416">
        <f>SUM(HO71:IB71, ID71:IO71)</f>
        <v>120</v>
      </c>
      <c r="IQ71" s="416">
        <f>SUM(HJ71:HN71, IC71)</f>
        <v>2</v>
      </c>
    </row>
    <row r="72" spans="2:251" ht="15" customHeight="1" x14ac:dyDescent="0.25">
      <c r="B72" s="392">
        <v>3</v>
      </c>
      <c r="C72" s="13" t="s">
        <v>476</v>
      </c>
      <c r="D72" s="423">
        <v>43101</v>
      </c>
      <c r="E72" s="20" t="s">
        <v>278</v>
      </c>
      <c r="F72" s="6">
        <v>8748210</v>
      </c>
      <c r="G72" s="20" t="s">
        <v>647</v>
      </c>
      <c r="H72" s="20" t="s">
        <v>648</v>
      </c>
      <c r="I72" s="18" t="s">
        <v>650</v>
      </c>
      <c r="J72" s="6" t="s">
        <v>19</v>
      </c>
      <c r="K72" s="6" t="s">
        <v>18</v>
      </c>
      <c r="L72" s="424" t="s">
        <v>649</v>
      </c>
      <c r="M72" s="425" t="s">
        <v>590</v>
      </c>
      <c r="N72" s="24" t="s">
        <v>21</v>
      </c>
      <c r="O72" s="107"/>
      <c r="P72" s="107"/>
      <c r="Q72" s="273"/>
      <c r="R72" s="24" t="s">
        <v>16</v>
      </c>
      <c r="S72" s="107"/>
      <c r="T72" s="107"/>
      <c r="U72" s="290"/>
      <c r="V72" s="24" t="s">
        <v>21</v>
      </c>
      <c r="W72" s="107"/>
      <c r="X72" s="107"/>
      <c r="Y72" s="273"/>
      <c r="Z72" s="24" t="s">
        <v>18</v>
      </c>
      <c r="AA72" s="273"/>
      <c r="AB72" s="24">
        <v>72.8</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c r="AZ72" s="107"/>
      <c r="BA72" s="273"/>
      <c r="BB72" s="24"/>
      <c r="BC72" s="107"/>
      <c r="BD72" s="273"/>
      <c r="BE72" s="24"/>
      <c r="BF72" s="107"/>
      <c r="BG72" s="273"/>
      <c r="BH72" s="24"/>
      <c r="BI72" s="107"/>
      <c r="BJ72" s="273"/>
      <c r="BK72" s="24"/>
      <c r="BL72" s="107"/>
      <c r="BM72" s="273"/>
      <c r="BN72" s="24"/>
      <c r="BO72" s="107"/>
      <c r="BP72" s="273"/>
      <c r="BQ72" s="24"/>
      <c r="BR72" s="107"/>
      <c r="BS72" s="273"/>
      <c r="BT72" s="24"/>
      <c r="BU72" s="291"/>
      <c r="BV72" s="273"/>
      <c r="BW72" s="24"/>
      <c r="BX72" s="107"/>
      <c r="BY72" s="273"/>
      <c r="BZ72" s="24"/>
      <c r="CA72" s="107"/>
      <c r="CB72" s="273"/>
      <c r="CC72" s="24"/>
      <c r="CD72" s="107"/>
      <c r="CE72" s="107"/>
      <c r="CF72" s="107"/>
      <c r="CG72" s="107"/>
      <c r="CH72" s="273"/>
      <c r="CI72" s="24"/>
      <c r="CJ72" s="107"/>
      <c r="CK72" s="273"/>
      <c r="CL72" s="24"/>
      <c r="CM72" s="107"/>
      <c r="CN72" s="273"/>
      <c r="CO72" s="24"/>
      <c r="CP72" s="107"/>
      <c r="CQ72" s="273"/>
      <c r="CR72" s="24"/>
      <c r="CS72" s="107"/>
      <c r="CT72" s="273"/>
      <c r="CU72" s="24"/>
      <c r="CV72" s="107"/>
      <c r="CW72" s="273"/>
      <c r="CX72" s="24"/>
      <c r="CY72" s="107"/>
      <c r="CZ72" s="273"/>
      <c r="DA72" s="24"/>
      <c r="DB72" s="107"/>
      <c r="DC72" s="273"/>
      <c r="DD72" s="24"/>
      <c r="DE72" s="107"/>
      <c r="DF72" s="273"/>
      <c r="DG72" s="218"/>
      <c r="DH72" s="217"/>
      <c r="DI72" s="217"/>
      <c r="DJ72" s="286" t="e">
        <f>AVERAGE(AY72:DF72)</f>
        <v>#DIV/0!</v>
      </c>
      <c r="DK72" s="219"/>
      <c r="DL72" s="220" t="e">
        <f>IF(DJ72&gt;80, 4, (DJ72-50)/20+2.5)</f>
        <v>#DIV/0!</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SUM(DN72:ES72)</f>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SUM(EU72:FZ72)</f>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SUM(GB72:HG72)</f>
        <v>0</v>
      </c>
      <c r="HI72" s="243"/>
      <c r="HJ72" s="242">
        <f>IF(MAX($N72:$Q72)&gt;=40, Active!HJ$2, 0)</f>
        <v>0</v>
      </c>
      <c r="HK72" s="234">
        <f>IF(MAX($R72:$U72)&gt;=40, Active!HK$2, 0)</f>
        <v>0</v>
      </c>
      <c r="HL72" s="234">
        <f>IF(MAX($V72:$Y72)&gt;=40, Active!HL$2, 0)</f>
        <v>0</v>
      </c>
      <c r="HM72" s="234">
        <f>IF(MAX($Z72:$AA72)&gt;=40, Active!HM$2, 0)</f>
        <v>0</v>
      </c>
      <c r="HN72" s="234">
        <f>IF(MAX($AB72:$AC72)&gt;=40, Active!HN$2, 0)</f>
        <v>2</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0</v>
      </c>
      <c r="HW72" s="238">
        <f>IF(MAX($BB72:$BD72)&gt;=40, Active!HW$2, 0)</f>
        <v>0</v>
      </c>
      <c r="HX72" s="238">
        <f>IF(MAX($BE72:$BG72)&gt;=40, Active!HX$2, 0)</f>
        <v>0</v>
      </c>
      <c r="HY72" s="238">
        <f>IF(MAX($BH72:$BJ72)&gt;=40, Active!HY$2, 0)</f>
        <v>0</v>
      </c>
      <c r="HZ72" s="238">
        <f>IF(MAX($BK72:$BM72)&gt;=40, Active!HZ$2, 0)</f>
        <v>0</v>
      </c>
      <c r="IA72" s="238">
        <f>IF(MAX($BN72:$BP72)&gt;=40, Active!IA$2, 0)</f>
        <v>0</v>
      </c>
      <c r="IB72" s="238">
        <f>IF(MAX($BQ72:$BS72)&gt;=40, Active!IB$2, 0)</f>
        <v>0</v>
      </c>
      <c r="IC72" s="238">
        <f>IF(MAX($BT72:$BV72)&gt;=40, Active!IC$2, 0)</f>
        <v>0</v>
      </c>
      <c r="ID72" s="239">
        <f>IF(MAX($BW72:$BY72)&gt;=40, Active!ID$2, 0)</f>
        <v>0</v>
      </c>
      <c r="IE72" s="240">
        <f>IF(MAX($BZ72:$CB72)&gt;=40, Active!IE$2, 0)</f>
        <v>0</v>
      </c>
      <c r="IF72" s="240">
        <f>IF(MAX($CC72:$CE72)&gt;=40, Active!IF$2, 0)</f>
        <v>0</v>
      </c>
      <c r="IG72" s="240">
        <f>IF(MAX($CF72:$CH72)&gt;=40, Active!IG$2, 0)</f>
        <v>0</v>
      </c>
      <c r="IH72" s="240">
        <f>IF(MAX($CI72:$CK72)&gt;=40, Active!IH$2, 0)</f>
        <v>0</v>
      </c>
      <c r="II72" s="240">
        <f>IF(MAX($CL72:$CN72)&gt;=40, Active!II$2, 0)</f>
        <v>0</v>
      </c>
      <c r="IJ72" s="240">
        <f>IF(MAX($CO72:$CQ72)&gt;=40, Active!IJ$2, 0)</f>
        <v>0</v>
      </c>
      <c r="IK72" s="240">
        <f>IF(MAX($CR72:$CT72)&gt;=40, Active!IK$2, 0)</f>
        <v>0</v>
      </c>
      <c r="IL72" s="240">
        <f>IF(MAX($CU72:$CW72)&gt;=40, Active!IL$2, 0)</f>
        <v>0</v>
      </c>
      <c r="IM72" s="240">
        <f>IF(MAX($CX72:$CZ72)&gt;=40, Active!IM$2, 0)</f>
        <v>0</v>
      </c>
      <c r="IN72" s="240">
        <f>IF(MAX($DA72:$DC72)&gt;=40, Active!IN$2, 0)</f>
        <v>0</v>
      </c>
      <c r="IO72" s="240">
        <f>IF(MAX($DD72:$DF72)&gt;=40, Active!IO$2, 0)</f>
        <v>0</v>
      </c>
      <c r="IP72" s="416">
        <f>SUM(HO72:IB72, ID72:IO72)</f>
        <v>120</v>
      </c>
      <c r="IQ72" s="416">
        <f>SUM(HJ72:HN72, IC72)</f>
        <v>2</v>
      </c>
    </row>
    <row r="73" spans="2:251" ht="15" customHeight="1" x14ac:dyDescent="0.25">
      <c r="B73" s="223"/>
      <c r="C73" s="222"/>
      <c r="D73" s="404"/>
      <c r="E73" s="405"/>
      <c r="F73" s="221"/>
      <c r="G73" s="406"/>
      <c r="H73" s="406"/>
      <c r="I73" s="407"/>
      <c r="J73" s="408"/>
      <c r="K73" s="408"/>
      <c r="L73" s="409"/>
      <c r="M73" s="420"/>
      <c r="N73" s="411"/>
      <c r="O73" s="413"/>
      <c r="P73" s="413"/>
      <c r="Q73" s="410"/>
      <c r="R73" s="411"/>
      <c r="S73" s="413"/>
      <c r="T73" s="413"/>
      <c r="U73" s="412"/>
      <c r="V73" s="411"/>
      <c r="W73" s="413"/>
      <c r="X73" s="413"/>
      <c r="Y73" s="410"/>
      <c r="Z73" s="411"/>
      <c r="AA73" s="410"/>
      <c r="AB73" s="411"/>
      <c r="AC73" s="410"/>
      <c r="AD73" s="411"/>
      <c r="AE73" s="413"/>
      <c r="AF73" s="410"/>
      <c r="AG73" s="411"/>
      <c r="AH73" s="413"/>
      <c r="AI73" s="410"/>
      <c r="AJ73" s="411"/>
      <c r="AK73" s="413"/>
      <c r="AL73" s="410"/>
      <c r="AM73" s="411"/>
      <c r="AN73" s="413"/>
      <c r="AO73" s="410"/>
      <c r="AP73" s="411"/>
      <c r="AQ73" s="413"/>
      <c r="AR73" s="410"/>
      <c r="AS73" s="411"/>
      <c r="AT73" s="413"/>
      <c r="AU73" s="410"/>
      <c r="AV73" s="411"/>
      <c r="AW73" s="413"/>
      <c r="AX73" s="410"/>
      <c r="AY73" s="411"/>
      <c r="AZ73" s="413"/>
      <c r="BA73" s="410"/>
      <c r="BB73" s="411"/>
      <c r="BC73" s="413"/>
      <c r="BD73" s="410"/>
      <c r="BE73" s="411"/>
      <c r="BF73" s="413"/>
      <c r="BG73" s="410"/>
      <c r="BH73" s="411"/>
      <c r="BI73" s="413"/>
      <c r="BJ73" s="410"/>
      <c r="BK73" s="411"/>
      <c r="BL73" s="413"/>
      <c r="BM73" s="410"/>
      <c r="BN73" s="411"/>
      <c r="BO73" s="413"/>
      <c r="BP73" s="410"/>
      <c r="BQ73" s="411"/>
      <c r="BR73" s="413"/>
      <c r="BS73" s="410"/>
      <c r="BT73" s="411"/>
      <c r="BU73" s="414"/>
      <c r="BV73" s="410"/>
      <c r="BW73" s="411"/>
      <c r="BX73" s="413"/>
      <c r="BY73" s="410"/>
      <c r="BZ73" s="411"/>
      <c r="CA73" s="413"/>
      <c r="CB73" s="410"/>
      <c r="CC73" s="411"/>
      <c r="CD73" s="413"/>
      <c r="CE73" s="413"/>
      <c r="CF73" s="413"/>
      <c r="CG73" s="413"/>
      <c r="CH73" s="410"/>
      <c r="CI73" s="411"/>
      <c r="CJ73" s="413"/>
      <c r="CK73" s="410"/>
      <c r="CL73" s="411"/>
      <c r="CM73" s="413"/>
      <c r="CN73" s="410"/>
      <c r="CO73" s="411"/>
      <c r="CP73" s="413"/>
      <c r="CQ73" s="410"/>
      <c r="CR73" s="411"/>
      <c r="CS73" s="413"/>
      <c r="CT73" s="410"/>
      <c r="CU73" s="411"/>
      <c r="CV73" s="413"/>
      <c r="CW73" s="410"/>
      <c r="CX73" s="411"/>
      <c r="CY73" s="413"/>
      <c r="CZ73" s="410"/>
      <c r="DA73" s="411"/>
      <c r="DB73" s="413"/>
      <c r="DC73" s="410"/>
      <c r="DD73" s="411"/>
      <c r="DE73" s="413"/>
      <c r="DF73" s="410"/>
      <c r="DG73" s="222"/>
      <c r="DH73" s="396"/>
      <c r="DI73" s="396"/>
      <c r="DJ73" s="285"/>
      <c r="DK73" s="223"/>
      <c r="DL73" s="421"/>
      <c r="DM73" s="422"/>
      <c r="DN73" s="430"/>
      <c r="DO73" s="225"/>
      <c r="DP73" s="225"/>
      <c r="DQ73" s="225"/>
      <c r="DR73" s="225"/>
      <c r="DS73" s="226"/>
      <c r="DT73" s="227"/>
      <c r="DU73" s="227"/>
      <c r="DV73" s="227"/>
      <c r="DW73" s="227"/>
      <c r="DX73" s="227"/>
      <c r="DY73" s="227"/>
      <c r="DZ73" s="228"/>
      <c r="EA73" s="229"/>
      <c r="EB73" s="229"/>
      <c r="EC73" s="229"/>
      <c r="ED73" s="229"/>
      <c r="EE73" s="229"/>
      <c r="EF73" s="229"/>
      <c r="EG73" s="229"/>
      <c r="EH73" s="230"/>
      <c r="EI73" s="231"/>
      <c r="EJ73" s="231"/>
      <c r="EK73" s="231"/>
      <c r="EL73" s="231"/>
      <c r="EM73" s="231"/>
      <c r="EN73" s="231"/>
      <c r="EO73" s="231"/>
      <c r="EP73" s="231"/>
      <c r="EQ73" s="231"/>
      <c r="ER73" s="231"/>
      <c r="ES73" s="231"/>
      <c r="ET73" s="232"/>
      <c r="EU73" s="224"/>
      <c r="EV73" s="225"/>
      <c r="EW73" s="225"/>
      <c r="EX73" s="225"/>
      <c r="EY73" s="225"/>
      <c r="EZ73" s="226"/>
      <c r="FA73" s="227"/>
      <c r="FB73" s="227"/>
      <c r="FC73" s="227"/>
      <c r="FD73" s="227"/>
      <c r="FE73" s="227"/>
      <c r="FF73" s="227"/>
      <c r="FG73" s="228"/>
      <c r="FH73" s="229"/>
      <c r="FI73" s="229"/>
      <c r="FJ73" s="229"/>
      <c r="FK73" s="229"/>
      <c r="FL73" s="229"/>
      <c r="FM73" s="229"/>
      <c r="FN73" s="229"/>
      <c r="FO73" s="230"/>
      <c r="FP73" s="231"/>
      <c r="FQ73" s="231"/>
      <c r="FR73" s="231"/>
      <c r="FS73" s="231"/>
      <c r="FT73" s="231"/>
      <c r="FU73" s="231"/>
      <c r="FV73" s="231"/>
      <c r="FW73" s="231"/>
      <c r="FX73" s="231"/>
      <c r="FY73" s="231"/>
      <c r="FZ73" s="231"/>
      <c r="GA73" s="232"/>
      <c r="GB73" s="224"/>
      <c r="GC73" s="225"/>
      <c r="GD73" s="225"/>
      <c r="GE73" s="225"/>
      <c r="GF73" s="225"/>
      <c r="GG73" s="226"/>
      <c r="GH73" s="227"/>
      <c r="GI73" s="227"/>
      <c r="GJ73" s="227"/>
      <c r="GK73" s="227"/>
      <c r="GL73" s="227"/>
      <c r="GM73" s="227"/>
      <c r="GN73" s="228"/>
      <c r="GO73" s="229"/>
      <c r="GP73" s="229"/>
      <c r="GQ73" s="229"/>
      <c r="GR73" s="229"/>
      <c r="GS73" s="229"/>
      <c r="GT73" s="229"/>
      <c r="GU73" s="229"/>
      <c r="GV73" s="230"/>
      <c r="GW73" s="231"/>
      <c r="GX73" s="231"/>
      <c r="GY73" s="231"/>
      <c r="GZ73" s="231"/>
      <c r="HA73" s="231"/>
      <c r="HB73" s="231"/>
      <c r="HC73" s="231"/>
      <c r="HD73" s="231"/>
      <c r="HE73" s="231"/>
      <c r="HF73" s="231"/>
      <c r="HG73" s="231"/>
      <c r="HH73" s="232"/>
      <c r="HI73" s="232"/>
      <c r="HJ73" s="224"/>
      <c r="HK73" s="225"/>
      <c r="HL73" s="225"/>
      <c r="HM73" s="225"/>
      <c r="HN73" s="225"/>
      <c r="HO73" s="226"/>
      <c r="HP73" s="227"/>
      <c r="HQ73" s="227"/>
      <c r="HR73" s="227"/>
      <c r="HS73" s="227"/>
      <c r="HT73" s="227"/>
      <c r="HU73" s="227"/>
      <c r="HV73" s="228"/>
      <c r="HW73" s="229"/>
      <c r="HX73" s="229"/>
      <c r="HY73" s="229"/>
      <c r="HZ73" s="229"/>
      <c r="IA73" s="229"/>
      <c r="IB73" s="229"/>
      <c r="IC73" s="229"/>
      <c r="ID73" s="230"/>
      <c r="IE73" s="231"/>
      <c r="IF73" s="231"/>
      <c r="IG73" s="231"/>
      <c r="IH73" s="231"/>
      <c r="II73" s="231"/>
      <c r="IJ73" s="231"/>
      <c r="IK73" s="231"/>
      <c r="IL73" s="231"/>
      <c r="IM73" s="231"/>
      <c r="IN73" s="231"/>
      <c r="IO73" s="231"/>
      <c r="IP73" s="418"/>
      <c r="IQ73" s="418"/>
    </row>
    <row r="74" spans="2:251" ht="15" customHeight="1" x14ac:dyDescent="0.25">
      <c r="B74" s="392">
        <v>1</v>
      </c>
      <c r="C74" s="13" t="s">
        <v>490</v>
      </c>
      <c r="D74" s="423">
        <v>42736</v>
      </c>
      <c r="E74" s="20" t="s">
        <v>278</v>
      </c>
      <c r="F74" s="6">
        <v>7988547</v>
      </c>
      <c r="G74" s="20">
        <v>1</v>
      </c>
      <c r="H74" s="20"/>
      <c r="I74" s="23"/>
      <c r="J74" s="6"/>
      <c r="K74" s="6"/>
      <c r="L74" s="424"/>
      <c r="M74" s="425" t="s">
        <v>591</v>
      </c>
      <c r="N74" s="24" t="s">
        <v>17</v>
      </c>
      <c r="O74" s="107"/>
      <c r="P74" s="107"/>
      <c r="Q74" s="273"/>
      <c r="R74" s="24" t="s">
        <v>18</v>
      </c>
      <c r="S74" s="107"/>
      <c r="T74" s="107"/>
      <c r="U74" s="290"/>
      <c r="V74" s="24" t="s">
        <v>17</v>
      </c>
      <c r="W74" s="107"/>
      <c r="X74" s="107"/>
      <c r="Y74" s="273"/>
      <c r="Z74" s="24" t="s">
        <v>17</v>
      </c>
      <c r="AA74" s="273"/>
      <c r="AB74" s="24" t="s">
        <v>16</v>
      </c>
      <c r="AC74" s="273"/>
      <c r="AD74" s="24">
        <v>89.300003051757813</v>
      </c>
      <c r="AE74" s="107"/>
      <c r="AF74" s="273"/>
      <c r="AG74" s="24">
        <v>87.900001525878906</v>
      </c>
      <c r="AH74" s="107"/>
      <c r="AI74" s="273"/>
      <c r="AJ74" s="24">
        <v>96</v>
      </c>
      <c r="AK74" s="107"/>
      <c r="AL74" s="273"/>
      <c r="AM74" s="24">
        <v>92.110000610351563</v>
      </c>
      <c r="AN74" s="107"/>
      <c r="AO74" s="273"/>
      <c r="AP74" s="24">
        <v>93.199996948242188</v>
      </c>
      <c r="AQ74" s="107"/>
      <c r="AR74" s="273"/>
      <c r="AS74" s="24">
        <v>89.150001525878906</v>
      </c>
      <c r="AT74" s="107"/>
      <c r="AU74" s="273"/>
      <c r="AV74" s="24">
        <v>77</v>
      </c>
      <c r="AW74" s="107"/>
      <c r="AX74" s="273"/>
      <c r="AY74" s="24"/>
      <c r="AZ74" s="107"/>
      <c r="BA74" s="273"/>
      <c r="BB74" s="24"/>
      <c r="BC74" s="107"/>
      <c r="BD74" s="273"/>
      <c r="BE74" s="24"/>
      <c r="BF74" s="107"/>
      <c r="BG74" s="273"/>
      <c r="BH74" s="24"/>
      <c r="BI74" s="107"/>
      <c r="BJ74" s="273"/>
      <c r="BK74" s="24"/>
      <c r="BL74" s="107"/>
      <c r="BM74" s="273"/>
      <c r="BN74" s="24"/>
      <c r="BO74" s="107"/>
      <c r="BP74" s="273"/>
      <c r="BQ74" s="24"/>
      <c r="BR74" s="107"/>
      <c r="BS74" s="273"/>
      <c r="BT74" s="24"/>
      <c r="BU74" s="291"/>
      <c r="BV74" s="273"/>
      <c r="BW74" s="24"/>
      <c r="BX74" s="107"/>
      <c r="BY74" s="273"/>
      <c r="BZ74" s="24"/>
      <c r="CA74" s="107"/>
      <c r="CB74" s="273"/>
      <c r="CC74" s="24"/>
      <c r="CD74" s="107"/>
      <c r="CE74" s="107"/>
      <c r="CF74" s="107"/>
      <c r="CG74" s="107"/>
      <c r="CH74" s="273"/>
      <c r="CI74" s="24"/>
      <c r="CJ74" s="107"/>
      <c r="CK74" s="273"/>
      <c r="CL74" s="24"/>
      <c r="CM74" s="107"/>
      <c r="CN74" s="273"/>
      <c r="CO74" s="24"/>
      <c r="CP74" s="107"/>
      <c r="CQ74" s="273"/>
      <c r="CR74" s="24"/>
      <c r="CS74" s="107"/>
      <c r="CT74" s="273"/>
      <c r="CU74" s="24"/>
      <c r="CV74" s="107"/>
      <c r="CW74" s="273"/>
      <c r="CX74" s="24"/>
      <c r="CY74" s="107"/>
      <c r="CZ74" s="273"/>
      <c r="DA74" s="24"/>
      <c r="DB74" s="107"/>
      <c r="DC74" s="273"/>
      <c r="DD74" s="24"/>
      <c r="DE74" s="107"/>
      <c r="DF74" s="273"/>
      <c r="DG74" s="218"/>
      <c r="DH74" s="217"/>
      <c r="DI74" s="217"/>
      <c r="DJ74" s="286" t="e">
        <f t="shared" ref="DJ74:DJ79" si="26">AVERAGE(AY74:DF74)</f>
        <v>#DIV/0!</v>
      </c>
      <c r="DK74" s="219"/>
      <c r="DL74" s="220" t="e">
        <f t="shared" ref="DL74:DL79" si="27">IF(DJ74&gt;80, 4, (DJ74-50)/20+2.5)</f>
        <v>#DIV/0!</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ref="ET74:ET79" si="28">SUM(DN74:ES74)</f>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ref="GA74:GA79" si="29">SUM(EU74:FZ74)</f>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ref="HH74:HH79" si="30">SUM(GB74:HG74)</f>
        <v>0</v>
      </c>
      <c r="HI74" s="243"/>
      <c r="HJ74" s="242">
        <f>IF(MAX($N74:$Q74)&gt;=40, Active!HJ$2, 0)</f>
        <v>0</v>
      </c>
      <c r="HK74" s="234">
        <f>IF(MAX($R74:$U74)&gt;=40, Active!HK$2, 0)</f>
        <v>0</v>
      </c>
      <c r="HL74" s="234">
        <f>IF(MAX($V74:$Y74)&gt;=40, Active!HL$2, 0)</f>
        <v>0</v>
      </c>
      <c r="HM74" s="234">
        <f>IF(MAX($Z74:$AA74)&gt;=40, Active!HM$2, 0)</f>
        <v>0</v>
      </c>
      <c r="HN74" s="234">
        <f>IF(MAX($AB74:$AC74)&gt;=40, Active!HN$2, 0)</f>
        <v>0</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0</v>
      </c>
      <c r="HW74" s="238">
        <f>IF(MAX($BB74:$BD74)&gt;=40, Active!HW$2, 0)</f>
        <v>0</v>
      </c>
      <c r="HX74" s="238">
        <f>IF(MAX($BE74:$BG74)&gt;=40, Active!HX$2, 0)</f>
        <v>0</v>
      </c>
      <c r="HY74" s="238">
        <f>IF(MAX($BH74:$BJ74)&gt;=40, Active!HY$2, 0)</f>
        <v>0</v>
      </c>
      <c r="HZ74" s="238">
        <f>IF(MAX($BK74:$BM74)&gt;=40, Active!HZ$2, 0)</f>
        <v>0</v>
      </c>
      <c r="IA74" s="238">
        <f>IF(MAX($BN74:$BP74)&gt;=40, Active!IA$2, 0)</f>
        <v>0</v>
      </c>
      <c r="IB74" s="238">
        <f>IF(MAX($BQ74:$BS74)&gt;=40, Active!IB$2, 0)</f>
        <v>0</v>
      </c>
      <c r="IC74" s="238">
        <f>IF(MAX($BT74:$BV74)&gt;=40, Active!IC$2, 0)</f>
        <v>0</v>
      </c>
      <c r="ID74" s="239">
        <f>IF(MAX($BW74:$BY74)&gt;=40, Active!ID$2, 0)</f>
        <v>0</v>
      </c>
      <c r="IE74" s="240">
        <f>IF(MAX($BZ74:$CB74)&gt;=40, Active!IE$2, 0)</f>
        <v>0</v>
      </c>
      <c r="IF74" s="240">
        <f>IF(MAX($CC74:$CE74)&gt;=40, Active!IF$2, 0)</f>
        <v>0</v>
      </c>
      <c r="IG74" s="240">
        <f>IF(MAX($CF74:$CH74)&gt;=40, Active!IG$2, 0)</f>
        <v>0</v>
      </c>
      <c r="IH74" s="240">
        <f>IF(MAX($CI74:$CK74)&gt;=40, Active!IH$2, 0)</f>
        <v>0</v>
      </c>
      <c r="II74" s="240">
        <f>IF(MAX($CL74:$CN74)&gt;=40, Active!II$2, 0)</f>
        <v>0</v>
      </c>
      <c r="IJ74" s="240">
        <f>IF(MAX($CO74:$CQ74)&gt;=40, Active!IJ$2, 0)</f>
        <v>0</v>
      </c>
      <c r="IK74" s="240">
        <f>IF(MAX($CR74:$CT74)&gt;=40, Active!IK$2, 0)</f>
        <v>0</v>
      </c>
      <c r="IL74" s="240">
        <f>IF(MAX($CU74:$CW74)&gt;=40, Active!IL$2, 0)</f>
        <v>0</v>
      </c>
      <c r="IM74" s="240">
        <f>IF(MAX($CX74:$CZ74)&gt;=40, Active!IM$2, 0)</f>
        <v>0</v>
      </c>
      <c r="IN74" s="240">
        <f>IF(MAX($DA74:$DC74)&gt;=40, Active!IN$2, 0)</f>
        <v>0</v>
      </c>
      <c r="IO74" s="240">
        <f>IF(MAX($DD74:$DF74)&gt;=40, Active!IO$2, 0)</f>
        <v>0</v>
      </c>
      <c r="IP74" s="416">
        <f t="shared" ref="IP74:IP79" si="31">SUM(HO74:IB74, ID74:IO74)</f>
        <v>120</v>
      </c>
      <c r="IQ74" s="416">
        <f t="shared" ref="IQ74:IQ79" si="32">SUM(HJ74:HN74, IC74)</f>
        <v>0</v>
      </c>
    </row>
    <row r="75" spans="2:251" ht="15" customHeight="1" x14ac:dyDescent="0.25">
      <c r="B75" s="392">
        <v>2</v>
      </c>
      <c r="C75" s="13" t="s">
        <v>491</v>
      </c>
      <c r="D75" s="423">
        <v>42736</v>
      </c>
      <c r="E75" s="20" t="s">
        <v>278</v>
      </c>
      <c r="F75" s="6">
        <v>7994216</v>
      </c>
      <c r="G75" s="20">
        <v>1</v>
      </c>
      <c r="H75" s="20"/>
      <c r="I75" s="23"/>
      <c r="J75" s="6"/>
      <c r="K75" s="6"/>
      <c r="L75" s="424"/>
      <c r="M75" s="425" t="s">
        <v>592</v>
      </c>
      <c r="N75" s="24" t="s">
        <v>16</v>
      </c>
      <c r="O75" s="107"/>
      <c r="P75" s="107"/>
      <c r="Q75" s="273"/>
      <c r="R75" s="24" t="s">
        <v>16</v>
      </c>
      <c r="S75" s="107"/>
      <c r="T75" s="107"/>
      <c r="U75" s="290"/>
      <c r="V75" s="24" t="s">
        <v>22</v>
      </c>
      <c r="W75" s="107"/>
      <c r="X75" s="107"/>
      <c r="Y75" s="273"/>
      <c r="Z75" s="24" t="s">
        <v>22</v>
      </c>
      <c r="AA75" s="273"/>
      <c r="AB75" s="24" t="s">
        <v>16</v>
      </c>
      <c r="AC75" s="273"/>
      <c r="AD75" s="24">
        <v>82.900001525878906</v>
      </c>
      <c r="AE75" s="107"/>
      <c r="AF75" s="273"/>
      <c r="AG75" s="24">
        <v>72.669998168945313</v>
      </c>
      <c r="AH75" s="107"/>
      <c r="AI75" s="273"/>
      <c r="AJ75" s="24">
        <v>81.199996948242188</v>
      </c>
      <c r="AK75" s="107"/>
      <c r="AL75" s="273"/>
      <c r="AM75" s="24">
        <v>66.910003662109375</v>
      </c>
      <c r="AN75" s="107"/>
      <c r="AO75" s="273"/>
      <c r="AP75" s="24">
        <v>66.400001525878906</v>
      </c>
      <c r="AQ75" s="107"/>
      <c r="AR75" s="273"/>
      <c r="AS75" s="24">
        <v>82.25</v>
      </c>
      <c r="AT75" s="107"/>
      <c r="AU75" s="273"/>
      <c r="AV75" s="24">
        <v>62</v>
      </c>
      <c r="AW75" s="107"/>
      <c r="AX75" s="273"/>
      <c r="AY75" s="24"/>
      <c r="AZ75" s="107"/>
      <c r="BA75" s="273"/>
      <c r="BB75" s="24"/>
      <c r="BC75" s="107"/>
      <c r="BD75" s="273"/>
      <c r="BE75" s="24"/>
      <c r="BF75" s="107"/>
      <c r="BG75" s="273"/>
      <c r="BH75" s="24"/>
      <c r="BI75" s="107"/>
      <c r="BJ75" s="273"/>
      <c r="BK75" s="24"/>
      <c r="BL75" s="107"/>
      <c r="BM75" s="273"/>
      <c r="BN75" s="24"/>
      <c r="BO75" s="107"/>
      <c r="BP75" s="273"/>
      <c r="BQ75" s="24"/>
      <c r="BR75" s="107"/>
      <c r="BS75" s="273"/>
      <c r="BT75" s="24"/>
      <c r="BU75" s="291"/>
      <c r="BV75" s="273"/>
      <c r="BW75" s="24"/>
      <c r="BX75" s="107"/>
      <c r="BY75" s="273"/>
      <c r="BZ75" s="24"/>
      <c r="CA75" s="107"/>
      <c r="CB75" s="273"/>
      <c r="CC75" s="24"/>
      <c r="CD75" s="107"/>
      <c r="CE75" s="107"/>
      <c r="CF75" s="107"/>
      <c r="CG75" s="107"/>
      <c r="CH75" s="273"/>
      <c r="CI75" s="24"/>
      <c r="CJ75" s="107"/>
      <c r="CK75" s="273"/>
      <c r="CL75" s="24"/>
      <c r="CM75" s="107"/>
      <c r="CN75" s="273"/>
      <c r="CO75" s="24"/>
      <c r="CP75" s="107"/>
      <c r="CQ75" s="273"/>
      <c r="CR75" s="24"/>
      <c r="CS75" s="107"/>
      <c r="CT75" s="273"/>
      <c r="CU75" s="24"/>
      <c r="CV75" s="107"/>
      <c r="CW75" s="273"/>
      <c r="CX75" s="24"/>
      <c r="CY75" s="107"/>
      <c r="CZ75" s="273"/>
      <c r="DA75" s="24"/>
      <c r="DB75" s="107"/>
      <c r="DC75" s="273"/>
      <c r="DD75" s="24"/>
      <c r="DE75" s="107"/>
      <c r="DF75" s="273"/>
      <c r="DG75" s="218"/>
      <c r="DH75" s="217"/>
      <c r="DI75" s="217"/>
      <c r="DJ75" s="286" t="e">
        <f t="shared" si="26"/>
        <v>#DIV/0!</v>
      </c>
      <c r="DK75" s="219"/>
      <c r="DL75" s="220" t="e">
        <f t="shared" si="27"/>
        <v>#DIV/0!</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8"/>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9"/>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30"/>
        <v>0</v>
      </c>
      <c r="HI75" s="243"/>
      <c r="HJ75" s="242">
        <f>IF(MAX($N75:$Q75)&gt;=40, Active!HJ$2, 0)</f>
        <v>0</v>
      </c>
      <c r="HK75" s="234">
        <f>IF(MAX($R75:$U75)&gt;=40, Active!HK$2, 0)</f>
        <v>0</v>
      </c>
      <c r="HL75" s="234">
        <f>IF(MAX($V75:$Y75)&gt;=40, Active!HL$2, 0)</f>
        <v>0</v>
      </c>
      <c r="HM75" s="234">
        <f>IF(MAX($Z75:$AA75)&gt;=40, Active!HM$2, 0)</f>
        <v>0</v>
      </c>
      <c r="HN75" s="234">
        <f>IF(MAX($AB75:$AC75)&gt;=40, Active!HN$2, 0)</f>
        <v>0</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0</v>
      </c>
      <c r="HW75" s="238">
        <f>IF(MAX($BB75:$BD75)&gt;=40, Active!HW$2, 0)</f>
        <v>0</v>
      </c>
      <c r="HX75" s="238">
        <f>IF(MAX($BE75:$BG75)&gt;=40, Active!HX$2, 0)</f>
        <v>0</v>
      </c>
      <c r="HY75" s="238">
        <f>IF(MAX($BH75:$BJ75)&gt;=40, Active!HY$2, 0)</f>
        <v>0</v>
      </c>
      <c r="HZ75" s="238">
        <f>IF(MAX($BK75:$BM75)&gt;=40, Active!HZ$2, 0)</f>
        <v>0</v>
      </c>
      <c r="IA75" s="238">
        <f>IF(MAX($BN75:$BP75)&gt;=40, Active!IA$2, 0)</f>
        <v>0</v>
      </c>
      <c r="IB75" s="238">
        <f>IF(MAX($BQ75:$BS75)&gt;=40, Active!IB$2, 0)</f>
        <v>0</v>
      </c>
      <c r="IC75" s="238">
        <f>IF(MAX($BT75:$BV75)&gt;=40, Active!IC$2, 0)</f>
        <v>0</v>
      </c>
      <c r="ID75" s="239">
        <f>IF(MAX($BW75:$BY75)&gt;=40, Active!ID$2, 0)</f>
        <v>0</v>
      </c>
      <c r="IE75" s="240">
        <f>IF(MAX($BZ75:$CB75)&gt;=40, Active!IE$2, 0)</f>
        <v>0</v>
      </c>
      <c r="IF75" s="240">
        <f>IF(MAX($CC75:$CE75)&gt;=40, Active!IF$2, 0)</f>
        <v>0</v>
      </c>
      <c r="IG75" s="240">
        <f>IF(MAX($CF75:$CH75)&gt;=40, Active!IG$2, 0)</f>
        <v>0</v>
      </c>
      <c r="IH75" s="240">
        <f>IF(MAX($CI75:$CK75)&gt;=40, Active!IH$2, 0)</f>
        <v>0</v>
      </c>
      <c r="II75" s="240">
        <f>IF(MAX($CL75:$CN75)&gt;=40, Active!II$2, 0)</f>
        <v>0</v>
      </c>
      <c r="IJ75" s="240">
        <f>IF(MAX($CO75:$CQ75)&gt;=40, Active!IJ$2, 0)</f>
        <v>0</v>
      </c>
      <c r="IK75" s="240">
        <f>IF(MAX($CR75:$CT75)&gt;=40, Active!IK$2, 0)</f>
        <v>0</v>
      </c>
      <c r="IL75" s="240">
        <f>IF(MAX($CU75:$CW75)&gt;=40, Active!IL$2, 0)</f>
        <v>0</v>
      </c>
      <c r="IM75" s="240">
        <f>IF(MAX($CX75:$CZ75)&gt;=40, Active!IM$2, 0)</f>
        <v>0</v>
      </c>
      <c r="IN75" s="240">
        <f>IF(MAX($DA75:$DC75)&gt;=40, Active!IN$2, 0)</f>
        <v>0</v>
      </c>
      <c r="IO75" s="240">
        <f>IF(MAX($DD75:$DF75)&gt;=40, Active!IO$2, 0)</f>
        <v>0</v>
      </c>
      <c r="IP75" s="416">
        <f t="shared" si="31"/>
        <v>120</v>
      </c>
      <c r="IQ75" s="416">
        <f t="shared" si="32"/>
        <v>0</v>
      </c>
    </row>
    <row r="76" spans="2:251" ht="15" customHeight="1" x14ac:dyDescent="0.25">
      <c r="B76" s="392">
        <v>3</v>
      </c>
      <c r="C76" s="13" t="s">
        <v>492</v>
      </c>
      <c r="D76" s="423">
        <v>42736</v>
      </c>
      <c r="E76" s="20" t="s">
        <v>278</v>
      </c>
      <c r="F76" s="6">
        <v>7994261</v>
      </c>
      <c r="G76" s="20">
        <v>1</v>
      </c>
      <c r="H76" s="20"/>
      <c r="I76" s="23"/>
      <c r="J76" s="6"/>
      <c r="K76" s="6"/>
      <c r="L76" s="424"/>
      <c r="M76" s="425" t="s">
        <v>593</v>
      </c>
      <c r="N76" s="24" t="s">
        <v>17</v>
      </c>
      <c r="O76" s="107"/>
      <c r="P76" s="107"/>
      <c r="Q76" s="273"/>
      <c r="R76" s="24" t="s">
        <v>17</v>
      </c>
      <c r="S76" s="107"/>
      <c r="T76" s="107"/>
      <c r="U76" s="290"/>
      <c r="V76" s="24" t="s">
        <v>305</v>
      </c>
      <c r="W76" s="107"/>
      <c r="X76" s="107"/>
      <c r="Y76" s="273"/>
      <c r="Z76" s="24" t="s">
        <v>17</v>
      </c>
      <c r="AA76" s="273"/>
      <c r="AB76" s="24" t="s">
        <v>16</v>
      </c>
      <c r="AC76" s="273"/>
      <c r="AD76" s="24">
        <v>91</v>
      </c>
      <c r="AE76" s="107"/>
      <c r="AF76" s="273"/>
      <c r="AG76" s="24">
        <v>87.069999694824219</v>
      </c>
      <c r="AH76" s="107"/>
      <c r="AI76" s="273"/>
      <c r="AJ76" s="24">
        <v>97.199996948242188</v>
      </c>
      <c r="AK76" s="107"/>
      <c r="AL76" s="273"/>
      <c r="AM76" s="24">
        <v>77.970001220703125</v>
      </c>
      <c r="AN76" s="107"/>
      <c r="AO76" s="273"/>
      <c r="AP76" s="24">
        <v>92</v>
      </c>
      <c r="AQ76" s="107"/>
      <c r="AR76" s="273"/>
      <c r="AS76" s="24">
        <v>87.400001525878906</v>
      </c>
      <c r="AT76" s="107"/>
      <c r="AU76" s="273"/>
      <c r="AV76" s="24">
        <v>78</v>
      </c>
      <c r="AW76" s="107"/>
      <c r="AX76" s="273"/>
      <c r="AY76" s="24"/>
      <c r="AZ76" s="107"/>
      <c r="BA76" s="273"/>
      <c r="BB76" s="24"/>
      <c r="BC76" s="107"/>
      <c r="BD76" s="273"/>
      <c r="BE76" s="24"/>
      <c r="BF76" s="107"/>
      <c r="BG76" s="273"/>
      <c r="BH76" s="24"/>
      <c r="BI76" s="107"/>
      <c r="BJ76" s="273"/>
      <c r="BK76" s="24"/>
      <c r="BL76" s="107"/>
      <c r="BM76" s="273"/>
      <c r="BN76" s="24"/>
      <c r="BO76" s="107"/>
      <c r="BP76" s="273"/>
      <c r="BQ76" s="24"/>
      <c r="BR76" s="107"/>
      <c r="BS76" s="273"/>
      <c r="BT76" s="24"/>
      <c r="BU76" s="291"/>
      <c r="BV76" s="273"/>
      <c r="BW76" s="24"/>
      <c r="BX76" s="107"/>
      <c r="BY76" s="273"/>
      <c r="BZ76" s="24"/>
      <c r="CA76" s="107"/>
      <c r="CB76" s="273"/>
      <c r="CC76" s="24"/>
      <c r="CD76" s="107"/>
      <c r="CE76" s="107"/>
      <c r="CF76" s="107"/>
      <c r="CG76" s="107"/>
      <c r="CH76" s="273"/>
      <c r="CI76" s="24"/>
      <c r="CJ76" s="107"/>
      <c r="CK76" s="273"/>
      <c r="CL76" s="24"/>
      <c r="CM76" s="107"/>
      <c r="CN76" s="273"/>
      <c r="CO76" s="24"/>
      <c r="CP76" s="107"/>
      <c r="CQ76" s="273"/>
      <c r="CR76" s="24"/>
      <c r="CS76" s="107"/>
      <c r="CT76" s="273"/>
      <c r="CU76" s="24"/>
      <c r="CV76" s="107"/>
      <c r="CW76" s="273"/>
      <c r="CX76" s="24"/>
      <c r="CY76" s="107"/>
      <c r="CZ76" s="273"/>
      <c r="DA76" s="24"/>
      <c r="DB76" s="107"/>
      <c r="DC76" s="273"/>
      <c r="DD76" s="24"/>
      <c r="DE76" s="107"/>
      <c r="DF76" s="273"/>
      <c r="DG76" s="218"/>
      <c r="DH76" s="217"/>
      <c r="DI76" s="217"/>
      <c r="DJ76" s="286" t="e">
        <f t="shared" si="26"/>
        <v>#DIV/0!</v>
      </c>
      <c r="DK76" s="219"/>
      <c r="DL76" s="220" t="e">
        <f t="shared" si="27"/>
        <v>#DIV/0!</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si="28"/>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si="29"/>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si="30"/>
        <v>0</v>
      </c>
      <c r="HI76" s="243"/>
      <c r="HJ76" s="242">
        <f>IF(MAX($N76:$Q76)&gt;=40, Active!HJ$2, 0)</f>
        <v>0</v>
      </c>
      <c r="HK76" s="234">
        <f>IF(MAX($R76:$U76)&gt;=40, Active!HK$2, 0)</f>
        <v>0</v>
      </c>
      <c r="HL76" s="234">
        <f>IF(MAX($V76:$Y76)&gt;=40, Active!HL$2, 0)</f>
        <v>0</v>
      </c>
      <c r="HM76" s="234">
        <f>IF(MAX($Z76:$AA76)&gt;=40, Active!HM$2, 0)</f>
        <v>0</v>
      </c>
      <c r="HN76" s="234">
        <f>IF(MAX($AB76:$AC76)&gt;=40, Active!HN$2, 0)</f>
        <v>0</v>
      </c>
      <c r="HO76" s="235">
        <f>IF(MAX($AD76:$AF76)&gt;=40, Active!HO$2, 0)</f>
        <v>20</v>
      </c>
      <c r="HP76" s="236">
        <f>IF(MAX($AG76:$AI76)&gt;=40, Active!HP$2, 0)</f>
        <v>20</v>
      </c>
      <c r="HQ76" s="236">
        <f>IF(MAX($AJ76:$AL76)&gt;=40, Active!HQ$2, 0)</f>
        <v>20</v>
      </c>
      <c r="HR76" s="236">
        <f>IF(MAX($AM76:$AO76)&gt;=40, Active!HR$2, 0)</f>
        <v>20</v>
      </c>
      <c r="HS76" s="236">
        <f>IF(MAX($AP76:$AR76)&gt;=40, Active!HS$2, 0)</f>
        <v>10</v>
      </c>
      <c r="HT76" s="236">
        <f>IF(MAX($AS76:$AU76)&gt;=40, Active!HT$2, 0)</f>
        <v>20</v>
      </c>
      <c r="HU76" s="236">
        <f>IF(MAX($AV76:$AX76)&gt;=40, Active!HU$2, 0)</f>
        <v>10</v>
      </c>
      <c r="HV76" s="237">
        <f>IF(MAX($AY76:$BA76)&gt;=40, Active!HV$2, 0)</f>
        <v>0</v>
      </c>
      <c r="HW76" s="238">
        <f>IF(MAX($BB76:$BD76)&gt;=40, Active!HW$2, 0)</f>
        <v>0</v>
      </c>
      <c r="HX76" s="238">
        <f>IF(MAX($BE76:$BG76)&gt;=40, Active!HX$2, 0)</f>
        <v>0</v>
      </c>
      <c r="HY76" s="238">
        <f>IF(MAX($BH76:$BJ76)&gt;=40, Active!HY$2, 0)</f>
        <v>0</v>
      </c>
      <c r="HZ76" s="238">
        <f>IF(MAX($BK76:$BM76)&gt;=40, Active!HZ$2, 0)</f>
        <v>0</v>
      </c>
      <c r="IA76" s="238">
        <f>IF(MAX($BN76:$BP76)&gt;=40, Active!IA$2, 0)</f>
        <v>0</v>
      </c>
      <c r="IB76" s="238">
        <f>IF(MAX($BQ76:$BS76)&gt;=40, Active!IB$2, 0)</f>
        <v>0</v>
      </c>
      <c r="IC76" s="238">
        <f>IF(MAX($BT76:$BV76)&gt;=40, Active!IC$2, 0)</f>
        <v>0</v>
      </c>
      <c r="ID76" s="239">
        <f>IF(MAX($BW76:$BY76)&gt;=40, Active!ID$2, 0)</f>
        <v>0</v>
      </c>
      <c r="IE76" s="240">
        <f>IF(MAX($BZ76:$CB76)&gt;=40, Active!IE$2, 0)</f>
        <v>0</v>
      </c>
      <c r="IF76" s="240">
        <f>IF(MAX($CC76:$CE76)&gt;=40, Active!IF$2, 0)</f>
        <v>0</v>
      </c>
      <c r="IG76" s="240">
        <f>IF(MAX($CF76:$CH76)&gt;=40, Active!IG$2, 0)</f>
        <v>0</v>
      </c>
      <c r="IH76" s="240">
        <f>IF(MAX($CI76:$CK76)&gt;=40, Active!IH$2, 0)</f>
        <v>0</v>
      </c>
      <c r="II76" s="240">
        <f>IF(MAX($CL76:$CN76)&gt;=40, Active!II$2, 0)</f>
        <v>0</v>
      </c>
      <c r="IJ76" s="240">
        <f>IF(MAX($CO76:$CQ76)&gt;=40, Active!IJ$2, 0)</f>
        <v>0</v>
      </c>
      <c r="IK76" s="240">
        <f>IF(MAX($CR76:$CT76)&gt;=40, Active!IK$2, 0)</f>
        <v>0</v>
      </c>
      <c r="IL76" s="240">
        <f>IF(MAX($CU76:$CW76)&gt;=40, Active!IL$2, 0)</f>
        <v>0</v>
      </c>
      <c r="IM76" s="240">
        <f>IF(MAX($CX76:$CZ76)&gt;=40, Active!IM$2, 0)</f>
        <v>0</v>
      </c>
      <c r="IN76" s="240">
        <f>IF(MAX($DA76:$DC76)&gt;=40, Active!IN$2, 0)</f>
        <v>0</v>
      </c>
      <c r="IO76" s="240">
        <f>IF(MAX($DD76:$DF76)&gt;=40, Active!IO$2, 0)</f>
        <v>0</v>
      </c>
      <c r="IP76" s="416">
        <f t="shared" si="31"/>
        <v>120</v>
      </c>
      <c r="IQ76" s="416">
        <f t="shared" si="32"/>
        <v>0</v>
      </c>
    </row>
    <row r="77" spans="2:251" ht="15" customHeight="1" x14ac:dyDescent="0.25">
      <c r="B77" s="392">
        <v>1</v>
      </c>
      <c r="C77" s="13" t="s">
        <v>615</v>
      </c>
      <c r="D77" s="423">
        <v>42736</v>
      </c>
      <c r="E77" s="20" t="s">
        <v>278</v>
      </c>
      <c r="F77" s="6">
        <v>7994272</v>
      </c>
      <c r="G77" s="20">
        <v>1</v>
      </c>
      <c r="H77" s="20"/>
      <c r="I77" s="23"/>
      <c r="J77" s="6"/>
      <c r="K77" s="6"/>
      <c r="L77" s="424"/>
      <c r="M77" s="425" t="s">
        <v>594</v>
      </c>
      <c r="N77" s="24" t="s">
        <v>17</v>
      </c>
      <c r="O77" s="107"/>
      <c r="P77" s="107"/>
      <c r="Q77" s="273"/>
      <c r="R77" s="24" t="s">
        <v>17</v>
      </c>
      <c r="S77" s="107"/>
      <c r="T77" s="107"/>
      <c r="U77" s="290"/>
      <c r="V77" s="24" t="s">
        <v>17</v>
      </c>
      <c r="W77" s="107"/>
      <c r="X77" s="107"/>
      <c r="Y77" s="273"/>
      <c r="Z77" s="24" t="s">
        <v>16</v>
      </c>
      <c r="AA77" s="273"/>
      <c r="AB77" s="24" t="s">
        <v>16</v>
      </c>
      <c r="AC77" s="273"/>
      <c r="AD77" s="24">
        <v>62.299999237060547</v>
      </c>
      <c r="AE77" s="107"/>
      <c r="AF77" s="273"/>
      <c r="AG77" s="24">
        <v>71.470001220703125</v>
      </c>
      <c r="AH77" s="107"/>
      <c r="AI77" s="273"/>
      <c r="AJ77" s="24">
        <v>90</v>
      </c>
      <c r="AK77" s="107"/>
      <c r="AL77" s="273"/>
      <c r="AM77" s="24">
        <v>62.659999847412109</v>
      </c>
      <c r="AN77" s="107"/>
      <c r="AO77" s="273"/>
      <c r="AP77" s="24">
        <v>83.800003051757813</v>
      </c>
      <c r="AQ77" s="107"/>
      <c r="AR77" s="273"/>
      <c r="AS77" s="24">
        <v>82.25</v>
      </c>
      <c r="AT77" s="107"/>
      <c r="AU77" s="273"/>
      <c r="AV77" s="24">
        <v>62</v>
      </c>
      <c r="AW77" s="107"/>
      <c r="AX77" s="273"/>
      <c r="AY77" s="24"/>
      <c r="AZ77" s="107"/>
      <c r="BA77" s="273"/>
      <c r="BB77" s="24"/>
      <c r="BC77" s="107"/>
      <c r="BD77" s="273"/>
      <c r="BE77" s="24"/>
      <c r="BF77" s="107"/>
      <c r="BG77" s="273"/>
      <c r="BH77" s="24"/>
      <c r="BI77" s="107"/>
      <c r="BJ77" s="273"/>
      <c r="BK77" s="24"/>
      <c r="BL77" s="107"/>
      <c r="BM77" s="273"/>
      <c r="BN77" s="24"/>
      <c r="BO77" s="107"/>
      <c r="BP77" s="273"/>
      <c r="BQ77" s="24"/>
      <c r="BR77" s="107"/>
      <c r="BS77" s="273"/>
      <c r="BT77" s="24"/>
      <c r="BU77" s="291"/>
      <c r="BV77" s="273"/>
      <c r="BW77" s="24"/>
      <c r="BX77" s="107"/>
      <c r="BY77" s="273"/>
      <c r="BZ77" s="24"/>
      <c r="CA77" s="107"/>
      <c r="CB77" s="273"/>
      <c r="CC77" s="24"/>
      <c r="CD77" s="107"/>
      <c r="CE77" s="107"/>
      <c r="CF77" s="107"/>
      <c r="CG77" s="107"/>
      <c r="CH77" s="273"/>
      <c r="CI77" s="24"/>
      <c r="CJ77" s="107"/>
      <c r="CK77" s="273"/>
      <c r="CL77" s="24"/>
      <c r="CM77" s="107"/>
      <c r="CN77" s="273"/>
      <c r="CO77" s="24"/>
      <c r="CP77" s="107"/>
      <c r="CQ77" s="273"/>
      <c r="CR77" s="24"/>
      <c r="CS77" s="107"/>
      <c r="CT77" s="273"/>
      <c r="CU77" s="24"/>
      <c r="CV77" s="107"/>
      <c r="CW77" s="273"/>
      <c r="CX77" s="24"/>
      <c r="CY77" s="107"/>
      <c r="CZ77" s="273"/>
      <c r="DA77" s="24"/>
      <c r="DB77" s="107"/>
      <c r="DC77" s="273"/>
      <c r="DD77" s="24"/>
      <c r="DE77" s="107"/>
      <c r="DF77" s="273"/>
      <c r="DG77" s="218"/>
      <c r="DH77" s="217"/>
      <c r="DI77" s="217"/>
      <c r="DJ77" s="286" t="e">
        <f t="shared" si="26"/>
        <v>#DIV/0!</v>
      </c>
      <c r="DK77" s="219"/>
      <c r="DL77" s="220" t="e">
        <f t="shared" si="27"/>
        <v>#DIV/0!</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8"/>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9"/>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30"/>
        <v>0</v>
      </c>
      <c r="HI77" s="243"/>
      <c r="HJ77" s="242">
        <f>IF(MAX($N77:$Q77)&gt;=40, Active!HJ$2, 0)</f>
        <v>0</v>
      </c>
      <c r="HK77" s="234">
        <f>IF(MAX($R77:$U77)&gt;=40, Active!HK$2, 0)</f>
        <v>0</v>
      </c>
      <c r="HL77" s="234">
        <f>IF(MAX($V77:$Y77)&gt;=40, Active!HL$2, 0)</f>
        <v>0</v>
      </c>
      <c r="HM77" s="234">
        <f>IF(MAX($Z77:$AA77)&gt;=40, Active!HM$2, 0)</f>
        <v>0</v>
      </c>
      <c r="HN77" s="234">
        <f>IF(MAX($AB77:$AC77)&gt;=40, Active!HN$2, 0)</f>
        <v>0</v>
      </c>
      <c r="HO77" s="235">
        <f>IF(MAX($AD77:$AF77)&gt;=40, Active!HO$2, 0)</f>
        <v>20</v>
      </c>
      <c r="HP77" s="236">
        <f>IF(MAX($AG77:$AI77)&gt;=40, Active!HP$2, 0)</f>
        <v>20</v>
      </c>
      <c r="HQ77" s="236">
        <f>IF(MAX($AJ77:$AL77)&gt;=40, Active!HQ$2, 0)</f>
        <v>20</v>
      </c>
      <c r="HR77" s="236">
        <f>IF(MAX($AM77:$AO77)&gt;=40, Active!HR$2, 0)</f>
        <v>20</v>
      </c>
      <c r="HS77" s="236">
        <f>IF(MAX($AP77:$AR77)&gt;=40, Active!HS$2, 0)</f>
        <v>10</v>
      </c>
      <c r="HT77" s="236">
        <f>IF(MAX($AS77:$AU77)&gt;=40, Active!HT$2, 0)</f>
        <v>20</v>
      </c>
      <c r="HU77" s="236">
        <f>IF(MAX($AV77:$AX77)&gt;=40, Active!HU$2, 0)</f>
        <v>10</v>
      </c>
      <c r="HV77" s="237">
        <f>IF(MAX($AY77:$BA77)&gt;=40, Active!HV$2, 0)</f>
        <v>0</v>
      </c>
      <c r="HW77" s="238">
        <f>IF(MAX($BB77:$BD77)&gt;=40, Active!HW$2, 0)</f>
        <v>0</v>
      </c>
      <c r="HX77" s="238">
        <f>IF(MAX($BE77:$BG77)&gt;=40, Active!HX$2, 0)</f>
        <v>0</v>
      </c>
      <c r="HY77" s="238">
        <f>IF(MAX($BH77:$BJ77)&gt;=40, Active!HY$2, 0)</f>
        <v>0</v>
      </c>
      <c r="HZ77" s="238">
        <f>IF(MAX($BK77:$BM77)&gt;=40, Active!HZ$2, 0)</f>
        <v>0</v>
      </c>
      <c r="IA77" s="238">
        <f>IF(MAX($BN77:$BP77)&gt;=40, Active!IA$2, 0)</f>
        <v>0</v>
      </c>
      <c r="IB77" s="238">
        <f>IF(MAX($BQ77:$BS77)&gt;=40, Active!IB$2, 0)</f>
        <v>0</v>
      </c>
      <c r="IC77" s="238">
        <f>IF(MAX($BT77:$BV77)&gt;=40, Active!IC$2, 0)</f>
        <v>0</v>
      </c>
      <c r="ID77" s="239">
        <f>IF(MAX($BW77:$BY77)&gt;=40, Active!ID$2, 0)</f>
        <v>0</v>
      </c>
      <c r="IE77" s="240">
        <f>IF(MAX($BZ77:$CB77)&gt;=40, Active!IE$2, 0)</f>
        <v>0</v>
      </c>
      <c r="IF77" s="240">
        <f>IF(MAX($CC77:$CE77)&gt;=40, Active!IF$2, 0)</f>
        <v>0</v>
      </c>
      <c r="IG77" s="240">
        <f>IF(MAX($CF77:$CH77)&gt;=40, Active!IG$2, 0)</f>
        <v>0</v>
      </c>
      <c r="IH77" s="240">
        <f>IF(MAX($CI77:$CK77)&gt;=40, Active!IH$2, 0)</f>
        <v>0</v>
      </c>
      <c r="II77" s="240">
        <f>IF(MAX($CL77:$CN77)&gt;=40, Active!II$2, 0)</f>
        <v>0</v>
      </c>
      <c r="IJ77" s="240">
        <f>IF(MAX($CO77:$CQ77)&gt;=40, Active!IJ$2, 0)</f>
        <v>0</v>
      </c>
      <c r="IK77" s="240">
        <f>IF(MAX($CR77:$CT77)&gt;=40, Active!IK$2, 0)</f>
        <v>0</v>
      </c>
      <c r="IL77" s="240">
        <f>IF(MAX($CU77:$CW77)&gt;=40, Active!IL$2, 0)</f>
        <v>0</v>
      </c>
      <c r="IM77" s="240">
        <f>IF(MAX($CX77:$CZ77)&gt;=40, Active!IM$2, 0)</f>
        <v>0</v>
      </c>
      <c r="IN77" s="240">
        <f>IF(MAX($DA77:$DC77)&gt;=40, Active!IN$2, 0)</f>
        <v>0</v>
      </c>
      <c r="IO77" s="240">
        <f>IF(MAX($DD77:$DF77)&gt;=40, Active!IO$2, 0)</f>
        <v>0</v>
      </c>
      <c r="IP77" s="416">
        <f t="shared" si="31"/>
        <v>120</v>
      </c>
      <c r="IQ77" s="416">
        <f t="shared" si="32"/>
        <v>0</v>
      </c>
    </row>
    <row r="78" spans="2:251" ht="15" customHeight="1" x14ac:dyDescent="0.25">
      <c r="B78" s="392">
        <v>3</v>
      </c>
      <c r="C78" s="13" t="s">
        <v>616</v>
      </c>
      <c r="D78" s="423">
        <v>42736</v>
      </c>
      <c r="E78" s="20" t="s">
        <v>278</v>
      </c>
      <c r="F78" s="6">
        <v>7994283</v>
      </c>
      <c r="G78" s="20">
        <v>1</v>
      </c>
      <c r="H78" s="20"/>
      <c r="I78" s="23"/>
      <c r="J78" s="6"/>
      <c r="K78" s="6"/>
      <c r="L78" s="424"/>
      <c r="M78" s="425" t="s">
        <v>595</v>
      </c>
      <c r="N78" s="24" t="s">
        <v>18</v>
      </c>
      <c r="O78" s="107"/>
      <c r="P78" s="107"/>
      <c r="Q78" s="273"/>
      <c r="R78" s="24" t="s">
        <v>18</v>
      </c>
      <c r="S78" s="107"/>
      <c r="T78" s="107"/>
      <c r="U78" s="290"/>
      <c r="V78" s="24" t="s">
        <v>18</v>
      </c>
      <c r="W78" s="107"/>
      <c r="X78" s="107"/>
      <c r="Y78" s="273"/>
      <c r="Z78" s="24" t="s">
        <v>17</v>
      </c>
      <c r="AA78" s="273"/>
      <c r="AB78" s="24" t="s">
        <v>16</v>
      </c>
      <c r="AC78" s="273"/>
      <c r="AD78" s="24">
        <v>83.050003051757813</v>
      </c>
      <c r="AE78" s="107"/>
      <c r="AF78" s="273"/>
      <c r="AG78" s="24">
        <v>81.099998474121094</v>
      </c>
      <c r="AH78" s="107"/>
      <c r="AI78" s="273"/>
      <c r="AJ78" s="24">
        <v>94.800003051757813</v>
      </c>
      <c r="AK78" s="107"/>
      <c r="AL78" s="273"/>
      <c r="AM78" s="24">
        <v>86.69000244140625</v>
      </c>
      <c r="AN78" s="107"/>
      <c r="AO78" s="273"/>
      <c r="AP78" s="24">
        <v>88.800003051757813</v>
      </c>
      <c r="AQ78" s="107"/>
      <c r="AR78" s="273"/>
      <c r="AS78" s="24">
        <v>89</v>
      </c>
      <c r="AT78" s="107"/>
      <c r="AU78" s="273"/>
      <c r="AV78" s="24">
        <v>78</v>
      </c>
      <c r="AW78" s="107"/>
      <c r="AX78" s="273"/>
      <c r="AY78" s="24"/>
      <c r="AZ78" s="107"/>
      <c r="BA78" s="273"/>
      <c r="BB78" s="24"/>
      <c r="BC78" s="107"/>
      <c r="BD78" s="273"/>
      <c r="BE78" s="24"/>
      <c r="BF78" s="107"/>
      <c r="BG78" s="273"/>
      <c r="BH78" s="24"/>
      <c r="BI78" s="107"/>
      <c r="BJ78" s="273"/>
      <c r="BK78" s="24"/>
      <c r="BL78" s="107"/>
      <c r="BM78" s="273"/>
      <c r="BN78" s="24"/>
      <c r="BO78" s="107"/>
      <c r="BP78" s="273"/>
      <c r="BQ78" s="24"/>
      <c r="BR78" s="107"/>
      <c r="BS78" s="273"/>
      <c r="BT78" s="24"/>
      <c r="BU78" s="291"/>
      <c r="BV78" s="273"/>
      <c r="BW78" s="24"/>
      <c r="BX78" s="107"/>
      <c r="BY78" s="273"/>
      <c r="BZ78" s="24"/>
      <c r="CA78" s="107"/>
      <c r="CB78" s="273"/>
      <c r="CC78" s="24"/>
      <c r="CD78" s="107"/>
      <c r="CE78" s="107"/>
      <c r="CF78" s="107"/>
      <c r="CG78" s="107"/>
      <c r="CH78" s="273"/>
      <c r="CI78" s="24"/>
      <c r="CJ78" s="107"/>
      <c r="CK78" s="273"/>
      <c r="CL78" s="24"/>
      <c r="CM78" s="107"/>
      <c r="CN78" s="273"/>
      <c r="CO78" s="24"/>
      <c r="CP78" s="107"/>
      <c r="CQ78" s="273"/>
      <c r="CR78" s="24"/>
      <c r="CS78" s="107"/>
      <c r="CT78" s="273"/>
      <c r="CU78" s="24"/>
      <c r="CV78" s="107"/>
      <c r="CW78" s="273"/>
      <c r="CX78" s="24"/>
      <c r="CY78" s="107"/>
      <c r="CZ78" s="273"/>
      <c r="DA78" s="24"/>
      <c r="DB78" s="107"/>
      <c r="DC78" s="273"/>
      <c r="DD78" s="24"/>
      <c r="DE78" s="107"/>
      <c r="DF78" s="273"/>
      <c r="DG78" s="218"/>
      <c r="DH78" s="217"/>
      <c r="DI78" s="217"/>
      <c r="DJ78" s="286" t="e">
        <f t="shared" si="26"/>
        <v>#DIV/0!</v>
      </c>
      <c r="DK78" s="219"/>
      <c r="DL78" s="220" t="e">
        <f t="shared" si="27"/>
        <v>#DIV/0!</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si="28"/>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si="29"/>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si="30"/>
        <v>0</v>
      </c>
      <c r="HI78" s="243"/>
      <c r="HJ78" s="242">
        <f>IF(MAX($N78:$Q78)&gt;=40, Active!HJ$2, 0)</f>
        <v>0</v>
      </c>
      <c r="HK78" s="234">
        <f>IF(MAX($R78:$U78)&gt;=40, Active!HK$2, 0)</f>
        <v>0</v>
      </c>
      <c r="HL78" s="234">
        <f>IF(MAX($V78:$Y78)&gt;=40, Active!HL$2, 0)</f>
        <v>0</v>
      </c>
      <c r="HM78" s="234">
        <f>IF(MAX($Z78:$AA78)&gt;=40, Active!HM$2, 0)</f>
        <v>0</v>
      </c>
      <c r="HN78" s="234">
        <f>IF(MAX($AB78:$AC78)&gt;=40, Active!HN$2, 0)</f>
        <v>0</v>
      </c>
      <c r="HO78" s="235">
        <f>IF(MAX($AD78:$AF78)&gt;=40, Active!HO$2, 0)</f>
        <v>20</v>
      </c>
      <c r="HP78" s="236">
        <f>IF(MAX($AG78:$AI78)&gt;=40, Active!HP$2, 0)</f>
        <v>20</v>
      </c>
      <c r="HQ78" s="236">
        <f>IF(MAX($AJ78:$AL78)&gt;=40, Active!HQ$2, 0)</f>
        <v>20</v>
      </c>
      <c r="HR78" s="236">
        <f>IF(MAX($AM78:$AO78)&gt;=40, Active!HR$2, 0)</f>
        <v>20</v>
      </c>
      <c r="HS78" s="236">
        <f>IF(MAX($AP78:$AR78)&gt;=40, Active!HS$2, 0)</f>
        <v>10</v>
      </c>
      <c r="HT78" s="236">
        <f>IF(MAX($AS78:$AU78)&gt;=40, Active!HT$2, 0)</f>
        <v>20</v>
      </c>
      <c r="HU78" s="236">
        <f>IF(MAX($AV78:$AX78)&gt;=40, Active!HU$2, 0)</f>
        <v>10</v>
      </c>
      <c r="HV78" s="237">
        <f>IF(MAX($AY78:$BA78)&gt;=40, Active!HV$2, 0)</f>
        <v>0</v>
      </c>
      <c r="HW78" s="238">
        <f>IF(MAX($BB78:$BD78)&gt;=40, Active!HW$2, 0)</f>
        <v>0</v>
      </c>
      <c r="HX78" s="238">
        <f>IF(MAX($BE78:$BG78)&gt;=40, Active!HX$2, 0)</f>
        <v>0</v>
      </c>
      <c r="HY78" s="238">
        <f>IF(MAX($BH78:$BJ78)&gt;=40, Active!HY$2, 0)</f>
        <v>0</v>
      </c>
      <c r="HZ78" s="238">
        <f>IF(MAX($BK78:$BM78)&gt;=40, Active!HZ$2, 0)</f>
        <v>0</v>
      </c>
      <c r="IA78" s="238">
        <f>IF(MAX($BN78:$BP78)&gt;=40, Active!IA$2, 0)</f>
        <v>0</v>
      </c>
      <c r="IB78" s="238">
        <f>IF(MAX($BQ78:$BS78)&gt;=40, Active!IB$2, 0)</f>
        <v>0</v>
      </c>
      <c r="IC78" s="238">
        <f>IF(MAX($BT78:$BV78)&gt;=40, Active!IC$2, 0)</f>
        <v>0</v>
      </c>
      <c r="ID78" s="239">
        <f>IF(MAX($BW78:$BY78)&gt;=40, Active!ID$2, 0)</f>
        <v>0</v>
      </c>
      <c r="IE78" s="240">
        <f>IF(MAX($BZ78:$CB78)&gt;=40, Active!IE$2, 0)</f>
        <v>0</v>
      </c>
      <c r="IF78" s="240">
        <f>IF(MAX($CC78:$CE78)&gt;=40, Active!IF$2, 0)</f>
        <v>0</v>
      </c>
      <c r="IG78" s="240">
        <f>IF(MAX($CF78:$CH78)&gt;=40, Active!IG$2, 0)</f>
        <v>0</v>
      </c>
      <c r="IH78" s="240">
        <f>IF(MAX($CI78:$CK78)&gt;=40, Active!IH$2, 0)</f>
        <v>0</v>
      </c>
      <c r="II78" s="240">
        <f>IF(MAX($CL78:$CN78)&gt;=40, Active!II$2, 0)</f>
        <v>0</v>
      </c>
      <c r="IJ78" s="240">
        <f>IF(MAX($CO78:$CQ78)&gt;=40, Active!IJ$2, 0)</f>
        <v>0</v>
      </c>
      <c r="IK78" s="240">
        <f>IF(MAX($CR78:$CT78)&gt;=40, Active!IK$2, 0)</f>
        <v>0</v>
      </c>
      <c r="IL78" s="240">
        <f>IF(MAX($CU78:$CW78)&gt;=40, Active!IL$2, 0)</f>
        <v>0</v>
      </c>
      <c r="IM78" s="240">
        <f>IF(MAX($CX78:$CZ78)&gt;=40, Active!IM$2, 0)</f>
        <v>0</v>
      </c>
      <c r="IN78" s="240">
        <f>IF(MAX($DA78:$DC78)&gt;=40, Active!IN$2, 0)</f>
        <v>0</v>
      </c>
      <c r="IO78" s="240">
        <f>IF(MAX($DD78:$DF78)&gt;=40, Active!IO$2, 0)</f>
        <v>0</v>
      </c>
      <c r="IP78" s="416">
        <f t="shared" si="31"/>
        <v>120</v>
      </c>
      <c r="IQ78" s="416">
        <f t="shared" si="32"/>
        <v>0</v>
      </c>
    </row>
    <row r="79" spans="2:251" ht="15" customHeight="1" x14ac:dyDescent="0.25">
      <c r="B79" s="392">
        <v>4</v>
      </c>
      <c r="C79" s="13" t="s">
        <v>607</v>
      </c>
      <c r="D79" s="423">
        <v>42826</v>
      </c>
      <c r="E79" s="20" t="s">
        <v>278</v>
      </c>
      <c r="F79" s="6">
        <v>8117807</v>
      </c>
      <c r="G79" s="20">
        <v>1</v>
      </c>
      <c r="H79" s="20"/>
      <c r="I79" s="23"/>
      <c r="J79" s="6"/>
      <c r="K79" s="6"/>
      <c r="L79" s="424"/>
      <c r="M79" s="425" t="s">
        <v>608</v>
      </c>
      <c r="N79" s="24" t="s">
        <v>21</v>
      </c>
      <c r="O79" s="107"/>
      <c r="P79" s="107"/>
      <c r="Q79" s="273"/>
      <c r="R79" s="24" t="s">
        <v>16</v>
      </c>
      <c r="S79" s="107"/>
      <c r="T79" s="107"/>
      <c r="U79" s="290"/>
      <c r="V79" s="24" t="s">
        <v>16</v>
      </c>
      <c r="W79" s="107"/>
      <c r="X79" s="107"/>
      <c r="Y79" s="273"/>
      <c r="Z79" s="24" t="s">
        <v>17</v>
      </c>
      <c r="AA79" s="273"/>
      <c r="AB79" s="24" t="s">
        <v>17</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c r="AZ79" s="107"/>
      <c r="BA79" s="273"/>
      <c r="BB79" s="24">
        <v>57.900001525878906</v>
      </c>
      <c r="BC79" s="107"/>
      <c r="BD79" s="273"/>
      <c r="BE79" s="24">
        <v>54.25</v>
      </c>
      <c r="BF79" s="107"/>
      <c r="BG79" s="273"/>
      <c r="BH79" s="24">
        <v>56.990001678466797</v>
      </c>
      <c r="BI79" s="107"/>
      <c r="BJ79" s="273"/>
      <c r="BK79" s="24"/>
      <c r="BL79" s="107"/>
      <c r="BM79" s="273"/>
      <c r="BN79" s="24">
        <v>68.199996948242188</v>
      </c>
      <c r="BO79" s="107"/>
      <c r="BP79" s="273"/>
      <c r="BQ79" s="24">
        <v>44</v>
      </c>
      <c r="BR79" s="107"/>
      <c r="BS79" s="273"/>
      <c r="BT79" s="24"/>
      <c r="BU79" s="291"/>
      <c r="BV79" s="273"/>
      <c r="BW79" s="24"/>
      <c r="BX79" s="107"/>
      <c r="BY79" s="273"/>
      <c r="BZ79" s="24"/>
      <c r="CA79" s="107"/>
      <c r="CB79" s="273"/>
      <c r="CC79" s="24"/>
      <c r="CD79" s="107"/>
      <c r="CE79" s="107"/>
      <c r="CF79" s="107"/>
      <c r="CG79" s="107"/>
      <c r="CH79" s="273"/>
      <c r="CI79" s="24"/>
      <c r="CJ79" s="107"/>
      <c r="CK79" s="273"/>
      <c r="CL79" s="24"/>
      <c r="CM79" s="107"/>
      <c r="CN79" s="273"/>
      <c r="CO79" s="24"/>
      <c r="CP79" s="107"/>
      <c r="CQ79" s="273"/>
      <c r="CR79" s="24"/>
      <c r="CS79" s="107"/>
      <c r="CT79" s="273"/>
      <c r="CU79" s="24"/>
      <c r="CV79" s="107"/>
      <c r="CW79" s="273"/>
      <c r="CX79" s="24"/>
      <c r="CY79" s="107"/>
      <c r="CZ79" s="273"/>
      <c r="DA79" s="24"/>
      <c r="DB79" s="107"/>
      <c r="DC79" s="273"/>
      <c r="DD79" s="24"/>
      <c r="DE79" s="107"/>
      <c r="DF79" s="273"/>
      <c r="DG79" s="218"/>
      <c r="DH79" s="217"/>
      <c r="DI79" s="217"/>
      <c r="DJ79" s="286">
        <f t="shared" si="26"/>
        <v>56.268000030517577</v>
      </c>
      <c r="DK79" s="219"/>
      <c r="DL79" s="220">
        <f t="shared" si="27"/>
        <v>2.8134000015258787</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8"/>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9"/>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30"/>
        <v>0</v>
      </c>
      <c r="HI79" s="243"/>
      <c r="HJ79" s="242">
        <f>IF(MAX($N79:$Q79)&gt;=40, Active!HJ$2, 0)</f>
        <v>0</v>
      </c>
      <c r="HK79" s="234">
        <f>IF(MAX($R79:$U79)&gt;=40, Active!HK$2, 0)</f>
        <v>0</v>
      </c>
      <c r="HL79" s="234">
        <f>IF(MAX($V79:$Y79)&gt;=40, Active!HL$2, 0)</f>
        <v>0</v>
      </c>
      <c r="HM79" s="234">
        <f>IF(MAX($Z79:$AA79)&gt;=40, Active!HM$2, 0)</f>
        <v>0</v>
      </c>
      <c r="HN79" s="234">
        <f>IF(MAX($AB79:$AC79)&gt;=40, Active!HN$2, 0)</f>
        <v>0</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0</v>
      </c>
      <c r="HW79" s="238">
        <f>IF(MAX($BB79:$BD79)&gt;=40, Active!HW$2, 0)</f>
        <v>20</v>
      </c>
      <c r="HX79" s="238">
        <f>IF(MAX($BE79:$BG79)&gt;=40, Active!HX$2, 0)</f>
        <v>20</v>
      </c>
      <c r="HY79" s="238">
        <f>IF(MAX($BH79:$BJ79)&gt;=40, Active!HY$2, 0)</f>
        <v>20</v>
      </c>
      <c r="HZ79" s="238">
        <f>IF(MAX($BK79:$BM79)&gt;=40, Active!HZ$2, 0)</f>
        <v>0</v>
      </c>
      <c r="IA79" s="238">
        <f>IF(MAX($BN79:$BP79)&gt;=40, Active!IA$2, 0)</f>
        <v>20</v>
      </c>
      <c r="IB79" s="238">
        <f>IF(MAX($BQ79:$BS79)&gt;=40, Active!IB$2, 0)</f>
        <v>10</v>
      </c>
      <c r="IC79" s="238">
        <f>IF(MAX($BT79:$BV79)&gt;=40, Active!IC$2, 0)</f>
        <v>0</v>
      </c>
      <c r="ID79" s="239">
        <f>IF(MAX($BW79:$BY79)&gt;=40, Active!ID$2, 0)</f>
        <v>0</v>
      </c>
      <c r="IE79" s="240">
        <f>IF(MAX($BZ79:$CB79)&gt;=40, Active!IE$2, 0)</f>
        <v>0</v>
      </c>
      <c r="IF79" s="240">
        <f>IF(MAX($CC79:$CE79)&gt;=40, Active!IF$2, 0)</f>
        <v>0</v>
      </c>
      <c r="IG79" s="240">
        <f>IF(MAX($CF79:$CH79)&gt;=40, Active!IG$2, 0)</f>
        <v>0</v>
      </c>
      <c r="IH79" s="240">
        <f>IF(MAX($CI79:$CK79)&gt;=40, Active!IH$2, 0)</f>
        <v>0</v>
      </c>
      <c r="II79" s="240">
        <f>IF(MAX($CL79:$CN79)&gt;=40, Active!II$2, 0)</f>
        <v>0</v>
      </c>
      <c r="IJ79" s="240">
        <f>IF(MAX($CO79:$CQ79)&gt;=40, Active!IJ$2, 0)</f>
        <v>0</v>
      </c>
      <c r="IK79" s="240">
        <f>IF(MAX($CR79:$CT79)&gt;=40, Active!IK$2, 0)</f>
        <v>0</v>
      </c>
      <c r="IL79" s="240">
        <f>IF(MAX($CU79:$CW79)&gt;=40, Active!IL$2, 0)</f>
        <v>0</v>
      </c>
      <c r="IM79" s="240">
        <f>IF(MAX($CX79:$CZ79)&gt;=40, Active!IM$2, 0)</f>
        <v>0</v>
      </c>
      <c r="IN79" s="240">
        <f>IF(MAX($DA79:$DC79)&gt;=40, Active!IN$2, 0)</f>
        <v>0</v>
      </c>
      <c r="IO79" s="240">
        <f>IF(MAX($DD79:$DF79)&gt;=40, Active!IO$2, 0)</f>
        <v>0</v>
      </c>
      <c r="IP79" s="416">
        <f t="shared" si="31"/>
        <v>210</v>
      </c>
      <c r="IQ79" s="416">
        <f t="shared" si="32"/>
        <v>0</v>
      </c>
    </row>
    <row r="80" spans="2:251" ht="15" customHeight="1" x14ac:dyDescent="0.25">
      <c r="B80" s="223"/>
      <c r="C80" s="222"/>
      <c r="D80" s="404"/>
      <c r="E80" s="405"/>
      <c r="F80" s="221"/>
      <c r="G80" s="406"/>
      <c r="H80" s="406"/>
      <c r="I80" s="407"/>
      <c r="J80" s="408"/>
      <c r="K80" s="408"/>
      <c r="L80" s="409"/>
      <c r="M80" s="420"/>
      <c r="N80" s="411"/>
      <c r="O80" s="413"/>
      <c r="P80" s="413"/>
      <c r="Q80" s="410"/>
      <c r="R80" s="411"/>
      <c r="S80" s="413"/>
      <c r="T80" s="413"/>
      <c r="U80" s="412"/>
      <c r="V80" s="411"/>
      <c r="W80" s="413"/>
      <c r="X80" s="413"/>
      <c r="Y80" s="410"/>
      <c r="Z80" s="411"/>
      <c r="AA80" s="410"/>
      <c r="AB80" s="411"/>
      <c r="AC80" s="410"/>
      <c r="AD80" s="411"/>
      <c r="AE80" s="413"/>
      <c r="AF80" s="410"/>
      <c r="AG80" s="411"/>
      <c r="AH80" s="413"/>
      <c r="AI80" s="410"/>
      <c r="AJ80" s="411"/>
      <c r="AK80" s="413"/>
      <c r="AL80" s="410"/>
      <c r="AM80" s="411"/>
      <c r="AN80" s="413"/>
      <c r="AO80" s="410"/>
      <c r="AP80" s="411"/>
      <c r="AQ80" s="413"/>
      <c r="AR80" s="410"/>
      <c r="AS80" s="411"/>
      <c r="AT80" s="413"/>
      <c r="AU80" s="410"/>
      <c r="AV80" s="411"/>
      <c r="AW80" s="413"/>
      <c r="AX80" s="410"/>
      <c r="AY80" s="411"/>
      <c r="AZ80" s="413"/>
      <c r="BA80" s="410"/>
      <c r="BB80" s="411"/>
      <c r="BC80" s="413"/>
      <c r="BD80" s="410"/>
      <c r="BE80" s="411"/>
      <c r="BF80" s="413"/>
      <c r="BG80" s="410"/>
      <c r="BH80" s="411"/>
      <c r="BI80" s="413"/>
      <c r="BJ80" s="410"/>
      <c r="BK80" s="411"/>
      <c r="BL80" s="413"/>
      <c r="BM80" s="410"/>
      <c r="BN80" s="411"/>
      <c r="BO80" s="413"/>
      <c r="BP80" s="410"/>
      <c r="BQ80" s="411"/>
      <c r="BR80" s="413"/>
      <c r="BS80" s="410"/>
      <c r="BT80" s="411"/>
      <c r="BU80" s="414"/>
      <c r="BV80" s="410"/>
      <c r="BW80" s="411"/>
      <c r="BX80" s="413"/>
      <c r="BY80" s="410"/>
      <c r="BZ80" s="411"/>
      <c r="CA80" s="413"/>
      <c r="CB80" s="410"/>
      <c r="CC80" s="411"/>
      <c r="CD80" s="413"/>
      <c r="CE80" s="413"/>
      <c r="CF80" s="413"/>
      <c r="CG80" s="413"/>
      <c r="CH80" s="410"/>
      <c r="CI80" s="411"/>
      <c r="CJ80" s="413"/>
      <c r="CK80" s="410"/>
      <c r="CL80" s="411"/>
      <c r="CM80" s="413"/>
      <c r="CN80" s="410"/>
      <c r="CO80" s="411"/>
      <c r="CP80" s="413"/>
      <c r="CQ80" s="410"/>
      <c r="CR80" s="411"/>
      <c r="CS80" s="413"/>
      <c r="CT80" s="410"/>
      <c r="CU80" s="411"/>
      <c r="CV80" s="413"/>
      <c r="CW80" s="410"/>
      <c r="CX80" s="411"/>
      <c r="CY80" s="413"/>
      <c r="CZ80" s="410"/>
      <c r="DA80" s="411"/>
      <c r="DB80" s="413"/>
      <c r="DC80" s="410"/>
      <c r="DD80" s="411"/>
      <c r="DE80" s="413"/>
      <c r="DF80" s="410"/>
      <c r="DG80" s="222"/>
      <c r="DH80" s="396"/>
      <c r="DI80" s="396"/>
      <c r="DJ80" s="285"/>
      <c r="DK80" s="223"/>
      <c r="DL80" s="421"/>
      <c r="DM80" s="422"/>
      <c r="DN80" s="430"/>
      <c r="DO80" s="225"/>
      <c r="DP80" s="225"/>
      <c r="DQ80" s="225"/>
      <c r="DR80" s="225"/>
      <c r="DS80" s="226"/>
      <c r="DT80" s="227"/>
      <c r="DU80" s="227"/>
      <c r="DV80" s="227"/>
      <c r="DW80" s="227"/>
      <c r="DX80" s="227"/>
      <c r="DY80" s="227"/>
      <c r="DZ80" s="228"/>
      <c r="EA80" s="229"/>
      <c r="EB80" s="229"/>
      <c r="EC80" s="229"/>
      <c r="ED80" s="229"/>
      <c r="EE80" s="229"/>
      <c r="EF80" s="229"/>
      <c r="EG80" s="229"/>
      <c r="EH80" s="230"/>
      <c r="EI80" s="231"/>
      <c r="EJ80" s="231"/>
      <c r="EK80" s="231"/>
      <c r="EL80" s="231"/>
      <c r="EM80" s="231"/>
      <c r="EN80" s="231"/>
      <c r="EO80" s="231"/>
      <c r="EP80" s="231"/>
      <c r="EQ80" s="231"/>
      <c r="ER80" s="231"/>
      <c r="ES80" s="231"/>
      <c r="ET80" s="232"/>
      <c r="EU80" s="224"/>
      <c r="EV80" s="225"/>
      <c r="EW80" s="225"/>
      <c r="EX80" s="225"/>
      <c r="EY80" s="225"/>
      <c r="EZ80" s="226"/>
      <c r="FA80" s="227"/>
      <c r="FB80" s="227"/>
      <c r="FC80" s="227"/>
      <c r="FD80" s="227"/>
      <c r="FE80" s="227"/>
      <c r="FF80" s="227"/>
      <c r="FG80" s="228"/>
      <c r="FH80" s="229"/>
      <c r="FI80" s="229"/>
      <c r="FJ80" s="229"/>
      <c r="FK80" s="229"/>
      <c r="FL80" s="229"/>
      <c r="FM80" s="229"/>
      <c r="FN80" s="229"/>
      <c r="FO80" s="230"/>
      <c r="FP80" s="231"/>
      <c r="FQ80" s="231"/>
      <c r="FR80" s="231"/>
      <c r="FS80" s="231"/>
      <c r="FT80" s="231"/>
      <c r="FU80" s="231"/>
      <c r="FV80" s="231"/>
      <c r="FW80" s="231"/>
      <c r="FX80" s="231"/>
      <c r="FY80" s="231"/>
      <c r="FZ80" s="231"/>
      <c r="GA80" s="232"/>
      <c r="GB80" s="224"/>
      <c r="GC80" s="225"/>
      <c r="GD80" s="225"/>
      <c r="GE80" s="225"/>
      <c r="GF80" s="225"/>
      <c r="GG80" s="226"/>
      <c r="GH80" s="227"/>
      <c r="GI80" s="227"/>
      <c r="GJ80" s="227"/>
      <c r="GK80" s="227"/>
      <c r="GL80" s="227"/>
      <c r="GM80" s="227"/>
      <c r="GN80" s="228"/>
      <c r="GO80" s="229"/>
      <c r="GP80" s="229"/>
      <c r="GQ80" s="229"/>
      <c r="GR80" s="229"/>
      <c r="GS80" s="229"/>
      <c r="GT80" s="229"/>
      <c r="GU80" s="229"/>
      <c r="GV80" s="230"/>
      <c r="GW80" s="231"/>
      <c r="GX80" s="231"/>
      <c r="GY80" s="231"/>
      <c r="GZ80" s="231"/>
      <c r="HA80" s="231"/>
      <c r="HB80" s="231"/>
      <c r="HC80" s="231"/>
      <c r="HD80" s="231"/>
      <c r="HE80" s="231"/>
      <c r="HF80" s="231"/>
      <c r="HG80" s="231"/>
      <c r="HH80" s="232"/>
      <c r="HI80" s="232"/>
      <c r="HJ80" s="224"/>
      <c r="HK80" s="225"/>
      <c r="HL80" s="225"/>
      <c r="HM80" s="225"/>
      <c r="HN80" s="225"/>
      <c r="HO80" s="226"/>
      <c r="HP80" s="227"/>
      <c r="HQ80" s="227"/>
      <c r="HR80" s="227"/>
      <c r="HS80" s="227"/>
      <c r="HT80" s="227"/>
      <c r="HU80" s="227"/>
      <c r="HV80" s="228"/>
      <c r="HW80" s="229"/>
      <c r="HX80" s="229"/>
      <c r="HY80" s="229"/>
      <c r="HZ80" s="229"/>
      <c r="IA80" s="229"/>
      <c r="IB80" s="229"/>
      <c r="IC80" s="229"/>
      <c r="ID80" s="230"/>
      <c r="IE80" s="231"/>
      <c r="IF80" s="231"/>
      <c r="IG80" s="231"/>
      <c r="IH80" s="231"/>
      <c r="II80" s="231"/>
      <c r="IJ80" s="231"/>
      <c r="IK80" s="231"/>
      <c r="IL80" s="231"/>
      <c r="IM80" s="231"/>
      <c r="IN80" s="231"/>
      <c r="IO80" s="231"/>
      <c r="IP80" s="418"/>
      <c r="IQ80" s="418"/>
    </row>
    <row r="81" spans="2:251" ht="15" customHeight="1" x14ac:dyDescent="0.25">
      <c r="B81" s="392">
        <v>1</v>
      </c>
      <c r="C81" s="13" t="s">
        <v>651</v>
      </c>
      <c r="D81" s="423">
        <v>42461</v>
      </c>
      <c r="E81" s="20" t="s">
        <v>278</v>
      </c>
      <c r="F81" s="6">
        <v>7408078</v>
      </c>
      <c r="G81" s="20">
        <v>1</v>
      </c>
      <c r="H81" s="20"/>
      <c r="I81" s="23"/>
      <c r="J81" s="6"/>
      <c r="K81" s="6"/>
      <c r="L81" s="424"/>
      <c r="M81" s="425" t="s">
        <v>652</v>
      </c>
      <c r="N81" s="24"/>
      <c r="O81" s="107"/>
      <c r="P81" s="105"/>
      <c r="Q81" s="106"/>
      <c r="R81" s="24"/>
      <c r="S81" s="107"/>
      <c r="T81" s="105"/>
      <c r="U81" s="106"/>
      <c r="V81" s="24"/>
      <c r="W81" s="107"/>
      <c r="X81" s="105"/>
      <c r="Y81" s="106"/>
      <c r="Z81" s="24"/>
      <c r="AA81" s="273"/>
      <c r="AB81" s="24"/>
      <c r="AC81" s="273"/>
      <c r="AD81" s="24"/>
      <c r="AE81" s="107"/>
      <c r="AF81" s="273"/>
      <c r="AG81" s="24"/>
      <c r="AH81" s="107"/>
      <c r="AI81" s="273"/>
      <c r="AJ81" s="24"/>
      <c r="AK81" s="107"/>
      <c r="AL81" s="273"/>
      <c r="AM81" s="24"/>
      <c r="AN81" s="107"/>
      <c r="AO81" s="273"/>
      <c r="AP81" s="24"/>
      <c r="AQ81" s="107"/>
      <c r="AR81" s="273"/>
      <c r="AS81" s="24"/>
      <c r="AT81" s="107"/>
      <c r="AU81" s="273"/>
      <c r="AV81" s="24"/>
      <c r="AW81" s="107"/>
      <c r="AX81" s="273"/>
      <c r="AY81" s="24"/>
      <c r="AZ81" s="107"/>
      <c r="BA81" s="273"/>
      <c r="BB81" s="24">
        <v>75.75</v>
      </c>
      <c r="BC81" s="107"/>
      <c r="BD81" s="273"/>
      <c r="BE81" s="24"/>
      <c r="BF81" s="107"/>
      <c r="BG81" s="273"/>
      <c r="BH81" s="24"/>
      <c r="BI81" s="107"/>
      <c r="BJ81" s="273"/>
      <c r="BK81" s="24"/>
      <c r="BL81" s="107"/>
      <c r="BM81" s="273"/>
      <c r="BN81" s="24"/>
      <c r="BO81" s="107"/>
      <c r="BP81" s="273"/>
      <c r="BQ81" s="24">
        <v>78</v>
      </c>
      <c r="BR81" s="107"/>
      <c r="BS81" s="273"/>
      <c r="BT81" s="24"/>
      <c r="BU81" s="291"/>
      <c r="BV81" s="273"/>
      <c r="BW81" s="24"/>
      <c r="BX81" s="107"/>
      <c r="BY81" s="273"/>
      <c r="BZ81" s="24">
        <v>68.849998474121094</v>
      </c>
      <c r="CA81" s="107"/>
      <c r="CB81" s="273"/>
      <c r="CC81" s="24"/>
      <c r="CD81" s="107"/>
      <c r="CE81" s="107"/>
      <c r="CF81" s="107">
        <v>84</v>
      </c>
      <c r="CG81" s="107"/>
      <c r="CH81" s="273"/>
      <c r="CI81" s="24"/>
      <c r="CJ81" s="107"/>
      <c r="CK81" s="273"/>
      <c r="CL81" s="24">
        <v>75</v>
      </c>
      <c r="CM81" s="107"/>
      <c r="CN81" s="273"/>
      <c r="CO81" s="24"/>
      <c r="CP81" s="107"/>
      <c r="CQ81" s="273"/>
      <c r="CR81" s="24"/>
      <c r="CS81" s="107"/>
      <c r="CT81" s="273"/>
      <c r="CU81" s="24"/>
      <c r="CV81" s="107"/>
      <c r="CW81" s="273"/>
      <c r="CX81" s="24"/>
      <c r="CY81" s="107"/>
      <c r="CZ81" s="273"/>
      <c r="DA81" s="24">
        <v>75.510002136230469</v>
      </c>
      <c r="DB81" s="107"/>
      <c r="DC81" s="273"/>
      <c r="DD81" s="24">
        <v>75.900001525878906</v>
      </c>
      <c r="DE81" s="107"/>
      <c r="DF81" s="273"/>
      <c r="DG81" s="218"/>
      <c r="DH81" s="217"/>
      <c r="DI81" s="217"/>
      <c r="DJ81" s="286">
        <f t="shared" ref="DJ81:DJ112" si="33">AVERAGE(AY81:DF81)</f>
        <v>76.144286019461489</v>
      </c>
      <c r="DK81" s="219"/>
      <c r="DL81" s="220">
        <f t="shared" ref="DL81:DL112" si="34">IF(DJ81&gt;80, 4, (DJ81-50)/20+2.5)</f>
        <v>3.8072143009730746</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ref="ET81:ET112" si="35">SUM(DN81:ES81)</f>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ref="GA81:GA112" si="36">SUM(EU81:FZ81)</f>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ref="HH81:HH112" si="37">SUM(GB81:HG81)</f>
        <v>0</v>
      </c>
      <c r="HI81" s="243"/>
      <c r="HJ81" s="242">
        <f>IF(MAX($N81:$Q81)&gt;=40, Active!HJ$2, 0)</f>
        <v>0</v>
      </c>
      <c r="HK81" s="234">
        <f>IF(MAX($R81:$U81)&gt;=40, Active!HK$2, 0)</f>
        <v>0</v>
      </c>
      <c r="HL81" s="234">
        <f>IF(MAX($V81:$Y81)&gt;=40, Active!HL$2, 0)</f>
        <v>0</v>
      </c>
      <c r="HM81" s="234">
        <f>IF(MAX($Z81:$AA81)&gt;=40, Active!HM$2, 0)</f>
        <v>0</v>
      </c>
      <c r="HN81" s="234">
        <f>IF(MAX($AB81:$AC81)&gt;=40, Active!HN$2, 0)</f>
        <v>0</v>
      </c>
      <c r="HO81" s="235">
        <f>IF(MAX($AD81:$AF81)&gt;=40, Active!HO$2, 0)</f>
        <v>0</v>
      </c>
      <c r="HP81" s="236">
        <f>IF(MAX($AG81:$AI81)&gt;=40, Active!HP$2, 0)</f>
        <v>0</v>
      </c>
      <c r="HQ81" s="236">
        <f>IF(MAX($AJ81:$AL81)&gt;=40, Active!HQ$2, 0)</f>
        <v>0</v>
      </c>
      <c r="HR81" s="236">
        <f>IF(MAX($AM81:$AO81)&gt;=40, Active!HR$2, 0)</f>
        <v>0</v>
      </c>
      <c r="HS81" s="236">
        <f>IF(MAX($AP81:$AR81)&gt;=40, Active!HS$2, 0)</f>
        <v>0</v>
      </c>
      <c r="HT81" s="236">
        <f>IF(MAX($AS81:$AU81)&gt;=40, Active!HT$2, 0)</f>
        <v>0</v>
      </c>
      <c r="HU81" s="236">
        <f>IF(MAX($AV81:$AX81)&gt;=40, Active!HU$2, 0)</f>
        <v>0</v>
      </c>
      <c r="HV81" s="237">
        <f>IF(MAX($AY81:$BA81)&gt;=40, Active!HV$2, 0)</f>
        <v>0</v>
      </c>
      <c r="HW81" s="238">
        <f>IF(MAX($BB81:$BD81)&gt;=40, Active!HW$2, 0)</f>
        <v>20</v>
      </c>
      <c r="HX81" s="238">
        <f>IF(MAX($BE81:$BG81)&gt;=40, Active!HX$2, 0)</f>
        <v>0</v>
      </c>
      <c r="HY81" s="238">
        <f>IF(MAX($BH81:$BJ81)&gt;=40, Active!HY$2, 0)</f>
        <v>0</v>
      </c>
      <c r="HZ81" s="238">
        <f>IF(MAX($BK81:$BM81)&gt;=40, Active!HZ$2, 0)</f>
        <v>0</v>
      </c>
      <c r="IA81" s="238">
        <f>IF(MAX($BN81:$BP81)&gt;=40, Active!IA$2, 0)</f>
        <v>0</v>
      </c>
      <c r="IB81" s="238">
        <f>IF(MAX($BQ81:$BS81)&gt;=40, Active!IB$2, 0)</f>
        <v>10</v>
      </c>
      <c r="IC81" s="238">
        <f>IF(MAX($BT81:$BV81)&gt;=40, Active!IC$2, 0)</f>
        <v>0</v>
      </c>
      <c r="ID81" s="239">
        <f>IF(MAX($BW81:$BY81)&gt;=40, Active!ID$2, 0)</f>
        <v>0</v>
      </c>
      <c r="IE81" s="240">
        <f>IF(MAX($BZ81:$CB81)&gt;=40, Active!IE$2, 0)</f>
        <v>20</v>
      </c>
      <c r="IF81" s="240">
        <f>IF(MAX($CC81:$CE81)&gt;=40, Active!IF$2, 0)</f>
        <v>0</v>
      </c>
      <c r="IG81" s="240">
        <f>IF(MAX($CF81:$CH81)&gt;=40, Active!IG$2, 0)</f>
        <v>10</v>
      </c>
      <c r="IH81" s="240">
        <f>IF(MAX($CI81:$CK81)&gt;=40, Active!IH$2, 0)</f>
        <v>0</v>
      </c>
      <c r="II81" s="240">
        <f>IF(MAX($CL81:$CN81)&gt;=40, Active!II$2, 0)</f>
        <v>30</v>
      </c>
      <c r="IJ81" s="240">
        <f>IF(MAX($CO81:$CQ81)&gt;=40, Active!IJ$2, 0)</f>
        <v>0</v>
      </c>
      <c r="IK81" s="240">
        <f>IF(MAX($CR81:$CT81)&gt;=40, Active!IK$2, 0)</f>
        <v>0</v>
      </c>
      <c r="IL81" s="240">
        <f>IF(MAX($CU81:$CW81)&gt;=40, Active!IL$2, 0)</f>
        <v>0</v>
      </c>
      <c r="IM81" s="240">
        <f>IF(MAX($CX81:$CZ81)&gt;=40, Active!IM$2, 0)</f>
        <v>0</v>
      </c>
      <c r="IN81" s="240">
        <f>IF(MAX($DA81:$DC81)&gt;=40, Active!IN$2, 0)</f>
        <v>20</v>
      </c>
      <c r="IO81" s="240">
        <f>IF(MAX($DD81:$DF81)&gt;=40, Active!IO$2, 0)</f>
        <v>20</v>
      </c>
      <c r="IP81" s="416">
        <f t="shared" ref="IP81:IP112" si="38">SUM(HO81:IB81, ID81:IO81)</f>
        <v>130</v>
      </c>
      <c r="IQ81" s="416">
        <f t="shared" ref="IQ81:IQ112" si="39">SUM(HJ81:HN81, IC81)</f>
        <v>0</v>
      </c>
    </row>
    <row r="82" spans="2:251" ht="15" customHeight="1" x14ac:dyDescent="0.25">
      <c r="B82" s="392">
        <v>2</v>
      </c>
      <c r="C82" s="13" t="s">
        <v>653</v>
      </c>
      <c r="D82" s="423">
        <v>42461</v>
      </c>
      <c r="E82" s="20" t="s">
        <v>278</v>
      </c>
      <c r="F82" s="6">
        <v>7407967</v>
      </c>
      <c r="G82" s="20">
        <v>1</v>
      </c>
      <c r="H82" s="20"/>
      <c r="I82" s="23"/>
      <c r="J82" s="6"/>
      <c r="K82" s="6"/>
      <c r="L82" s="424"/>
      <c r="M82" s="425" t="s">
        <v>654</v>
      </c>
      <c r="N82" s="24"/>
      <c r="O82" s="107"/>
      <c r="P82" s="105"/>
      <c r="Q82" s="106"/>
      <c r="R82" s="24"/>
      <c r="S82" s="107"/>
      <c r="T82" s="105"/>
      <c r="U82" s="106"/>
      <c r="V82" s="24"/>
      <c r="W82" s="107"/>
      <c r="X82" s="105"/>
      <c r="Y82" s="106"/>
      <c r="Z82" s="24"/>
      <c r="AA82" s="273"/>
      <c r="AB82" s="24"/>
      <c r="AC82" s="273"/>
      <c r="AD82" s="24"/>
      <c r="AE82" s="107"/>
      <c r="AF82" s="273"/>
      <c r="AG82" s="24"/>
      <c r="AH82" s="107"/>
      <c r="AI82" s="273"/>
      <c r="AJ82" s="24"/>
      <c r="AK82" s="107"/>
      <c r="AL82" s="273"/>
      <c r="AM82" s="24"/>
      <c r="AN82" s="107"/>
      <c r="AO82" s="273"/>
      <c r="AP82" s="24"/>
      <c r="AQ82" s="107"/>
      <c r="AR82" s="273"/>
      <c r="AS82" s="24"/>
      <c r="AT82" s="107"/>
      <c r="AU82" s="273"/>
      <c r="AV82" s="24">
        <v>83</v>
      </c>
      <c r="AW82" s="107"/>
      <c r="AX82" s="273"/>
      <c r="AY82" s="24"/>
      <c r="AZ82" s="107"/>
      <c r="BA82" s="273"/>
      <c r="BB82" s="24">
        <v>72.75</v>
      </c>
      <c r="BC82" s="107"/>
      <c r="BD82" s="273"/>
      <c r="BE82" s="24">
        <v>78</v>
      </c>
      <c r="BF82" s="107"/>
      <c r="BG82" s="273"/>
      <c r="BH82" s="24">
        <v>65.010002136230469</v>
      </c>
      <c r="BI82" s="107"/>
      <c r="BJ82" s="273"/>
      <c r="BK82" s="24"/>
      <c r="BL82" s="107"/>
      <c r="BM82" s="273"/>
      <c r="BN82" s="24">
        <v>82.199996948242188</v>
      </c>
      <c r="BO82" s="107"/>
      <c r="BP82" s="273"/>
      <c r="BQ82" s="24">
        <v>52</v>
      </c>
      <c r="BR82" s="107"/>
      <c r="BS82" s="273"/>
      <c r="BT82" s="24"/>
      <c r="BU82" s="291"/>
      <c r="BV82" s="273"/>
      <c r="BW82" s="24"/>
      <c r="BX82" s="107"/>
      <c r="BY82" s="273"/>
      <c r="BZ82" s="24"/>
      <c r="CA82" s="107"/>
      <c r="CB82" s="273"/>
      <c r="CC82" s="24"/>
      <c r="CD82" s="107"/>
      <c r="CE82" s="107"/>
      <c r="CF82" s="107"/>
      <c r="CG82" s="107"/>
      <c r="CH82" s="273"/>
      <c r="CI82" s="24"/>
      <c r="CJ82" s="107"/>
      <c r="CK82" s="273"/>
      <c r="CL82" s="24"/>
      <c r="CM82" s="107"/>
      <c r="CN82" s="273"/>
      <c r="CO82" s="24"/>
      <c r="CP82" s="107"/>
      <c r="CQ82" s="273"/>
      <c r="CR82" s="24"/>
      <c r="CS82" s="107"/>
      <c r="CT82" s="273"/>
      <c r="CU82" s="24"/>
      <c r="CV82" s="107"/>
      <c r="CW82" s="273"/>
      <c r="CX82" s="24"/>
      <c r="CY82" s="107"/>
      <c r="CZ82" s="273"/>
      <c r="DA82" s="24"/>
      <c r="DB82" s="107"/>
      <c r="DC82" s="273"/>
      <c r="DD82" s="24"/>
      <c r="DE82" s="107"/>
      <c r="DF82" s="273"/>
      <c r="DG82" s="218"/>
      <c r="DH82" s="217"/>
      <c r="DI82" s="217"/>
      <c r="DJ82" s="286">
        <f t="shared" si="33"/>
        <v>69.991999816894534</v>
      </c>
      <c r="DK82" s="219"/>
      <c r="DL82" s="220">
        <f t="shared" si="34"/>
        <v>3.4995999908447266</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35"/>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36"/>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37"/>
        <v>0</v>
      </c>
      <c r="HI82" s="243"/>
      <c r="HJ82" s="242">
        <f>IF(MAX($N82:$Q82)&gt;=40, Active!HJ$2, 0)</f>
        <v>0</v>
      </c>
      <c r="HK82" s="234">
        <f>IF(MAX($R82:$U82)&gt;=40, Active!HK$2, 0)</f>
        <v>0</v>
      </c>
      <c r="HL82" s="234">
        <f>IF(MAX($V82:$Y82)&gt;=40, Active!HL$2, 0)</f>
        <v>0</v>
      </c>
      <c r="HM82" s="234">
        <f>IF(MAX($Z82:$AA82)&gt;=40, Active!HM$2, 0)</f>
        <v>0</v>
      </c>
      <c r="HN82" s="234">
        <f>IF(MAX($AB82:$AC82)&gt;=40, Active!HN$2, 0)</f>
        <v>0</v>
      </c>
      <c r="HO82" s="235">
        <f>IF(MAX($AD82:$AF82)&gt;=40, Active!HO$2, 0)</f>
        <v>0</v>
      </c>
      <c r="HP82" s="236">
        <f>IF(MAX($AG82:$AI82)&gt;=40, Active!HP$2, 0)</f>
        <v>0</v>
      </c>
      <c r="HQ82" s="236">
        <f>IF(MAX($AJ82:$AL82)&gt;=40, Active!HQ$2, 0)</f>
        <v>0</v>
      </c>
      <c r="HR82" s="236">
        <f>IF(MAX($AM82:$AO82)&gt;=40, Active!HR$2, 0)</f>
        <v>0</v>
      </c>
      <c r="HS82" s="236">
        <f>IF(MAX($AP82:$AR82)&gt;=40, Active!HS$2, 0)</f>
        <v>0</v>
      </c>
      <c r="HT82" s="236">
        <f>IF(MAX($AS82:$AU82)&gt;=40, Active!HT$2, 0)</f>
        <v>0</v>
      </c>
      <c r="HU82" s="236">
        <f>IF(MAX($AV82:$AX82)&gt;=40, Active!HU$2, 0)</f>
        <v>10</v>
      </c>
      <c r="HV82" s="237">
        <f>IF(MAX($AY82:$BA82)&gt;=40, Active!HV$2, 0)</f>
        <v>0</v>
      </c>
      <c r="HW82" s="238">
        <f>IF(MAX($BB82:$BD82)&gt;=40, Active!HW$2, 0)</f>
        <v>20</v>
      </c>
      <c r="HX82" s="238">
        <f>IF(MAX($BE82:$BG82)&gt;=40, Active!HX$2, 0)</f>
        <v>20</v>
      </c>
      <c r="HY82" s="238">
        <f>IF(MAX($BH82:$BJ82)&gt;=40, Active!HY$2, 0)</f>
        <v>20</v>
      </c>
      <c r="HZ82" s="238">
        <f>IF(MAX($BK82:$BM82)&gt;=40, Active!HZ$2, 0)</f>
        <v>0</v>
      </c>
      <c r="IA82" s="238">
        <f>IF(MAX($BN82:$BP82)&gt;=40, Active!IA$2, 0)</f>
        <v>20</v>
      </c>
      <c r="IB82" s="238">
        <f>IF(MAX($BQ82:$BS82)&gt;=40, Active!IB$2, 0)</f>
        <v>10</v>
      </c>
      <c r="IC82" s="238">
        <f>IF(MAX($BT82:$BV82)&gt;=40, Active!IC$2, 0)</f>
        <v>0</v>
      </c>
      <c r="ID82" s="239">
        <f>IF(MAX($BW82:$BY82)&gt;=40, Active!ID$2, 0)</f>
        <v>0</v>
      </c>
      <c r="IE82" s="240">
        <f>IF(MAX($BZ82:$CB82)&gt;=40, Active!IE$2, 0)</f>
        <v>0</v>
      </c>
      <c r="IF82" s="240">
        <f>IF(MAX($CC82:$CE82)&gt;=40, Active!IF$2, 0)</f>
        <v>0</v>
      </c>
      <c r="IG82" s="240">
        <f>IF(MAX($CF82:$CH82)&gt;=40, Active!IG$2, 0)</f>
        <v>0</v>
      </c>
      <c r="IH82" s="240">
        <f>IF(MAX($CI82:$CK82)&gt;=40, Active!IH$2, 0)</f>
        <v>0</v>
      </c>
      <c r="II82" s="240">
        <f>IF(MAX($CL82:$CN82)&gt;=40, Active!II$2, 0)</f>
        <v>0</v>
      </c>
      <c r="IJ82" s="240">
        <f>IF(MAX($CO82:$CQ82)&gt;=40, Active!IJ$2, 0)</f>
        <v>0</v>
      </c>
      <c r="IK82" s="240">
        <f>IF(MAX($CR82:$CT82)&gt;=40, Active!IK$2, 0)</f>
        <v>0</v>
      </c>
      <c r="IL82" s="240">
        <f>IF(MAX($CU82:$CW82)&gt;=40, Active!IL$2, 0)</f>
        <v>0</v>
      </c>
      <c r="IM82" s="240">
        <f>IF(MAX($CX82:$CZ82)&gt;=40, Active!IM$2, 0)</f>
        <v>0</v>
      </c>
      <c r="IN82" s="240">
        <f>IF(MAX($DA82:$DC82)&gt;=40, Active!IN$2, 0)</f>
        <v>0</v>
      </c>
      <c r="IO82" s="240">
        <f>IF(MAX($DD82:$DF82)&gt;=40, Active!IO$2, 0)</f>
        <v>0</v>
      </c>
      <c r="IP82" s="416">
        <f t="shared" si="38"/>
        <v>100</v>
      </c>
      <c r="IQ82" s="416">
        <f t="shared" si="39"/>
        <v>0</v>
      </c>
    </row>
    <row r="83" spans="2:251" ht="15" customHeight="1" x14ac:dyDescent="0.25">
      <c r="B83" s="392">
        <v>3</v>
      </c>
      <c r="C83" s="13" t="s">
        <v>655</v>
      </c>
      <c r="D83" s="423">
        <v>42370</v>
      </c>
      <c r="E83" s="20" t="s">
        <v>278</v>
      </c>
      <c r="F83" s="6">
        <v>7348475</v>
      </c>
      <c r="G83" s="20">
        <v>1</v>
      </c>
      <c r="H83" s="20"/>
      <c r="I83" s="23"/>
      <c r="J83" s="6"/>
      <c r="K83" s="6"/>
      <c r="L83" s="424"/>
      <c r="M83" s="425" t="s">
        <v>656</v>
      </c>
      <c r="N83" s="24"/>
      <c r="O83" s="107"/>
      <c r="P83" s="105"/>
      <c r="Q83" s="106"/>
      <c r="R83" s="24"/>
      <c r="S83" s="107"/>
      <c r="T83" s="105"/>
      <c r="U83" s="106"/>
      <c r="V83" s="24"/>
      <c r="W83" s="107"/>
      <c r="X83" s="105"/>
      <c r="Y83" s="106"/>
      <c r="Z83" s="24"/>
      <c r="AA83" s="273"/>
      <c r="AB83" s="24"/>
      <c r="AC83" s="273"/>
      <c r="AD83" s="24"/>
      <c r="AE83" s="107"/>
      <c r="AF83" s="273"/>
      <c r="AG83" s="24"/>
      <c r="AH83" s="107"/>
      <c r="AI83" s="273"/>
      <c r="AJ83" s="24"/>
      <c r="AK83" s="107"/>
      <c r="AL83" s="273"/>
      <c r="AM83" s="24"/>
      <c r="AN83" s="107"/>
      <c r="AO83" s="273"/>
      <c r="AP83" s="24"/>
      <c r="AQ83" s="107"/>
      <c r="AR83" s="273"/>
      <c r="AS83" s="24"/>
      <c r="AT83" s="107"/>
      <c r="AU83" s="273"/>
      <c r="AV83" s="24"/>
      <c r="AW83" s="107"/>
      <c r="AX83" s="273"/>
      <c r="AY83" s="24"/>
      <c r="AZ83" s="107"/>
      <c r="BA83" s="273"/>
      <c r="BB83" s="24">
        <v>66.900001525878906</v>
      </c>
      <c r="BC83" s="107"/>
      <c r="BD83" s="273"/>
      <c r="BE83" s="24"/>
      <c r="BF83" s="107"/>
      <c r="BG83" s="273"/>
      <c r="BH83" s="24"/>
      <c r="BI83" s="107"/>
      <c r="BJ83" s="273"/>
      <c r="BK83" s="24"/>
      <c r="BL83" s="107"/>
      <c r="BM83" s="273"/>
      <c r="BN83" s="24"/>
      <c r="BO83" s="107"/>
      <c r="BP83" s="273"/>
      <c r="BQ83" s="24">
        <v>63</v>
      </c>
      <c r="BR83" s="107"/>
      <c r="BS83" s="273"/>
      <c r="BT83" s="24"/>
      <c r="BU83" s="291"/>
      <c r="BV83" s="273"/>
      <c r="BW83" s="24">
        <v>72.25</v>
      </c>
      <c r="BX83" s="107"/>
      <c r="BY83" s="273"/>
      <c r="BZ83" s="24">
        <v>66.75</v>
      </c>
      <c r="CA83" s="107"/>
      <c r="CB83" s="273"/>
      <c r="CC83" s="24">
        <v>81</v>
      </c>
      <c r="CD83" s="107"/>
      <c r="CE83" s="107"/>
      <c r="CF83" s="107"/>
      <c r="CG83" s="107"/>
      <c r="CH83" s="273"/>
      <c r="CI83" s="24"/>
      <c r="CJ83" s="107"/>
      <c r="CK83" s="273"/>
      <c r="CL83" s="24">
        <v>68.599998474121094</v>
      </c>
      <c r="CM83" s="107"/>
      <c r="CN83" s="273"/>
      <c r="CO83" s="24"/>
      <c r="CP83" s="107"/>
      <c r="CQ83" s="273"/>
      <c r="CR83" s="24"/>
      <c r="CS83" s="107"/>
      <c r="CT83" s="273"/>
      <c r="CU83" s="24">
        <v>55.5</v>
      </c>
      <c r="CV83" s="107"/>
      <c r="CW83" s="273"/>
      <c r="CX83" s="24"/>
      <c r="CY83" s="107"/>
      <c r="CZ83" s="273"/>
      <c r="DA83" s="24">
        <v>75.470001220703125</v>
      </c>
      <c r="DB83" s="107"/>
      <c r="DC83" s="273"/>
      <c r="DD83" s="24"/>
      <c r="DE83" s="107"/>
      <c r="DF83" s="273"/>
      <c r="DG83" s="218"/>
      <c r="DH83" s="217"/>
      <c r="DI83" s="217"/>
      <c r="DJ83" s="286">
        <f t="shared" si="33"/>
        <v>68.683750152587891</v>
      </c>
      <c r="DK83" s="219"/>
      <c r="DL83" s="220">
        <f t="shared" si="34"/>
        <v>3.4341875076293946</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35"/>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36"/>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37"/>
        <v>0</v>
      </c>
      <c r="HI83" s="243"/>
      <c r="HJ83" s="242">
        <f>IF(MAX($N83:$Q83)&gt;=40, Active!HJ$2, 0)</f>
        <v>0</v>
      </c>
      <c r="HK83" s="234">
        <f>IF(MAX($R83:$U83)&gt;=40, Active!HK$2, 0)</f>
        <v>0</v>
      </c>
      <c r="HL83" s="234">
        <f>IF(MAX($V83:$Y83)&gt;=40, Active!HL$2, 0)</f>
        <v>0</v>
      </c>
      <c r="HM83" s="234">
        <f>IF(MAX($Z83:$AA83)&gt;=40, Active!HM$2, 0)</f>
        <v>0</v>
      </c>
      <c r="HN83" s="234">
        <f>IF(MAX($AB83:$AC83)&gt;=40, Active!HN$2, 0)</f>
        <v>0</v>
      </c>
      <c r="HO83" s="235">
        <f>IF(MAX($AD83:$AF83)&gt;=40, Active!HO$2, 0)</f>
        <v>0</v>
      </c>
      <c r="HP83" s="236">
        <f>IF(MAX($AG83:$AI83)&gt;=40, Active!HP$2, 0)</f>
        <v>0</v>
      </c>
      <c r="HQ83" s="236">
        <f>IF(MAX($AJ83:$AL83)&gt;=40, Active!HQ$2, 0)</f>
        <v>0</v>
      </c>
      <c r="HR83" s="236">
        <f>IF(MAX($AM83:$AO83)&gt;=40, Active!HR$2, 0)</f>
        <v>0</v>
      </c>
      <c r="HS83" s="236">
        <f>IF(MAX($AP83:$AR83)&gt;=40, Active!HS$2, 0)</f>
        <v>0</v>
      </c>
      <c r="HT83" s="236">
        <f>IF(MAX($AS83:$AU83)&gt;=40, Active!HT$2, 0)</f>
        <v>0</v>
      </c>
      <c r="HU83" s="236">
        <f>IF(MAX($AV83:$AX83)&gt;=40, Active!HU$2, 0)</f>
        <v>0</v>
      </c>
      <c r="HV83" s="237">
        <f>IF(MAX($AY83:$BA83)&gt;=40, Active!HV$2, 0)</f>
        <v>0</v>
      </c>
      <c r="HW83" s="238">
        <f>IF(MAX($BB83:$BD83)&gt;=40, Active!HW$2, 0)</f>
        <v>20</v>
      </c>
      <c r="HX83" s="238">
        <f>IF(MAX($BE83:$BG83)&gt;=40, Active!HX$2, 0)</f>
        <v>0</v>
      </c>
      <c r="HY83" s="238">
        <f>IF(MAX($BH83:$BJ83)&gt;=40, Active!HY$2, 0)</f>
        <v>0</v>
      </c>
      <c r="HZ83" s="238">
        <f>IF(MAX($BK83:$BM83)&gt;=40, Active!HZ$2, 0)</f>
        <v>0</v>
      </c>
      <c r="IA83" s="238">
        <f>IF(MAX($BN83:$BP83)&gt;=40, Active!IA$2, 0)</f>
        <v>0</v>
      </c>
      <c r="IB83" s="238">
        <f>IF(MAX($BQ83:$BS83)&gt;=40, Active!IB$2, 0)</f>
        <v>10</v>
      </c>
      <c r="IC83" s="238">
        <f>IF(MAX($BT83:$BV83)&gt;=40, Active!IC$2, 0)</f>
        <v>0</v>
      </c>
      <c r="ID83" s="239">
        <f>IF(MAX($BW83:$BY83)&gt;=40, Active!ID$2, 0)</f>
        <v>20</v>
      </c>
      <c r="IE83" s="240">
        <f>IF(MAX($BZ83:$CB83)&gt;=40, Active!IE$2, 0)</f>
        <v>20</v>
      </c>
      <c r="IF83" s="240">
        <f>IF(MAX($CC83:$CE83)&gt;=40, Active!IF$2, 0)</f>
        <v>10</v>
      </c>
      <c r="IG83" s="240">
        <f>IF(MAX($CF83:$CH83)&gt;=40, Active!IG$2, 0)</f>
        <v>0</v>
      </c>
      <c r="IH83" s="240">
        <f>IF(MAX($CI83:$CK83)&gt;=40, Active!IH$2, 0)</f>
        <v>0</v>
      </c>
      <c r="II83" s="240">
        <f>IF(MAX($CL83:$CN83)&gt;=40, Active!II$2, 0)</f>
        <v>30</v>
      </c>
      <c r="IJ83" s="240">
        <f>IF(MAX($CO83:$CQ83)&gt;=40, Active!IJ$2, 0)</f>
        <v>0</v>
      </c>
      <c r="IK83" s="240">
        <f>IF(MAX($CR83:$CT83)&gt;=40, Active!IK$2, 0)</f>
        <v>0</v>
      </c>
      <c r="IL83" s="240">
        <f>IF(MAX($CU83:$CW83)&gt;=40, Active!IL$2, 0)</f>
        <v>20</v>
      </c>
      <c r="IM83" s="240">
        <f>IF(MAX($CX83:$CZ83)&gt;=40, Active!IM$2, 0)</f>
        <v>0</v>
      </c>
      <c r="IN83" s="240">
        <f>IF(MAX($DA83:$DC83)&gt;=40, Active!IN$2, 0)</f>
        <v>20</v>
      </c>
      <c r="IO83" s="240">
        <f>IF(MAX($DD83:$DF83)&gt;=40, Active!IO$2, 0)</f>
        <v>0</v>
      </c>
      <c r="IP83" s="416">
        <f t="shared" si="38"/>
        <v>150</v>
      </c>
      <c r="IQ83" s="416">
        <f t="shared" si="39"/>
        <v>0</v>
      </c>
    </row>
    <row r="84" spans="2:251" ht="15" customHeight="1" x14ac:dyDescent="0.25">
      <c r="B84" s="392">
        <v>4</v>
      </c>
      <c r="C84" s="13" t="s">
        <v>657</v>
      </c>
      <c r="D84" s="423">
        <v>42736</v>
      </c>
      <c r="E84" s="20" t="s">
        <v>278</v>
      </c>
      <c r="F84" s="6">
        <v>7994294</v>
      </c>
      <c r="G84" s="20">
        <v>1</v>
      </c>
      <c r="H84" s="20"/>
      <c r="I84" s="23"/>
      <c r="J84" s="6"/>
      <c r="K84" s="6"/>
      <c r="L84" s="424"/>
      <c r="M84" s="425" t="s">
        <v>658</v>
      </c>
      <c r="N84" s="24"/>
      <c r="O84" s="107"/>
      <c r="P84" s="105"/>
      <c r="Q84" s="106"/>
      <c r="R84" s="24"/>
      <c r="S84" s="107"/>
      <c r="T84" s="105"/>
      <c r="U84" s="106"/>
      <c r="V84" s="24"/>
      <c r="W84" s="107"/>
      <c r="X84" s="105"/>
      <c r="Y84" s="106"/>
      <c r="Z84" s="24"/>
      <c r="AA84" s="273"/>
      <c r="AB84" s="24"/>
      <c r="AC84" s="273"/>
      <c r="AD84" s="24"/>
      <c r="AE84" s="107"/>
      <c r="AF84" s="273"/>
      <c r="AG84" s="24"/>
      <c r="AH84" s="107"/>
      <c r="AI84" s="273"/>
      <c r="AJ84" s="24"/>
      <c r="AK84" s="107"/>
      <c r="AL84" s="273"/>
      <c r="AM84" s="24"/>
      <c r="AN84" s="107"/>
      <c r="AO84" s="273"/>
      <c r="AP84" s="24"/>
      <c r="AQ84" s="107"/>
      <c r="AR84" s="273"/>
      <c r="AS84" s="24"/>
      <c r="AT84" s="107"/>
      <c r="AU84" s="273"/>
      <c r="AV84" s="24"/>
      <c r="AW84" s="107"/>
      <c r="AX84" s="273"/>
      <c r="AY84" s="24">
        <v>82</v>
      </c>
      <c r="AZ84" s="107"/>
      <c r="BA84" s="273"/>
      <c r="BB84" s="24">
        <v>70.900001525878906</v>
      </c>
      <c r="BC84" s="107"/>
      <c r="BD84" s="273"/>
      <c r="BE84" s="24">
        <v>88.75</v>
      </c>
      <c r="BF84" s="107"/>
      <c r="BG84" s="273"/>
      <c r="BH84" s="24">
        <v>80</v>
      </c>
      <c r="BI84" s="107"/>
      <c r="BJ84" s="273"/>
      <c r="BK84" s="24">
        <v>87.800003051757813</v>
      </c>
      <c r="BL84" s="107"/>
      <c r="BM84" s="273"/>
      <c r="BN84" s="24">
        <v>82.800003051757813</v>
      </c>
      <c r="BO84" s="107"/>
      <c r="BP84" s="273"/>
      <c r="BQ84" s="24">
        <v>78</v>
      </c>
      <c r="BR84" s="107"/>
      <c r="BS84" s="273"/>
      <c r="BT84" s="24"/>
      <c r="BU84" s="291"/>
      <c r="BV84" s="273"/>
      <c r="BW84" s="24"/>
      <c r="BX84" s="107"/>
      <c r="BY84" s="273"/>
      <c r="BZ84" s="24"/>
      <c r="CA84" s="107"/>
      <c r="CB84" s="273"/>
      <c r="CC84" s="24"/>
      <c r="CD84" s="107"/>
      <c r="CE84" s="107"/>
      <c r="CF84" s="107"/>
      <c r="CG84" s="107"/>
      <c r="CH84" s="273"/>
      <c r="CI84" s="24"/>
      <c r="CJ84" s="107"/>
      <c r="CK84" s="273"/>
      <c r="CL84" s="24"/>
      <c r="CM84" s="107"/>
      <c r="CN84" s="273"/>
      <c r="CO84" s="24"/>
      <c r="CP84" s="107"/>
      <c r="CQ84" s="273"/>
      <c r="CR84" s="24"/>
      <c r="CS84" s="107"/>
      <c r="CT84" s="273"/>
      <c r="CU84" s="24"/>
      <c r="CV84" s="107"/>
      <c r="CW84" s="273"/>
      <c r="CX84" s="24"/>
      <c r="CY84" s="107"/>
      <c r="CZ84" s="273"/>
      <c r="DA84" s="24"/>
      <c r="DB84" s="107"/>
      <c r="DC84" s="273"/>
      <c r="DD84" s="24"/>
      <c r="DE84" s="107"/>
      <c r="DF84" s="273"/>
      <c r="DG84" s="218"/>
      <c r="DH84" s="217"/>
      <c r="DI84" s="217"/>
      <c r="DJ84" s="286">
        <f t="shared" si="33"/>
        <v>81.464286804199219</v>
      </c>
      <c r="DK84" s="219"/>
      <c r="DL84" s="220">
        <f t="shared" si="34"/>
        <v>4</v>
      </c>
      <c r="DM84" s="650">
        <f>COUNTIF(N84:DF84, Active!DM$1)+COUNTIF(N84:DF84, Active!DM$2)</f>
        <v>0</v>
      </c>
      <c r="DN84" s="233">
        <f>IF(COUNTIF($N84:$Q84, Active!ET$1)&gt;0, Active!DN$2, 0)</f>
        <v>0</v>
      </c>
      <c r="DO84" s="234">
        <f>IF(COUNTIF($R84:$U84, Active!ET$1)&gt;0, Active!DO$2, 0)</f>
        <v>0</v>
      </c>
      <c r="DP84" s="234">
        <f>IF(COUNTIF($V84:$Y84, Active!ET$1)&gt;0, Active!DP$2, 0)</f>
        <v>0</v>
      </c>
      <c r="DQ84" s="234">
        <f>IF(COUNTIF($Z84:$AA84, Active!ET$1)&gt;0, Active!DQ$2, 0)</f>
        <v>0</v>
      </c>
      <c r="DR84" s="234">
        <f>IF(COUNTIF($AB84:$AC84, Active!ET$1)&gt;0, Active!DR$2, 0)</f>
        <v>0</v>
      </c>
      <c r="DS84" s="235">
        <f>IF(COUNTIF($AD84:$AF84, Active!$ET$1)&gt;0, Active!DS$2, 0)</f>
        <v>0</v>
      </c>
      <c r="DT84" s="236">
        <f>IF(COUNTIF($AG84:$AI84, Active!$ET$1)&gt;0, Active!DT$2, 0)</f>
        <v>0</v>
      </c>
      <c r="DU84" s="236">
        <f>IF(COUNTIF($AJ84:$AL84, Active!$ET$1)&gt;0, Active!DU$2, 0)</f>
        <v>0</v>
      </c>
      <c r="DV84" s="236">
        <f>IF(COUNTIF($AM84:$AO84, Active!$ET$1)&gt;0, Active!DV$2, 0)</f>
        <v>0</v>
      </c>
      <c r="DW84" s="236">
        <f>IF(COUNTIF($AP84:$AR84, Active!$ET$1)&gt;0, Active!DW$2, 0)</f>
        <v>0</v>
      </c>
      <c r="DX84" s="236">
        <f>IF(COUNTIF($AS84:$AU84, Active!$ET$1)&gt;0, Active!DX$2, 0)</f>
        <v>0</v>
      </c>
      <c r="DY84" s="236">
        <f>IF(COUNTIF($AV84:$AX84, Active!$ET$1)&gt;0, Active!DY$2, 0)</f>
        <v>0</v>
      </c>
      <c r="DZ84" s="237">
        <f>IF(COUNTIF($AY84:$BA84, Active!$ET$1)&gt;0, Active!DZ$2, 0)</f>
        <v>0</v>
      </c>
      <c r="EA84" s="238">
        <f>IF(COUNTIF($BB84:$BD84, Active!$ET$1)&gt;0, Active!EA$2, 0)</f>
        <v>0</v>
      </c>
      <c r="EB84" s="238">
        <f>IF(COUNTIF($BE84:$BG84, Active!$ET$1)&gt;0, Active!EB$2, 0)</f>
        <v>0</v>
      </c>
      <c r="EC84" s="238">
        <f>IF(COUNTIF($BH84:$BJ84, Active!$ET$1)&gt;0, Active!EC$2, 0)</f>
        <v>0</v>
      </c>
      <c r="ED84" s="238">
        <f>IF(COUNTIF($BK84:$BM84, Active!$ET$1)&gt;0, Active!ED$2, 0)</f>
        <v>0</v>
      </c>
      <c r="EE84" s="238">
        <f>IF(COUNTIF($BN84:$BP84, Active!$ET$1)&gt;0, Active!EE$2, 0)</f>
        <v>0</v>
      </c>
      <c r="EF84" s="238">
        <f>IF(COUNTIF($BQ84:$BS84, Active!$ET$1)&gt;0, Active!EF$2, 0)</f>
        <v>0</v>
      </c>
      <c r="EG84" s="238">
        <f>IF(COUNTIF($BT84:$BV84, Active!$ET$1)&gt;0, Active!EG$2, 0)</f>
        <v>0</v>
      </c>
      <c r="EH84" s="239">
        <f>IF(COUNTIF($BW84:$BY84, Active!$ET$1)&gt;0, Active!EH$2, 0)</f>
        <v>0</v>
      </c>
      <c r="EI84" s="240">
        <f>IF(COUNTIF($BZ84:$CB84, Active!$ET$1)&gt;0, Active!EI$2, 0)</f>
        <v>0</v>
      </c>
      <c r="EJ84" s="240">
        <f>IF(COUNTIF($CC84:$CE84, Active!$ET$1)&gt;0, Active!EJ$2, 0)</f>
        <v>0</v>
      </c>
      <c r="EK84" s="240">
        <f>IF(COUNTIF($CF84:$CH84, Active!$ET$1)&gt;0, Active!EK$2, 0)</f>
        <v>0</v>
      </c>
      <c r="EL84" s="240">
        <f>IF(COUNTIF($CI84:$CK84, Active!$ET$1)&gt;0, Active!EL$2, 0)</f>
        <v>0</v>
      </c>
      <c r="EM84" s="240">
        <f>IF(COUNTIF($CL84:$CN84, Active!$ET$1)&gt;0, Active!EM$2, 0)</f>
        <v>0</v>
      </c>
      <c r="EN84" s="240">
        <f>IF(COUNTIF($CO84:$CQ84, Active!$ET$1)&gt;0, Active!EN$2, 0)</f>
        <v>0</v>
      </c>
      <c r="EO84" s="240">
        <f>IF(COUNTIF($CR84:$CT84, Active!$ET$1)&gt;0, Active!EO$2, 0)</f>
        <v>0</v>
      </c>
      <c r="EP84" s="240">
        <f>IF(COUNTIF($CU84:$CW84, Active!$ET$1)&gt;0, Active!EP$2, 0)</f>
        <v>0</v>
      </c>
      <c r="EQ84" s="240">
        <f>IF(COUNTIF($CX84:$CZ84, Active!$ET$1)&gt;0, Active!EQ$2, 0)</f>
        <v>0</v>
      </c>
      <c r="ER84" s="240">
        <f>IF(COUNTIF($DA84:$DC84, Active!$ET$1)&gt;0, Active!ER$2, 0)</f>
        <v>0</v>
      </c>
      <c r="ES84" s="240">
        <f>IF(COUNTIF($DD84:$DF84, Active!$ET$1)&gt;0, Active!ES$2, 0)</f>
        <v>0</v>
      </c>
      <c r="ET84" s="241">
        <f t="shared" si="35"/>
        <v>0</v>
      </c>
      <c r="EU84" s="242">
        <f>IF(COUNTIF($N84:$Q84, Active!GA$1)&gt;0, Active!EU$2, 0)</f>
        <v>0</v>
      </c>
      <c r="EV84" s="234">
        <f>IF(COUNTIF($R84:$U84, Active!GA$1)&gt;0, Active!EV$2, 0)</f>
        <v>0</v>
      </c>
      <c r="EW84" s="234">
        <f>IF(COUNTIF($V84:$Y84, Active!GA$1)&gt;0, Active!EW$2, 0)</f>
        <v>0</v>
      </c>
      <c r="EX84" s="234">
        <f>IF(COUNTIF($Z84:$AA84, Active!GA$1)&gt;0, Active!EX$2, 0)</f>
        <v>0</v>
      </c>
      <c r="EY84" s="234">
        <f>IF(COUNTIF($AB84:$AC84, Active!GA$1)&gt;0, Active!EY$2, 0)</f>
        <v>0</v>
      </c>
      <c r="EZ84" s="235">
        <f>IF(COUNTIF($AD84:$AF84, Active!$GA$1)&gt;0, Active!EZ$2, 0)</f>
        <v>0</v>
      </c>
      <c r="FA84" s="236">
        <f>IF(COUNTIF($AG84:$AI84, Active!$GA$1)&gt;0, Active!FA$2, 0)</f>
        <v>0</v>
      </c>
      <c r="FB84" s="236">
        <f>IF(COUNTIF($AJ84:$AL84, Active!$GA$1)&gt;0, Active!FB$2, 0)</f>
        <v>0</v>
      </c>
      <c r="FC84" s="236">
        <f>IF(COUNTIF($AM84:$AO84, Active!$GA$1)&gt;0, Active!FC$2, 0)</f>
        <v>0</v>
      </c>
      <c r="FD84" s="236">
        <f>IF(COUNTIF($AP84:$AR84, Active!$GA$1)&gt;0, Active!FD$2, 0)</f>
        <v>0</v>
      </c>
      <c r="FE84" s="236">
        <f>IF(COUNTIF($AS84:$AU84, Active!$GA$1)&gt;0, Active!FE$2, 0)</f>
        <v>0</v>
      </c>
      <c r="FF84" s="236">
        <f>IF(COUNTIF($AV84:$AX84, Active!$GA$1)&gt;0, Active!FF$2, 0)</f>
        <v>0</v>
      </c>
      <c r="FG84" s="237">
        <f>IF(COUNTIF($AY84:$BA84, Active!$GA$1)&gt;0, Active!FG$2, 0)</f>
        <v>0</v>
      </c>
      <c r="FH84" s="238">
        <f>IF(COUNTIF($BB84:$BD84, Active!$GA$1)&gt;0, Active!FH$2, 0)</f>
        <v>0</v>
      </c>
      <c r="FI84" s="238">
        <f>IF(COUNTIF($BE84:$BG84, Active!$GA$1)&gt;0, Active!FI$2, 0)</f>
        <v>0</v>
      </c>
      <c r="FJ84" s="238">
        <f>IF(COUNTIF($BH84:$BJ84, Active!$GA$1)&gt;0, Active!FJ$2, 0)</f>
        <v>0</v>
      </c>
      <c r="FK84" s="238">
        <f>IF(COUNTIF($BK84:$BM84, Active!$GA$1)&gt;0, Active!FK$2, 0)</f>
        <v>0</v>
      </c>
      <c r="FL84" s="238">
        <f>IF(COUNTIF($BN84:$BP84, Active!$GA$1)&gt;0, Active!FL$2, 0)</f>
        <v>0</v>
      </c>
      <c r="FM84" s="238">
        <f>IF(COUNTIF($BQ84:$BS84, Active!$GA$1)&gt;0, Active!FM$2, 0)</f>
        <v>0</v>
      </c>
      <c r="FN84" s="238">
        <f>IF(COUNTIF($BT84:$BV84, Active!$GA$1)&gt;0, Active!FN$2, 0)</f>
        <v>0</v>
      </c>
      <c r="FO84" s="239">
        <f>IF(COUNTIF($BW84:$BY84, Active!$GA$1)&gt;0, Active!FO$2, 0)</f>
        <v>0</v>
      </c>
      <c r="FP84" s="240">
        <f>IF(COUNTIF($BZ84:$CB84, Active!$GA$1)&gt;0, Active!FP$2, 0)</f>
        <v>0</v>
      </c>
      <c r="FQ84" s="240">
        <f>IF(COUNTIF($CC84:$CE84, Active!$GA$1)&gt;0, Active!FQ$2, 0)</f>
        <v>0</v>
      </c>
      <c r="FR84" s="240">
        <f>IF(COUNTIF($CF84:$CH84, Active!$GA$1)&gt;0, Active!FR$2, 0)</f>
        <v>0</v>
      </c>
      <c r="FS84" s="240">
        <f>IF(COUNTIF($CI84:$CK84, Active!$GA$1)&gt;0, Active!FS$2, 0)</f>
        <v>0</v>
      </c>
      <c r="FT84" s="240">
        <f>IF(COUNTIF($CL84:$CN84, Active!$GA$1)&gt;0, Active!FT$2, 0)</f>
        <v>0</v>
      </c>
      <c r="FU84" s="240">
        <f>IF(COUNTIF($CO84:$CQ84, Active!$GA$1)&gt;0, Active!FU$2, 0)</f>
        <v>0</v>
      </c>
      <c r="FV84" s="240">
        <f>IF(COUNTIF($CR84:$CT84, Active!$GA$1)&gt;0, Active!FV$2, 0)</f>
        <v>0</v>
      </c>
      <c r="FW84" s="240">
        <f>IF(COUNTIF($CU84:$CW84, Active!$GA$1)&gt;0, Active!FW$2, 0)</f>
        <v>0</v>
      </c>
      <c r="FX84" s="240">
        <f>IF(COUNTIF($CX84:$CZ84, Active!$GA$1)&gt;0, Active!FX$2, 0)</f>
        <v>0</v>
      </c>
      <c r="FY84" s="240">
        <f>IF(COUNTIF($DA84:$DC84, Active!$GA$1)&gt;0, Active!FY$2, 0)</f>
        <v>0</v>
      </c>
      <c r="FZ84" s="240">
        <f>IF(COUNTIF($DD84:$DF84, Active!$GA$1)&gt;0, Active!FZ$2, 0)</f>
        <v>0</v>
      </c>
      <c r="GA84" s="241">
        <f t="shared" si="36"/>
        <v>0</v>
      </c>
      <c r="GB84" s="242">
        <f>IF(COUNTIF($N84:$Q84, Active!HH$1)&gt;0, Active!GB$2, 0)</f>
        <v>0</v>
      </c>
      <c r="GC84" s="234">
        <f>IF(COUNTIF($R84:$U84, Active!HH$1)&gt;0, Active!GC$2, 0)</f>
        <v>0</v>
      </c>
      <c r="GD84" s="234">
        <f>IF(COUNTIF($V84:$Y84, Active!HH$1)&gt;0, Active!GD$2, 0)</f>
        <v>0</v>
      </c>
      <c r="GE84" s="234">
        <f>IF(COUNTIF($Z84:$AA84, Active!HH$1)&gt;0, Active!GE$2, 0)</f>
        <v>0</v>
      </c>
      <c r="GF84" s="234">
        <f>IF(COUNTIF($AB84:$AC84, Active!HH$1)&gt;0, Active!GF$2, 0)</f>
        <v>0</v>
      </c>
      <c r="GG84" s="235">
        <f>IF(COUNTIF($AD84:$AF84, Active!$HH$1)&gt;0, Active!GG$2, 0)</f>
        <v>0</v>
      </c>
      <c r="GH84" s="236">
        <f>IF(COUNTIF($AG84:$AI84, Active!$HH$1)&gt;0, Active!GH$2, 0)</f>
        <v>0</v>
      </c>
      <c r="GI84" s="236">
        <f>IF(COUNTIF($AJ84:$AL84, Active!$HH$1)&gt;0, Active!GI$2, 0)</f>
        <v>0</v>
      </c>
      <c r="GJ84" s="236">
        <f>IF(COUNTIF($AM84:$AO84, Active!$HH$1)&gt;0, Active!GJ$2, 0)</f>
        <v>0</v>
      </c>
      <c r="GK84" s="236">
        <f>IF(COUNTIF($AP84:$AR84, Active!$HH$1)&gt;0, Active!GK$2, 0)</f>
        <v>0</v>
      </c>
      <c r="GL84" s="236">
        <f>IF(COUNTIF($AS84:$AU84, Active!$HH$1)&gt;0, Active!GL$2, 0)</f>
        <v>0</v>
      </c>
      <c r="GM84" s="236">
        <f>IF(COUNTIF($AV84:$AX84, Active!$HH$1)&gt;0, Active!GM$2, 0)</f>
        <v>0</v>
      </c>
      <c r="GN84" s="237">
        <f>IF(COUNTIF($AY84:$BA84, Active!$HH$1)&gt;0, Active!GN$2, 0)</f>
        <v>0</v>
      </c>
      <c r="GO84" s="238">
        <f>IF(COUNTIF($BB84:$BD84, Active!$HH$1)&gt;0, Active!GO$2, 0)</f>
        <v>0</v>
      </c>
      <c r="GP84" s="238">
        <f>IF(COUNTIF($BE84:$BG84, Active!$HH$1)&gt;0, Active!GP$2, 0)</f>
        <v>0</v>
      </c>
      <c r="GQ84" s="238">
        <f>IF(COUNTIF($BH84:$BJ84, Active!$HH$1)&gt;0, Active!GQ$2, 0)</f>
        <v>0</v>
      </c>
      <c r="GR84" s="238">
        <f>IF(COUNTIF($BK84:$BM84, Active!$HH$1)&gt;0, Active!GR$2, 0)</f>
        <v>0</v>
      </c>
      <c r="GS84" s="238">
        <f>IF(COUNTIF($BN84:$BP84, Active!$HH$1)&gt;0, Active!GS$2, 0)</f>
        <v>0</v>
      </c>
      <c r="GT84" s="238">
        <f>IF(COUNTIF($BQ84:$BS84, Active!$HH$1)&gt;0, Active!GT$2, 0)</f>
        <v>0</v>
      </c>
      <c r="GU84" s="238">
        <f>IF(COUNTIF($BT84:$BV84, Active!$HH$1)&gt;0, Active!GU$2, 0)</f>
        <v>0</v>
      </c>
      <c r="GV84" s="239">
        <f>IF(COUNTIF($BW84:$BY84, Active!$HH$1)&gt;0, Active!GV$2, 0)</f>
        <v>0</v>
      </c>
      <c r="GW84" s="240">
        <f>IF(COUNTIF($BZ84:$CB84, Active!$HH$1)&gt;0, Active!GW$2, 0)</f>
        <v>0</v>
      </c>
      <c r="GX84" s="240">
        <f>IF(COUNTIF($CC84:$CE84, Active!$HH$1)&gt;0, Active!GX$2, 0)</f>
        <v>0</v>
      </c>
      <c r="GY84" s="240">
        <f>IF(COUNTIF($CF84:$CH84, Active!$HH$1)&gt;0, Active!GY$2, 0)</f>
        <v>0</v>
      </c>
      <c r="GZ84" s="240">
        <f>IF(COUNTIF($CI84:$CK84, Active!$HH$1)&gt;0, Active!GZ$2, 0)</f>
        <v>0</v>
      </c>
      <c r="HA84" s="240">
        <f>IF(COUNTIF($CL84:$CN84, Active!$HH$1)&gt;0, Active!HA$2, 0)</f>
        <v>0</v>
      </c>
      <c r="HB84" s="240">
        <f>IF(COUNTIF($CO84:$CQ84, Active!$HH$1)&gt;0, Active!HB$2, 0)</f>
        <v>0</v>
      </c>
      <c r="HC84" s="240">
        <f>IF(COUNTIF($CR84:$CT84, Active!$HH$1)&gt;0, Active!HC$2, 0)</f>
        <v>0</v>
      </c>
      <c r="HD84" s="240">
        <f>IF(COUNTIF($CU84:$CW84, Active!$HH$1)&gt;0, Active!HD$2, 0)</f>
        <v>0</v>
      </c>
      <c r="HE84" s="240">
        <f>IF(COUNTIF($CX84:$CZ84, Active!$HH$1)&gt;0, Active!HE$2, 0)</f>
        <v>0</v>
      </c>
      <c r="HF84" s="240">
        <f>IF(COUNTIF($DA84:$DC84, Active!$HH$1)&gt;0, Active!HF$2, 0)</f>
        <v>0</v>
      </c>
      <c r="HG84" s="240">
        <f>IF(COUNTIF($DD84:$DF84, Active!$HH$1)&gt;0, Active!HG$2, 0)</f>
        <v>0</v>
      </c>
      <c r="HH84" s="241">
        <f t="shared" si="37"/>
        <v>0</v>
      </c>
      <c r="HI84" s="243"/>
      <c r="HJ84" s="242">
        <f>IF(MAX($N84:$Q84)&gt;=40, Active!HJ$2, 0)</f>
        <v>0</v>
      </c>
      <c r="HK84" s="234">
        <f>IF(MAX($R84:$U84)&gt;=40, Active!HK$2, 0)</f>
        <v>0</v>
      </c>
      <c r="HL84" s="234">
        <f>IF(MAX($V84:$Y84)&gt;=40, Active!HL$2, 0)</f>
        <v>0</v>
      </c>
      <c r="HM84" s="234">
        <f>IF(MAX($Z84:$AA84)&gt;=40, Active!HM$2, 0)</f>
        <v>0</v>
      </c>
      <c r="HN84" s="234">
        <f>IF(MAX($AB84:$AC84)&gt;=40, Active!HN$2, 0)</f>
        <v>0</v>
      </c>
      <c r="HO84" s="235">
        <f>IF(MAX($AD84:$AF84)&gt;=40, Active!HO$2, 0)</f>
        <v>0</v>
      </c>
      <c r="HP84" s="236">
        <f>IF(MAX($AG84:$AI84)&gt;=40, Active!HP$2, 0)</f>
        <v>0</v>
      </c>
      <c r="HQ84" s="236">
        <f>IF(MAX($AJ84:$AL84)&gt;=40, Active!HQ$2, 0)</f>
        <v>0</v>
      </c>
      <c r="HR84" s="236">
        <f>IF(MAX($AM84:$AO84)&gt;=40, Active!HR$2, 0)</f>
        <v>0</v>
      </c>
      <c r="HS84" s="236">
        <f>IF(MAX($AP84:$AR84)&gt;=40, Active!HS$2, 0)</f>
        <v>0</v>
      </c>
      <c r="HT84" s="236">
        <f>IF(MAX($AS84:$AU84)&gt;=40, Active!HT$2, 0)</f>
        <v>0</v>
      </c>
      <c r="HU84" s="236">
        <f>IF(MAX($AV84:$AX84)&gt;=40, Active!HU$2, 0)</f>
        <v>0</v>
      </c>
      <c r="HV84" s="237">
        <f>IF(MAX($AY84:$BA84)&gt;=40, Active!HV$2, 0)</f>
        <v>20</v>
      </c>
      <c r="HW84" s="238">
        <f>IF(MAX($BB84:$BD84)&gt;=40, Active!HW$2, 0)</f>
        <v>20</v>
      </c>
      <c r="HX84" s="238">
        <f>IF(MAX($BE84:$BG84)&gt;=40, Active!HX$2, 0)</f>
        <v>20</v>
      </c>
      <c r="HY84" s="238">
        <f>IF(MAX($BH84:$BJ84)&gt;=40, Active!HY$2, 0)</f>
        <v>20</v>
      </c>
      <c r="HZ84" s="238">
        <f>IF(MAX($BK84:$BM84)&gt;=40, Active!HZ$2, 0)</f>
        <v>10</v>
      </c>
      <c r="IA84" s="238">
        <f>IF(MAX($BN84:$BP84)&gt;=40, Active!IA$2, 0)</f>
        <v>20</v>
      </c>
      <c r="IB84" s="238">
        <f>IF(MAX($BQ84:$BS84)&gt;=40, Active!IB$2, 0)</f>
        <v>10</v>
      </c>
      <c r="IC84" s="238">
        <f>IF(MAX($BT84:$BV84)&gt;=40, Active!IC$2, 0)</f>
        <v>0</v>
      </c>
      <c r="ID84" s="239">
        <f>IF(MAX($BW84:$BY84)&gt;=40, Active!ID$2, 0)</f>
        <v>0</v>
      </c>
      <c r="IE84" s="240">
        <f>IF(MAX($BZ84:$CB84)&gt;=40, Active!IE$2, 0)</f>
        <v>0</v>
      </c>
      <c r="IF84" s="240">
        <f>IF(MAX($CC84:$CE84)&gt;=40, Active!IF$2, 0)</f>
        <v>0</v>
      </c>
      <c r="IG84" s="240">
        <f>IF(MAX($CF84:$CH84)&gt;=40, Active!IG$2, 0)</f>
        <v>0</v>
      </c>
      <c r="IH84" s="240">
        <f>IF(MAX($CI84:$CK84)&gt;=40, Active!IH$2, 0)</f>
        <v>0</v>
      </c>
      <c r="II84" s="240">
        <f>IF(MAX($CL84:$CN84)&gt;=40, Active!II$2, 0)</f>
        <v>0</v>
      </c>
      <c r="IJ84" s="240">
        <f>IF(MAX($CO84:$CQ84)&gt;=40, Active!IJ$2, 0)</f>
        <v>0</v>
      </c>
      <c r="IK84" s="240">
        <f>IF(MAX($CR84:$CT84)&gt;=40, Active!IK$2, 0)</f>
        <v>0</v>
      </c>
      <c r="IL84" s="240">
        <f>IF(MAX($CU84:$CW84)&gt;=40, Active!IL$2, 0)</f>
        <v>0</v>
      </c>
      <c r="IM84" s="240">
        <f>IF(MAX($CX84:$CZ84)&gt;=40, Active!IM$2, 0)</f>
        <v>0</v>
      </c>
      <c r="IN84" s="240">
        <f>IF(MAX($DA84:$DC84)&gt;=40, Active!IN$2, 0)</f>
        <v>0</v>
      </c>
      <c r="IO84" s="240">
        <f>IF(MAX($DD84:$DF84)&gt;=40, Active!IO$2, 0)</f>
        <v>0</v>
      </c>
      <c r="IP84" s="416">
        <f t="shared" si="38"/>
        <v>120</v>
      </c>
      <c r="IQ84" s="416">
        <f t="shared" si="39"/>
        <v>0</v>
      </c>
    </row>
    <row r="85" spans="2:251" ht="15" customHeight="1" x14ac:dyDescent="0.25">
      <c r="B85" s="392">
        <v>5</v>
      </c>
      <c r="C85" s="13" t="s">
        <v>659</v>
      </c>
      <c r="D85" s="423">
        <v>42736</v>
      </c>
      <c r="E85" s="20" t="s">
        <v>278</v>
      </c>
      <c r="F85" s="6">
        <v>7994308</v>
      </c>
      <c r="G85" s="20">
        <v>1</v>
      </c>
      <c r="H85" s="20"/>
      <c r="I85" s="23"/>
      <c r="J85" s="6"/>
      <c r="K85" s="6"/>
      <c r="L85" s="424"/>
      <c r="M85" s="425" t="s">
        <v>660</v>
      </c>
      <c r="N85" s="24"/>
      <c r="O85" s="107"/>
      <c r="P85" s="105"/>
      <c r="Q85" s="106"/>
      <c r="R85" s="24"/>
      <c r="S85" s="107"/>
      <c r="T85" s="105"/>
      <c r="U85" s="106"/>
      <c r="V85" s="24"/>
      <c r="W85" s="107"/>
      <c r="X85" s="105"/>
      <c r="Y85" s="106"/>
      <c r="Z85" s="24"/>
      <c r="AA85" s="273"/>
      <c r="AB85" s="24"/>
      <c r="AC85" s="273"/>
      <c r="AD85" s="24"/>
      <c r="AE85" s="107"/>
      <c r="AF85" s="273"/>
      <c r="AG85" s="24"/>
      <c r="AH85" s="107"/>
      <c r="AI85" s="273"/>
      <c r="AJ85" s="24"/>
      <c r="AK85" s="107"/>
      <c r="AL85" s="273"/>
      <c r="AM85" s="24"/>
      <c r="AN85" s="107"/>
      <c r="AO85" s="273"/>
      <c r="AP85" s="24"/>
      <c r="AQ85" s="107"/>
      <c r="AR85" s="273"/>
      <c r="AS85" s="24"/>
      <c r="AT85" s="107"/>
      <c r="AU85" s="273"/>
      <c r="AV85" s="24"/>
      <c r="AW85" s="107"/>
      <c r="AX85" s="273"/>
      <c r="AY85" s="24">
        <v>56</v>
      </c>
      <c r="AZ85" s="107"/>
      <c r="BA85" s="273"/>
      <c r="BB85" s="24">
        <v>58.950000762939453</v>
      </c>
      <c r="BC85" s="107"/>
      <c r="BD85" s="273"/>
      <c r="BE85" s="24">
        <v>75.25</v>
      </c>
      <c r="BF85" s="107"/>
      <c r="BG85" s="273"/>
      <c r="BH85" s="24">
        <v>64.489997863769531</v>
      </c>
      <c r="BI85" s="107"/>
      <c r="BJ85" s="273"/>
      <c r="BK85" s="24">
        <v>53.799999237060547</v>
      </c>
      <c r="BL85" s="107"/>
      <c r="BM85" s="273"/>
      <c r="BN85" s="24">
        <v>74.400001525878906</v>
      </c>
      <c r="BO85" s="107"/>
      <c r="BP85" s="273"/>
      <c r="BQ85" s="24">
        <v>49</v>
      </c>
      <c r="BR85" s="107"/>
      <c r="BS85" s="273"/>
      <c r="BT85" s="24"/>
      <c r="BU85" s="291"/>
      <c r="BV85" s="273"/>
      <c r="BW85" s="24"/>
      <c r="BX85" s="107"/>
      <c r="BY85" s="273"/>
      <c r="BZ85" s="24"/>
      <c r="CA85" s="107"/>
      <c r="CB85" s="273"/>
      <c r="CC85" s="24"/>
      <c r="CD85" s="107"/>
      <c r="CE85" s="107"/>
      <c r="CF85" s="107"/>
      <c r="CG85" s="107"/>
      <c r="CH85" s="273"/>
      <c r="CI85" s="24"/>
      <c r="CJ85" s="107"/>
      <c r="CK85" s="273"/>
      <c r="CL85" s="24"/>
      <c r="CM85" s="107"/>
      <c r="CN85" s="273"/>
      <c r="CO85" s="24"/>
      <c r="CP85" s="107"/>
      <c r="CQ85" s="273"/>
      <c r="CR85" s="24"/>
      <c r="CS85" s="107"/>
      <c r="CT85" s="273"/>
      <c r="CU85" s="24"/>
      <c r="CV85" s="107"/>
      <c r="CW85" s="273"/>
      <c r="CX85" s="24"/>
      <c r="CY85" s="107"/>
      <c r="CZ85" s="273"/>
      <c r="DA85" s="24"/>
      <c r="DB85" s="107"/>
      <c r="DC85" s="273"/>
      <c r="DD85" s="24"/>
      <c r="DE85" s="107"/>
      <c r="DF85" s="273"/>
      <c r="DG85" s="218"/>
      <c r="DH85" s="217"/>
      <c r="DI85" s="217"/>
      <c r="DJ85" s="286">
        <f t="shared" si="33"/>
        <v>61.698571341378347</v>
      </c>
      <c r="DK85" s="219"/>
      <c r="DL85" s="220">
        <f t="shared" si="34"/>
        <v>3.0849285670689173</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si="35"/>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si="36"/>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si="37"/>
        <v>0</v>
      </c>
      <c r="HI85" s="243"/>
      <c r="HJ85" s="242">
        <f>IF(MAX($N85:$Q85)&gt;=40, Active!HJ$2, 0)</f>
        <v>0</v>
      </c>
      <c r="HK85" s="234">
        <f>IF(MAX($R85:$U85)&gt;=40, Active!HK$2, 0)</f>
        <v>0</v>
      </c>
      <c r="HL85" s="234">
        <f>IF(MAX($V85:$Y85)&gt;=40, Active!HL$2, 0)</f>
        <v>0</v>
      </c>
      <c r="HM85" s="234">
        <f>IF(MAX($Z85:$AA85)&gt;=40, Active!HM$2, 0)</f>
        <v>0</v>
      </c>
      <c r="HN85" s="234">
        <f>IF(MAX($AB85:$AC85)&gt;=40, Active!HN$2, 0)</f>
        <v>0</v>
      </c>
      <c r="HO85" s="235">
        <f>IF(MAX($AD85:$AF85)&gt;=40, Active!HO$2, 0)</f>
        <v>0</v>
      </c>
      <c r="HP85" s="236">
        <f>IF(MAX($AG85:$AI85)&gt;=40, Active!HP$2, 0)</f>
        <v>0</v>
      </c>
      <c r="HQ85" s="236">
        <f>IF(MAX($AJ85:$AL85)&gt;=40, Active!HQ$2, 0)</f>
        <v>0</v>
      </c>
      <c r="HR85" s="236">
        <f>IF(MAX($AM85:$AO85)&gt;=40, Active!HR$2, 0)</f>
        <v>0</v>
      </c>
      <c r="HS85" s="236">
        <f>IF(MAX($AP85:$AR85)&gt;=40, Active!HS$2, 0)</f>
        <v>0</v>
      </c>
      <c r="HT85" s="236">
        <f>IF(MAX($AS85:$AU85)&gt;=40, Active!HT$2, 0)</f>
        <v>0</v>
      </c>
      <c r="HU85" s="236">
        <f>IF(MAX($AV85:$AX85)&gt;=40, Active!HU$2, 0)</f>
        <v>0</v>
      </c>
      <c r="HV85" s="237">
        <f>IF(MAX($AY85:$BA85)&gt;=40, Active!HV$2, 0)</f>
        <v>20</v>
      </c>
      <c r="HW85" s="238">
        <f>IF(MAX($BB85:$BD85)&gt;=40, Active!HW$2, 0)</f>
        <v>20</v>
      </c>
      <c r="HX85" s="238">
        <f>IF(MAX($BE85:$BG85)&gt;=40, Active!HX$2, 0)</f>
        <v>20</v>
      </c>
      <c r="HY85" s="238">
        <f>IF(MAX($BH85:$BJ85)&gt;=40, Active!HY$2, 0)</f>
        <v>20</v>
      </c>
      <c r="HZ85" s="238">
        <f>IF(MAX($BK85:$BM85)&gt;=40, Active!HZ$2, 0)</f>
        <v>10</v>
      </c>
      <c r="IA85" s="238">
        <f>IF(MAX($BN85:$BP85)&gt;=40, Active!IA$2, 0)</f>
        <v>20</v>
      </c>
      <c r="IB85" s="238">
        <f>IF(MAX($BQ85:$BS85)&gt;=40, Active!IB$2, 0)</f>
        <v>10</v>
      </c>
      <c r="IC85" s="238">
        <f>IF(MAX($BT85:$BV85)&gt;=40, Active!IC$2, 0)</f>
        <v>0</v>
      </c>
      <c r="ID85" s="239">
        <f>IF(MAX($BW85:$BY85)&gt;=40, Active!ID$2, 0)</f>
        <v>0</v>
      </c>
      <c r="IE85" s="240">
        <f>IF(MAX($BZ85:$CB85)&gt;=40, Active!IE$2, 0)</f>
        <v>0</v>
      </c>
      <c r="IF85" s="240">
        <f>IF(MAX($CC85:$CE85)&gt;=40, Active!IF$2, 0)</f>
        <v>0</v>
      </c>
      <c r="IG85" s="240">
        <f>IF(MAX($CF85:$CH85)&gt;=40, Active!IG$2, 0)</f>
        <v>0</v>
      </c>
      <c r="IH85" s="240">
        <f>IF(MAX($CI85:$CK85)&gt;=40, Active!IH$2, 0)</f>
        <v>0</v>
      </c>
      <c r="II85" s="240">
        <f>IF(MAX($CL85:$CN85)&gt;=40, Active!II$2, 0)</f>
        <v>0</v>
      </c>
      <c r="IJ85" s="240">
        <f>IF(MAX($CO85:$CQ85)&gt;=40, Active!IJ$2, 0)</f>
        <v>0</v>
      </c>
      <c r="IK85" s="240">
        <f>IF(MAX($CR85:$CT85)&gt;=40, Active!IK$2, 0)</f>
        <v>0</v>
      </c>
      <c r="IL85" s="240">
        <f>IF(MAX($CU85:$CW85)&gt;=40, Active!IL$2, 0)</f>
        <v>0</v>
      </c>
      <c r="IM85" s="240">
        <f>IF(MAX($CX85:$CZ85)&gt;=40, Active!IM$2, 0)</f>
        <v>0</v>
      </c>
      <c r="IN85" s="240">
        <f>IF(MAX($DA85:$DC85)&gt;=40, Active!IN$2, 0)</f>
        <v>0</v>
      </c>
      <c r="IO85" s="240">
        <f>IF(MAX($DD85:$DF85)&gt;=40, Active!IO$2, 0)</f>
        <v>0</v>
      </c>
      <c r="IP85" s="416">
        <f t="shared" si="38"/>
        <v>120</v>
      </c>
      <c r="IQ85" s="416">
        <f t="shared" si="39"/>
        <v>0</v>
      </c>
    </row>
    <row r="86" spans="2:251" ht="15" customHeight="1" x14ac:dyDescent="0.25">
      <c r="B86" s="392">
        <v>6</v>
      </c>
      <c r="C86" s="13" t="s">
        <v>661</v>
      </c>
      <c r="D86" s="423">
        <v>42461</v>
      </c>
      <c r="E86" s="20" t="s">
        <v>278</v>
      </c>
      <c r="F86" s="6">
        <v>7408056</v>
      </c>
      <c r="G86" s="20">
        <v>1</v>
      </c>
      <c r="H86" s="20"/>
      <c r="I86" s="23"/>
      <c r="J86" s="6"/>
      <c r="K86" s="6"/>
      <c r="L86" s="424"/>
      <c r="M86" s="425" t="s">
        <v>662</v>
      </c>
      <c r="N86" s="24"/>
      <c r="O86" s="107"/>
      <c r="P86" s="105"/>
      <c r="Q86" s="106"/>
      <c r="R86" s="24"/>
      <c r="S86" s="107"/>
      <c r="T86" s="105"/>
      <c r="U86" s="106"/>
      <c r="V86" s="24"/>
      <c r="W86" s="107"/>
      <c r="X86" s="105"/>
      <c r="Y86" s="106"/>
      <c r="Z86" s="24"/>
      <c r="AA86" s="273"/>
      <c r="AB86" s="24"/>
      <c r="AC86" s="273"/>
      <c r="AD86" s="24"/>
      <c r="AE86" s="107"/>
      <c r="AF86" s="273"/>
      <c r="AG86" s="24"/>
      <c r="AH86" s="107"/>
      <c r="AI86" s="273"/>
      <c r="AJ86" s="24"/>
      <c r="AK86" s="107"/>
      <c r="AL86" s="273"/>
      <c r="AM86" s="24"/>
      <c r="AN86" s="107"/>
      <c r="AO86" s="273"/>
      <c r="AP86" s="24"/>
      <c r="AQ86" s="107"/>
      <c r="AR86" s="273"/>
      <c r="AS86" s="24"/>
      <c r="AT86" s="107"/>
      <c r="AU86" s="273"/>
      <c r="AV86" s="24"/>
      <c r="AW86" s="107"/>
      <c r="AX86" s="273"/>
      <c r="AY86" s="24">
        <v>40</v>
      </c>
      <c r="AZ86" s="107"/>
      <c r="BA86" s="273"/>
      <c r="BB86" s="24">
        <v>61.75</v>
      </c>
      <c r="BC86" s="107"/>
      <c r="BD86" s="273"/>
      <c r="BE86" s="24"/>
      <c r="BF86" s="107"/>
      <c r="BG86" s="273"/>
      <c r="BH86" s="24"/>
      <c r="BI86" s="107"/>
      <c r="BJ86" s="273"/>
      <c r="BK86" s="24"/>
      <c r="BL86" s="107"/>
      <c r="BM86" s="273"/>
      <c r="BN86" s="24">
        <v>74.199996948242188</v>
      </c>
      <c r="BO86" s="107"/>
      <c r="BP86" s="273"/>
      <c r="BQ86" s="24">
        <v>49</v>
      </c>
      <c r="BR86" s="107"/>
      <c r="BS86" s="273"/>
      <c r="BT86" s="24"/>
      <c r="BU86" s="291"/>
      <c r="BV86" s="273"/>
      <c r="BW86" s="24"/>
      <c r="BX86" s="107"/>
      <c r="BY86" s="273"/>
      <c r="BZ86" s="24"/>
      <c r="CA86" s="107"/>
      <c r="CB86" s="273"/>
      <c r="CC86" s="24"/>
      <c r="CD86" s="107"/>
      <c r="CE86" s="107"/>
      <c r="CF86" s="107"/>
      <c r="CG86" s="107"/>
      <c r="CH86" s="273"/>
      <c r="CI86" s="24"/>
      <c r="CJ86" s="107"/>
      <c r="CK86" s="273"/>
      <c r="CL86" s="24"/>
      <c r="CM86" s="107"/>
      <c r="CN86" s="273"/>
      <c r="CO86" s="24"/>
      <c r="CP86" s="107"/>
      <c r="CQ86" s="273"/>
      <c r="CR86" s="24"/>
      <c r="CS86" s="107"/>
      <c r="CT86" s="273"/>
      <c r="CU86" s="24"/>
      <c r="CV86" s="107"/>
      <c r="CW86" s="273"/>
      <c r="CX86" s="24"/>
      <c r="CY86" s="107"/>
      <c r="CZ86" s="273"/>
      <c r="DA86" s="24"/>
      <c r="DB86" s="107"/>
      <c r="DC86" s="273"/>
      <c r="DD86" s="24"/>
      <c r="DE86" s="107"/>
      <c r="DF86" s="273"/>
      <c r="DG86" s="218"/>
      <c r="DH86" s="217"/>
      <c r="DI86" s="217"/>
      <c r="DJ86" s="286">
        <f t="shared" si="33"/>
        <v>56.237499237060547</v>
      </c>
      <c r="DK86" s="219"/>
      <c r="DL86" s="220">
        <f t="shared" si="34"/>
        <v>2.8118749618530274</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35"/>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36"/>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37"/>
        <v>0</v>
      </c>
      <c r="HI86" s="243"/>
      <c r="HJ86" s="242">
        <f>IF(MAX($N86:$Q86)&gt;=40, Active!HJ$2, 0)</f>
        <v>0</v>
      </c>
      <c r="HK86" s="234">
        <f>IF(MAX($R86:$U86)&gt;=40, Active!HK$2, 0)</f>
        <v>0</v>
      </c>
      <c r="HL86" s="234">
        <f>IF(MAX($V86:$Y86)&gt;=40, Active!HL$2, 0)</f>
        <v>0</v>
      </c>
      <c r="HM86" s="234">
        <f>IF(MAX($Z86:$AA86)&gt;=40, Active!HM$2, 0)</f>
        <v>0</v>
      </c>
      <c r="HN86" s="234">
        <f>IF(MAX($AB86:$AC86)&gt;=40, Active!HN$2, 0)</f>
        <v>0</v>
      </c>
      <c r="HO86" s="235">
        <f>IF(MAX($AD86:$AF86)&gt;=40, Active!HO$2, 0)</f>
        <v>0</v>
      </c>
      <c r="HP86" s="236">
        <f>IF(MAX($AG86:$AI86)&gt;=40, Active!HP$2, 0)</f>
        <v>0</v>
      </c>
      <c r="HQ86" s="236">
        <f>IF(MAX($AJ86:$AL86)&gt;=40, Active!HQ$2, 0)</f>
        <v>0</v>
      </c>
      <c r="HR86" s="236">
        <f>IF(MAX($AM86:$AO86)&gt;=40, Active!HR$2, 0)</f>
        <v>0</v>
      </c>
      <c r="HS86" s="236">
        <f>IF(MAX($AP86:$AR86)&gt;=40, Active!HS$2, 0)</f>
        <v>0</v>
      </c>
      <c r="HT86" s="236">
        <f>IF(MAX($AS86:$AU86)&gt;=40, Active!HT$2, 0)</f>
        <v>0</v>
      </c>
      <c r="HU86" s="236">
        <f>IF(MAX($AV86:$AX86)&gt;=40, Active!HU$2, 0)</f>
        <v>0</v>
      </c>
      <c r="HV86" s="237">
        <f>IF(MAX($AY86:$BA86)&gt;=40, Active!HV$2, 0)</f>
        <v>20</v>
      </c>
      <c r="HW86" s="238">
        <f>IF(MAX($BB86:$BD86)&gt;=40, Active!HW$2, 0)</f>
        <v>20</v>
      </c>
      <c r="HX86" s="238">
        <f>IF(MAX($BE86:$BG86)&gt;=40, Active!HX$2, 0)</f>
        <v>0</v>
      </c>
      <c r="HY86" s="238">
        <f>IF(MAX($BH86:$BJ86)&gt;=40, Active!HY$2, 0)</f>
        <v>0</v>
      </c>
      <c r="HZ86" s="238">
        <f>IF(MAX($BK86:$BM86)&gt;=40, Active!HZ$2, 0)</f>
        <v>0</v>
      </c>
      <c r="IA86" s="238">
        <f>IF(MAX($BN86:$BP86)&gt;=40, Active!IA$2, 0)</f>
        <v>20</v>
      </c>
      <c r="IB86" s="238">
        <f>IF(MAX($BQ86:$BS86)&gt;=40, Active!IB$2, 0)</f>
        <v>10</v>
      </c>
      <c r="IC86" s="238">
        <f>IF(MAX($BT86:$BV86)&gt;=40, Active!IC$2, 0)</f>
        <v>0</v>
      </c>
      <c r="ID86" s="239">
        <f>IF(MAX($BW86:$BY86)&gt;=40, Active!ID$2, 0)</f>
        <v>0</v>
      </c>
      <c r="IE86" s="240">
        <f>IF(MAX($BZ86:$CB86)&gt;=40, Active!IE$2, 0)</f>
        <v>0</v>
      </c>
      <c r="IF86" s="240">
        <f>IF(MAX($CC86:$CE86)&gt;=40, Active!IF$2, 0)</f>
        <v>0</v>
      </c>
      <c r="IG86" s="240">
        <f>IF(MAX($CF86:$CH86)&gt;=40, Active!IG$2, 0)</f>
        <v>0</v>
      </c>
      <c r="IH86" s="240">
        <f>IF(MAX($CI86:$CK86)&gt;=40, Active!IH$2, 0)</f>
        <v>0</v>
      </c>
      <c r="II86" s="240">
        <f>IF(MAX($CL86:$CN86)&gt;=40, Active!II$2, 0)</f>
        <v>0</v>
      </c>
      <c r="IJ86" s="240">
        <f>IF(MAX($CO86:$CQ86)&gt;=40, Active!IJ$2, 0)</f>
        <v>0</v>
      </c>
      <c r="IK86" s="240">
        <f>IF(MAX($CR86:$CT86)&gt;=40, Active!IK$2, 0)</f>
        <v>0</v>
      </c>
      <c r="IL86" s="240">
        <f>IF(MAX($CU86:$CW86)&gt;=40, Active!IL$2, 0)</f>
        <v>0</v>
      </c>
      <c r="IM86" s="240">
        <f>IF(MAX($CX86:$CZ86)&gt;=40, Active!IM$2, 0)</f>
        <v>0</v>
      </c>
      <c r="IN86" s="240">
        <f>IF(MAX($DA86:$DC86)&gt;=40, Active!IN$2, 0)</f>
        <v>0</v>
      </c>
      <c r="IO86" s="240">
        <f>IF(MAX($DD86:$DF86)&gt;=40, Active!IO$2, 0)</f>
        <v>0</v>
      </c>
      <c r="IP86" s="416">
        <f t="shared" si="38"/>
        <v>70</v>
      </c>
      <c r="IQ86" s="416">
        <f t="shared" si="39"/>
        <v>0</v>
      </c>
    </row>
    <row r="87" spans="2:251" ht="15" customHeight="1" x14ac:dyDescent="0.25">
      <c r="B87" s="392">
        <v>7</v>
      </c>
      <c r="C87" s="13" t="s">
        <v>663</v>
      </c>
      <c r="D87" s="423">
        <v>42461</v>
      </c>
      <c r="E87" s="20" t="s">
        <v>278</v>
      </c>
      <c r="F87" s="6">
        <v>7407978</v>
      </c>
      <c r="G87" s="20">
        <v>1</v>
      </c>
      <c r="H87" s="20"/>
      <c r="I87" s="23"/>
      <c r="J87" s="6"/>
      <c r="K87" s="6"/>
      <c r="L87" s="424"/>
      <c r="M87" s="425" t="s">
        <v>664</v>
      </c>
      <c r="N87" s="24"/>
      <c r="O87" s="107"/>
      <c r="P87" s="105"/>
      <c r="Q87" s="106"/>
      <c r="R87" s="24"/>
      <c r="S87" s="107"/>
      <c r="T87" s="105"/>
      <c r="U87" s="106"/>
      <c r="V87" s="24"/>
      <c r="W87" s="107"/>
      <c r="X87" s="105"/>
      <c r="Y87" s="106"/>
      <c r="Z87" s="24"/>
      <c r="AA87" s="273"/>
      <c r="AB87" s="24"/>
      <c r="AC87" s="273"/>
      <c r="AD87" s="24"/>
      <c r="AE87" s="107"/>
      <c r="AF87" s="273"/>
      <c r="AG87" s="24"/>
      <c r="AH87" s="107"/>
      <c r="AI87" s="273"/>
      <c r="AJ87" s="24"/>
      <c r="AK87" s="107"/>
      <c r="AL87" s="273"/>
      <c r="AM87" s="24"/>
      <c r="AN87" s="107"/>
      <c r="AO87" s="273"/>
      <c r="AP87" s="24"/>
      <c r="AQ87" s="107"/>
      <c r="AR87" s="273"/>
      <c r="AS87" s="24"/>
      <c r="AT87" s="107"/>
      <c r="AU87" s="273"/>
      <c r="AV87" s="24">
        <v>40</v>
      </c>
      <c r="AW87" s="107"/>
      <c r="AX87" s="273"/>
      <c r="AY87" s="24"/>
      <c r="AZ87" s="107"/>
      <c r="BA87" s="273"/>
      <c r="BB87" s="24">
        <v>61.299999237060547</v>
      </c>
      <c r="BC87" s="107"/>
      <c r="BD87" s="273"/>
      <c r="BE87" s="24">
        <v>89.75</v>
      </c>
      <c r="BF87" s="107"/>
      <c r="BG87" s="273"/>
      <c r="BH87" s="24">
        <v>54.759998321533203</v>
      </c>
      <c r="BI87" s="107"/>
      <c r="BJ87" s="273"/>
      <c r="BK87" s="24"/>
      <c r="BL87" s="107"/>
      <c r="BM87" s="273"/>
      <c r="BN87" s="24">
        <v>76</v>
      </c>
      <c r="BO87" s="107"/>
      <c r="BP87" s="273"/>
      <c r="BQ87" s="24">
        <v>41</v>
      </c>
      <c r="BR87" s="107"/>
      <c r="BS87" s="273"/>
      <c r="BT87" s="24"/>
      <c r="BU87" s="291"/>
      <c r="BV87" s="273"/>
      <c r="BW87" s="24"/>
      <c r="BX87" s="107"/>
      <c r="BY87" s="273"/>
      <c r="BZ87" s="24"/>
      <c r="CA87" s="107"/>
      <c r="CB87" s="273"/>
      <c r="CC87" s="24"/>
      <c r="CD87" s="107"/>
      <c r="CE87" s="107"/>
      <c r="CF87" s="107"/>
      <c r="CG87" s="107"/>
      <c r="CH87" s="273"/>
      <c r="CI87" s="24"/>
      <c r="CJ87" s="107"/>
      <c r="CK87" s="273"/>
      <c r="CL87" s="24"/>
      <c r="CM87" s="107"/>
      <c r="CN87" s="273"/>
      <c r="CO87" s="24"/>
      <c r="CP87" s="107"/>
      <c r="CQ87" s="273"/>
      <c r="CR87" s="24"/>
      <c r="CS87" s="107"/>
      <c r="CT87" s="273"/>
      <c r="CU87" s="24"/>
      <c r="CV87" s="107"/>
      <c r="CW87" s="273"/>
      <c r="CX87" s="24"/>
      <c r="CY87" s="107"/>
      <c r="CZ87" s="273"/>
      <c r="DA87" s="24"/>
      <c r="DB87" s="107"/>
      <c r="DC87" s="273"/>
      <c r="DD87" s="24"/>
      <c r="DE87" s="107"/>
      <c r="DF87" s="273"/>
      <c r="DG87" s="218"/>
      <c r="DH87" s="217"/>
      <c r="DI87" s="217"/>
      <c r="DJ87" s="286">
        <f t="shared" si="33"/>
        <v>64.561999511718753</v>
      </c>
      <c r="DK87" s="219"/>
      <c r="DL87" s="220">
        <f t="shared" si="34"/>
        <v>3.2280999755859376</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35"/>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36"/>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37"/>
        <v>0</v>
      </c>
      <c r="HI87" s="243"/>
      <c r="HJ87" s="242">
        <f>IF(MAX($N87:$Q87)&gt;=40, Active!HJ$2, 0)</f>
        <v>0</v>
      </c>
      <c r="HK87" s="234">
        <f>IF(MAX($R87:$U87)&gt;=40, Active!HK$2, 0)</f>
        <v>0</v>
      </c>
      <c r="HL87" s="234">
        <f>IF(MAX($V87:$Y87)&gt;=40, Active!HL$2, 0)</f>
        <v>0</v>
      </c>
      <c r="HM87" s="234">
        <f>IF(MAX($Z87:$AA87)&gt;=40, Active!HM$2, 0)</f>
        <v>0</v>
      </c>
      <c r="HN87" s="234">
        <f>IF(MAX($AB87:$AC87)&gt;=40, Active!HN$2, 0)</f>
        <v>0</v>
      </c>
      <c r="HO87" s="235">
        <f>IF(MAX($AD87:$AF87)&gt;=40, Active!HO$2, 0)</f>
        <v>0</v>
      </c>
      <c r="HP87" s="236">
        <f>IF(MAX($AG87:$AI87)&gt;=40, Active!HP$2, 0)</f>
        <v>0</v>
      </c>
      <c r="HQ87" s="236">
        <f>IF(MAX($AJ87:$AL87)&gt;=40, Active!HQ$2, 0)</f>
        <v>0</v>
      </c>
      <c r="HR87" s="236">
        <f>IF(MAX($AM87:$AO87)&gt;=40, Active!HR$2, 0)</f>
        <v>0</v>
      </c>
      <c r="HS87" s="236">
        <f>IF(MAX($AP87:$AR87)&gt;=40, Active!HS$2, 0)</f>
        <v>0</v>
      </c>
      <c r="HT87" s="236">
        <f>IF(MAX($AS87:$AU87)&gt;=40, Active!HT$2, 0)</f>
        <v>0</v>
      </c>
      <c r="HU87" s="236">
        <f>IF(MAX($AV87:$AX87)&gt;=40, Active!HU$2, 0)</f>
        <v>10</v>
      </c>
      <c r="HV87" s="237">
        <f>IF(MAX($AY87:$BA87)&gt;=40, Active!HV$2, 0)</f>
        <v>0</v>
      </c>
      <c r="HW87" s="238">
        <f>IF(MAX($BB87:$BD87)&gt;=40, Active!HW$2, 0)</f>
        <v>20</v>
      </c>
      <c r="HX87" s="238">
        <f>IF(MAX($BE87:$BG87)&gt;=40, Active!HX$2, 0)</f>
        <v>20</v>
      </c>
      <c r="HY87" s="238">
        <f>IF(MAX($BH87:$BJ87)&gt;=40, Active!HY$2, 0)</f>
        <v>20</v>
      </c>
      <c r="HZ87" s="238">
        <f>IF(MAX($BK87:$BM87)&gt;=40, Active!HZ$2, 0)</f>
        <v>0</v>
      </c>
      <c r="IA87" s="238">
        <f>IF(MAX($BN87:$BP87)&gt;=40, Active!IA$2, 0)</f>
        <v>20</v>
      </c>
      <c r="IB87" s="238">
        <f>IF(MAX($BQ87:$BS87)&gt;=40, Active!IB$2, 0)</f>
        <v>10</v>
      </c>
      <c r="IC87" s="238">
        <f>IF(MAX($BT87:$BV87)&gt;=40, Active!IC$2, 0)</f>
        <v>0</v>
      </c>
      <c r="ID87" s="239">
        <f>IF(MAX($BW87:$BY87)&gt;=40, Active!ID$2, 0)</f>
        <v>0</v>
      </c>
      <c r="IE87" s="240">
        <f>IF(MAX($BZ87:$CB87)&gt;=40, Active!IE$2, 0)</f>
        <v>0</v>
      </c>
      <c r="IF87" s="240">
        <f>IF(MAX($CC87:$CE87)&gt;=40, Active!IF$2, 0)</f>
        <v>0</v>
      </c>
      <c r="IG87" s="240">
        <f>IF(MAX($CF87:$CH87)&gt;=40, Active!IG$2, 0)</f>
        <v>0</v>
      </c>
      <c r="IH87" s="240">
        <f>IF(MAX($CI87:$CK87)&gt;=40, Active!IH$2, 0)</f>
        <v>0</v>
      </c>
      <c r="II87" s="240">
        <f>IF(MAX($CL87:$CN87)&gt;=40, Active!II$2, 0)</f>
        <v>0</v>
      </c>
      <c r="IJ87" s="240">
        <f>IF(MAX($CO87:$CQ87)&gt;=40, Active!IJ$2, 0)</f>
        <v>0</v>
      </c>
      <c r="IK87" s="240">
        <f>IF(MAX($CR87:$CT87)&gt;=40, Active!IK$2, 0)</f>
        <v>0</v>
      </c>
      <c r="IL87" s="240">
        <f>IF(MAX($CU87:$CW87)&gt;=40, Active!IL$2, 0)</f>
        <v>0</v>
      </c>
      <c r="IM87" s="240">
        <f>IF(MAX($CX87:$CZ87)&gt;=40, Active!IM$2, 0)</f>
        <v>0</v>
      </c>
      <c r="IN87" s="240">
        <f>IF(MAX($DA87:$DC87)&gt;=40, Active!IN$2, 0)</f>
        <v>0</v>
      </c>
      <c r="IO87" s="240">
        <f>IF(MAX($DD87:$DF87)&gt;=40, Active!IO$2, 0)</f>
        <v>0</v>
      </c>
      <c r="IP87" s="416">
        <f t="shared" si="38"/>
        <v>100</v>
      </c>
      <c r="IQ87" s="416">
        <f t="shared" si="39"/>
        <v>0</v>
      </c>
    </row>
    <row r="88" spans="2:251" ht="15" customHeight="1" x14ac:dyDescent="0.25">
      <c r="B88" s="392">
        <v>8</v>
      </c>
      <c r="C88" s="13" t="s">
        <v>665</v>
      </c>
      <c r="D88" s="423">
        <v>42370</v>
      </c>
      <c r="E88" s="20" t="s">
        <v>278</v>
      </c>
      <c r="F88" s="6">
        <v>7348486</v>
      </c>
      <c r="G88" s="20">
        <v>1</v>
      </c>
      <c r="H88" s="20"/>
      <c r="I88" s="23"/>
      <c r="J88" s="6"/>
      <c r="K88" s="6"/>
      <c r="L88" s="424"/>
      <c r="M88" s="425" t="s">
        <v>666</v>
      </c>
      <c r="N88" s="24"/>
      <c r="O88" s="107"/>
      <c r="P88" s="105"/>
      <c r="Q88" s="106"/>
      <c r="R88" s="24"/>
      <c r="S88" s="107"/>
      <c r="T88" s="105"/>
      <c r="U88" s="106"/>
      <c r="V88" s="24"/>
      <c r="W88" s="107"/>
      <c r="X88" s="105"/>
      <c r="Y88" s="106"/>
      <c r="Z88" s="24"/>
      <c r="AA88" s="273"/>
      <c r="AB88" s="24"/>
      <c r="AC88" s="273"/>
      <c r="AD88" s="24"/>
      <c r="AE88" s="107"/>
      <c r="AF88" s="273"/>
      <c r="AG88" s="24"/>
      <c r="AH88" s="107"/>
      <c r="AI88" s="273"/>
      <c r="AJ88" s="24"/>
      <c r="AK88" s="107"/>
      <c r="AL88" s="273"/>
      <c r="AM88" s="24"/>
      <c r="AN88" s="107"/>
      <c r="AO88" s="273"/>
      <c r="AP88" s="24"/>
      <c r="AQ88" s="107"/>
      <c r="AR88" s="273"/>
      <c r="AS88" s="24"/>
      <c r="AT88" s="107"/>
      <c r="AU88" s="273"/>
      <c r="AV88" s="24"/>
      <c r="AW88" s="107"/>
      <c r="AX88" s="273"/>
      <c r="AY88" s="24"/>
      <c r="AZ88" s="107"/>
      <c r="BA88" s="273"/>
      <c r="BB88" s="24">
        <v>74.699996948242188</v>
      </c>
      <c r="BC88" s="107"/>
      <c r="BD88" s="273"/>
      <c r="BE88" s="24"/>
      <c r="BF88" s="107"/>
      <c r="BG88" s="273"/>
      <c r="BH88" s="24"/>
      <c r="BI88" s="107"/>
      <c r="BJ88" s="273"/>
      <c r="BK88" s="24"/>
      <c r="BL88" s="107"/>
      <c r="BM88" s="273"/>
      <c r="BN88" s="24"/>
      <c r="BO88" s="107"/>
      <c r="BP88" s="273"/>
      <c r="BQ88" s="24">
        <v>64</v>
      </c>
      <c r="BR88" s="107"/>
      <c r="BS88" s="273"/>
      <c r="BT88" s="24"/>
      <c r="BU88" s="291"/>
      <c r="BV88" s="273"/>
      <c r="BW88" s="24">
        <v>66.5</v>
      </c>
      <c r="BX88" s="107"/>
      <c r="BY88" s="273"/>
      <c r="BZ88" s="24">
        <v>58.139999389648438</v>
      </c>
      <c r="CA88" s="107"/>
      <c r="CB88" s="273"/>
      <c r="CC88" s="24">
        <v>82</v>
      </c>
      <c r="CD88" s="107"/>
      <c r="CE88" s="107"/>
      <c r="CF88" s="107"/>
      <c r="CG88" s="107"/>
      <c r="CH88" s="273"/>
      <c r="CI88" s="24"/>
      <c r="CJ88" s="107"/>
      <c r="CK88" s="273"/>
      <c r="CL88" s="24">
        <v>67</v>
      </c>
      <c r="CM88" s="107"/>
      <c r="CN88" s="273"/>
      <c r="CO88" s="24"/>
      <c r="CP88" s="107"/>
      <c r="CQ88" s="273"/>
      <c r="CR88" s="24"/>
      <c r="CS88" s="107"/>
      <c r="CT88" s="273"/>
      <c r="CU88" s="24">
        <v>63</v>
      </c>
      <c r="CV88" s="107"/>
      <c r="CW88" s="273"/>
      <c r="CX88" s="24"/>
      <c r="CY88" s="107"/>
      <c r="CZ88" s="273"/>
      <c r="DA88" s="24">
        <v>75.75</v>
      </c>
      <c r="DB88" s="107"/>
      <c r="DC88" s="273"/>
      <c r="DD88" s="24"/>
      <c r="DE88" s="107"/>
      <c r="DF88" s="273"/>
      <c r="DG88" s="218"/>
      <c r="DH88" s="217"/>
      <c r="DI88" s="217"/>
      <c r="DJ88" s="286">
        <f t="shared" si="33"/>
        <v>68.886249542236328</v>
      </c>
      <c r="DK88" s="219"/>
      <c r="DL88" s="220">
        <f t="shared" si="34"/>
        <v>3.4443124771118163</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35"/>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36"/>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37"/>
        <v>0</v>
      </c>
      <c r="HI88" s="243"/>
      <c r="HJ88" s="242">
        <f>IF(MAX($N88:$Q88)&gt;=40, Active!HJ$2, 0)</f>
        <v>0</v>
      </c>
      <c r="HK88" s="234">
        <f>IF(MAX($R88:$U88)&gt;=40, Active!HK$2, 0)</f>
        <v>0</v>
      </c>
      <c r="HL88" s="234">
        <f>IF(MAX($V88:$Y88)&gt;=40, Active!HL$2, 0)</f>
        <v>0</v>
      </c>
      <c r="HM88" s="234">
        <f>IF(MAX($Z88:$AA88)&gt;=40, Active!HM$2, 0)</f>
        <v>0</v>
      </c>
      <c r="HN88" s="234">
        <f>IF(MAX($AB88:$AC88)&gt;=40, Active!HN$2, 0)</f>
        <v>0</v>
      </c>
      <c r="HO88" s="235">
        <f>IF(MAX($AD88:$AF88)&gt;=40, Active!HO$2, 0)</f>
        <v>0</v>
      </c>
      <c r="HP88" s="236">
        <f>IF(MAX($AG88:$AI88)&gt;=40, Active!HP$2, 0)</f>
        <v>0</v>
      </c>
      <c r="HQ88" s="236">
        <f>IF(MAX($AJ88:$AL88)&gt;=40, Active!HQ$2, 0)</f>
        <v>0</v>
      </c>
      <c r="HR88" s="236">
        <f>IF(MAX($AM88:$AO88)&gt;=40, Active!HR$2, 0)</f>
        <v>0</v>
      </c>
      <c r="HS88" s="236">
        <f>IF(MAX($AP88:$AR88)&gt;=40, Active!HS$2, 0)</f>
        <v>0</v>
      </c>
      <c r="HT88" s="236">
        <f>IF(MAX($AS88:$AU88)&gt;=40, Active!HT$2, 0)</f>
        <v>0</v>
      </c>
      <c r="HU88" s="236">
        <f>IF(MAX($AV88:$AX88)&gt;=40, Active!HU$2, 0)</f>
        <v>0</v>
      </c>
      <c r="HV88" s="237">
        <f>IF(MAX($AY88:$BA88)&gt;=40, Active!HV$2, 0)</f>
        <v>0</v>
      </c>
      <c r="HW88" s="238">
        <f>IF(MAX($BB88:$BD88)&gt;=40, Active!HW$2, 0)</f>
        <v>20</v>
      </c>
      <c r="HX88" s="238">
        <f>IF(MAX($BE88:$BG88)&gt;=40, Active!HX$2, 0)</f>
        <v>0</v>
      </c>
      <c r="HY88" s="238">
        <f>IF(MAX($BH88:$BJ88)&gt;=40, Active!HY$2, 0)</f>
        <v>0</v>
      </c>
      <c r="HZ88" s="238">
        <f>IF(MAX($BK88:$BM88)&gt;=40, Active!HZ$2, 0)</f>
        <v>0</v>
      </c>
      <c r="IA88" s="238">
        <f>IF(MAX($BN88:$BP88)&gt;=40, Active!IA$2, 0)</f>
        <v>0</v>
      </c>
      <c r="IB88" s="238">
        <f>IF(MAX($BQ88:$BS88)&gt;=40, Active!IB$2, 0)</f>
        <v>10</v>
      </c>
      <c r="IC88" s="238">
        <f>IF(MAX($BT88:$BV88)&gt;=40, Active!IC$2, 0)</f>
        <v>0</v>
      </c>
      <c r="ID88" s="239">
        <f>IF(MAX($BW88:$BY88)&gt;=40, Active!ID$2, 0)</f>
        <v>20</v>
      </c>
      <c r="IE88" s="240">
        <f>IF(MAX($BZ88:$CB88)&gt;=40, Active!IE$2, 0)</f>
        <v>20</v>
      </c>
      <c r="IF88" s="240">
        <f>IF(MAX($CC88:$CE88)&gt;=40, Active!IF$2, 0)</f>
        <v>10</v>
      </c>
      <c r="IG88" s="240">
        <f>IF(MAX($CF88:$CH88)&gt;=40, Active!IG$2, 0)</f>
        <v>0</v>
      </c>
      <c r="IH88" s="240">
        <f>IF(MAX($CI88:$CK88)&gt;=40, Active!IH$2, 0)</f>
        <v>0</v>
      </c>
      <c r="II88" s="240">
        <f>IF(MAX($CL88:$CN88)&gt;=40, Active!II$2, 0)</f>
        <v>30</v>
      </c>
      <c r="IJ88" s="240">
        <f>IF(MAX($CO88:$CQ88)&gt;=40, Active!IJ$2, 0)</f>
        <v>0</v>
      </c>
      <c r="IK88" s="240">
        <f>IF(MAX($CR88:$CT88)&gt;=40, Active!IK$2, 0)</f>
        <v>0</v>
      </c>
      <c r="IL88" s="240">
        <f>IF(MAX($CU88:$CW88)&gt;=40, Active!IL$2, 0)</f>
        <v>20</v>
      </c>
      <c r="IM88" s="240">
        <f>IF(MAX($CX88:$CZ88)&gt;=40, Active!IM$2, 0)</f>
        <v>0</v>
      </c>
      <c r="IN88" s="240">
        <f>IF(MAX($DA88:$DC88)&gt;=40, Active!IN$2, 0)</f>
        <v>20</v>
      </c>
      <c r="IO88" s="240">
        <f>IF(MAX($DD88:$DF88)&gt;=40, Active!IO$2, 0)</f>
        <v>0</v>
      </c>
      <c r="IP88" s="416">
        <f t="shared" si="38"/>
        <v>150</v>
      </c>
      <c r="IQ88" s="416">
        <f t="shared" si="39"/>
        <v>0</v>
      </c>
    </row>
    <row r="89" spans="2:251" ht="15" customHeight="1" x14ac:dyDescent="0.25">
      <c r="B89" s="392">
        <v>9</v>
      </c>
      <c r="C89" s="13" t="s">
        <v>667</v>
      </c>
      <c r="D89" s="423">
        <v>42583</v>
      </c>
      <c r="E89" s="20" t="s">
        <v>278</v>
      </c>
      <c r="F89" s="6">
        <v>7567191</v>
      </c>
      <c r="G89" s="20">
        <v>1</v>
      </c>
      <c r="H89" s="20"/>
      <c r="I89" s="23"/>
      <c r="J89" s="6"/>
      <c r="K89" s="6"/>
      <c r="L89" s="424"/>
      <c r="M89" s="425" t="s">
        <v>668</v>
      </c>
      <c r="N89" s="24"/>
      <c r="O89" s="107"/>
      <c r="P89" s="105"/>
      <c r="Q89" s="106"/>
      <c r="R89" s="24"/>
      <c r="S89" s="107"/>
      <c r="T89" s="105"/>
      <c r="U89" s="106"/>
      <c r="V89" s="24"/>
      <c r="W89" s="107"/>
      <c r="X89" s="105"/>
      <c r="Y89" s="106"/>
      <c r="Z89" s="24"/>
      <c r="AA89" s="273"/>
      <c r="AB89" s="24"/>
      <c r="AC89" s="273"/>
      <c r="AD89" s="24">
        <v>46.150001525878906</v>
      </c>
      <c r="AE89" s="107"/>
      <c r="AF89" s="273"/>
      <c r="AG89" s="24">
        <v>67.069999694824219</v>
      </c>
      <c r="AH89" s="107"/>
      <c r="AI89" s="273"/>
      <c r="AJ89" s="24">
        <v>81.800003051757813</v>
      </c>
      <c r="AK89" s="107"/>
      <c r="AL89" s="273"/>
      <c r="AM89" s="281">
        <v>-48.349998474121094</v>
      </c>
      <c r="AN89" s="107">
        <v>40</v>
      </c>
      <c r="AO89" s="273">
        <v>40</v>
      </c>
      <c r="AP89" s="24"/>
      <c r="AQ89" s="107"/>
      <c r="AR89" s="273"/>
      <c r="AS89" s="24"/>
      <c r="AT89" s="107"/>
      <c r="AU89" s="273"/>
      <c r="AV89" s="281">
        <v>0</v>
      </c>
      <c r="AW89" s="645">
        <v>0</v>
      </c>
      <c r="AX89" s="273"/>
      <c r="AY89" s="24"/>
      <c r="AZ89" s="107"/>
      <c r="BA89" s="273"/>
      <c r="BB89" s="24"/>
      <c r="BC89" s="107"/>
      <c r="BD89" s="273"/>
      <c r="BE89" s="24"/>
      <c r="BF89" s="107"/>
      <c r="BG89" s="273"/>
      <c r="BH89" s="24"/>
      <c r="BI89" s="107"/>
      <c r="BJ89" s="273"/>
      <c r="BK89" s="24"/>
      <c r="BL89" s="107"/>
      <c r="BM89" s="273"/>
      <c r="BN89" s="24"/>
      <c r="BO89" s="107"/>
      <c r="BP89" s="273"/>
      <c r="BQ89" s="24"/>
      <c r="BR89" s="107"/>
      <c r="BS89" s="273"/>
      <c r="BT89" s="24"/>
      <c r="BU89" s="291"/>
      <c r="BV89" s="273"/>
      <c r="BW89" s="24"/>
      <c r="BX89" s="107"/>
      <c r="BY89" s="273"/>
      <c r="BZ89" s="24"/>
      <c r="CA89" s="107"/>
      <c r="CB89" s="273"/>
      <c r="CC89" s="24"/>
      <c r="CD89" s="107"/>
      <c r="CE89" s="107"/>
      <c r="CF89" s="107"/>
      <c r="CG89" s="107"/>
      <c r="CH89" s="273"/>
      <c r="CI89" s="24"/>
      <c r="CJ89" s="107"/>
      <c r="CK89" s="273"/>
      <c r="CL89" s="24"/>
      <c r="CM89" s="107"/>
      <c r="CN89" s="273"/>
      <c r="CO89" s="24"/>
      <c r="CP89" s="107"/>
      <c r="CQ89" s="273"/>
      <c r="CR89" s="24"/>
      <c r="CS89" s="107"/>
      <c r="CT89" s="273"/>
      <c r="CU89" s="24"/>
      <c r="CV89" s="107"/>
      <c r="CW89" s="273"/>
      <c r="CX89" s="24"/>
      <c r="CY89" s="107"/>
      <c r="CZ89" s="273"/>
      <c r="DA89" s="24"/>
      <c r="DB89" s="107"/>
      <c r="DC89" s="273"/>
      <c r="DD89" s="24"/>
      <c r="DE89" s="107"/>
      <c r="DF89" s="273"/>
      <c r="DG89" s="218"/>
      <c r="DH89" s="217"/>
      <c r="DI89" s="217"/>
      <c r="DJ89" s="286" t="e">
        <f t="shared" si="33"/>
        <v>#DIV/0!</v>
      </c>
      <c r="DK89" s="219"/>
      <c r="DL89" s="220" t="e">
        <f t="shared" si="34"/>
        <v>#DIV/0!</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35"/>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36"/>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37"/>
        <v>0</v>
      </c>
      <c r="HI89" s="243"/>
      <c r="HJ89" s="242">
        <f>IF(MAX($N89:$Q89)&gt;=40, Active!HJ$2, 0)</f>
        <v>0</v>
      </c>
      <c r="HK89" s="234">
        <f>IF(MAX($R89:$U89)&gt;=40, Active!HK$2, 0)</f>
        <v>0</v>
      </c>
      <c r="HL89" s="234">
        <f>IF(MAX($V89:$Y89)&gt;=40, Active!HL$2, 0)</f>
        <v>0</v>
      </c>
      <c r="HM89" s="234">
        <f>IF(MAX($Z89:$AA89)&gt;=40, Active!HM$2, 0)</f>
        <v>0</v>
      </c>
      <c r="HN89" s="234">
        <f>IF(MAX($AB89:$AC89)&gt;=40, Active!HN$2, 0)</f>
        <v>0</v>
      </c>
      <c r="HO89" s="235">
        <f>IF(MAX($AD89:$AF89)&gt;=40, Active!HO$2, 0)</f>
        <v>20</v>
      </c>
      <c r="HP89" s="236">
        <f>IF(MAX($AG89:$AI89)&gt;=40, Active!HP$2, 0)</f>
        <v>20</v>
      </c>
      <c r="HQ89" s="236">
        <f>IF(MAX($AJ89:$AL89)&gt;=40, Active!HQ$2, 0)</f>
        <v>20</v>
      </c>
      <c r="HR89" s="236">
        <f>IF(MAX($AM89:$AO89)&gt;=40, Active!HR$2, 0)</f>
        <v>20</v>
      </c>
      <c r="HS89" s="236">
        <f>IF(MAX($AP89:$AR89)&gt;=40, Active!HS$2, 0)</f>
        <v>0</v>
      </c>
      <c r="HT89" s="236">
        <f>IF(MAX($AS89:$AU89)&gt;=40, Active!HT$2, 0)</f>
        <v>0</v>
      </c>
      <c r="HU89" s="236">
        <f>IF(MAX($AV89:$AX89)&gt;=40, Active!HU$2, 0)</f>
        <v>0</v>
      </c>
      <c r="HV89" s="237">
        <f>IF(MAX($AY89:$BA89)&gt;=40, Active!HV$2, 0)</f>
        <v>0</v>
      </c>
      <c r="HW89" s="238">
        <f>IF(MAX($BB89:$BD89)&gt;=40, Active!HW$2, 0)</f>
        <v>0</v>
      </c>
      <c r="HX89" s="238">
        <f>IF(MAX($BE89:$BG89)&gt;=40, Active!HX$2, 0)</f>
        <v>0</v>
      </c>
      <c r="HY89" s="238">
        <f>IF(MAX($BH89:$BJ89)&gt;=40, Active!HY$2, 0)</f>
        <v>0</v>
      </c>
      <c r="HZ89" s="238">
        <f>IF(MAX($BK89:$BM89)&gt;=40, Active!HZ$2, 0)</f>
        <v>0</v>
      </c>
      <c r="IA89" s="238">
        <f>IF(MAX($BN89:$BP89)&gt;=40, Active!IA$2, 0)</f>
        <v>0</v>
      </c>
      <c r="IB89" s="238">
        <f>IF(MAX($BQ89:$BS89)&gt;=40, Active!IB$2, 0)</f>
        <v>0</v>
      </c>
      <c r="IC89" s="238">
        <f>IF(MAX($BT89:$BV89)&gt;=40, Active!IC$2, 0)</f>
        <v>0</v>
      </c>
      <c r="ID89" s="239">
        <f>IF(MAX($BW89:$BY89)&gt;=40, Active!ID$2, 0)</f>
        <v>0</v>
      </c>
      <c r="IE89" s="240">
        <f>IF(MAX($BZ89:$CB89)&gt;=40, Active!IE$2, 0)</f>
        <v>0</v>
      </c>
      <c r="IF89" s="240">
        <f>IF(MAX($CC89:$CE89)&gt;=40, Active!IF$2, 0)</f>
        <v>0</v>
      </c>
      <c r="IG89" s="240">
        <f>IF(MAX($CF89:$CH89)&gt;=40, Active!IG$2, 0)</f>
        <v>0</v>
      </c>
      <c r="IH89" s="240">
        <f>IF(MAX($CI89:$CK89)&gt;=40, Active!IH$2, 0)</f>
        <v>0</v>
      </c>
      <c r="II89" s="240">
        <f>IF(MAX($CL89:$CN89)&gt;=40, Active!II$2, 0)</f>
        <v>0</v>
      </c>
      <c r="IJ89" s="240">
        <f>IF(MAX($CO89:$CQ89)&gt;=40, Active!IJ$2, 0)</f>
        <v>0</v>
      </c>
      <c r="IK89" s="240">
        <f>IF(MAX($CR89:$CT89)&gt;=40, Active!IK$2, 0)</f>
        <v>0</v>
      </c>
      <c r="IL89" s="240">
        <f>IF(MAX($CU89:$CW89)&gt;=40, Active!IL$2, 0)</f>
        <v>0</v>
      </c>
      <c r="IM89" s="240">
        <f>IF(MAX($CX89:$CZ89)&gt;=40, Active!IM$2, 0)</f>
        <v>0</v>
      </c>
      <c r="IN89" s="240">
        <f>IF(MAX($DA89:$DC89)&gt;=40, Active!IN$2, 0)</f>
        <v>0</v>
      </c>
      <c r="IO89" s="240">
        <f>IF(MAX($DD89:$DF89)&gt;=40, Active!IO$2, 0)</f>
        <v>0</v>
      </c>
      <c r="IP89" s="416">
        <f t="shared" si="38"/>
        <v>80</v>
      </c>
      <c r="IQ89" s="416">
        <f t="shared" si="39"/>
        <v>0</v>
      </c>
    </row>
    <row r="90" spans="2:251" ht="15" customHeight="1" x14ac:dyDescent="0.25">
      <c r="B90" s="392">
        <v>10</v>
      </c>
      <c r="C90" s="13" t="s">
        <v>669</v>
      </c>
      <c r="D90" s="423">
        <v>42370</v>
      </c>
      <c r="E90" s="20" t="s">
        <v>278</v>
      </c>
      <c r="F90" s="6">
        <v>7348442</v>
      </c>
      <c r="G90" s="20">
        <v>1</v>
      </c>
      <c r="H90" s="20"/>
      <c r="I90" s="23"/>
      <c r="J90" s="6"/>
      <c r="K90" s="6"/>
      <c r="L90" s="424"/>
      <c r="M90" s="425" t="s">
        <v>670</v>
      </c>
      <c r="N90" s="24"/>
      <c r="O90" s="107"/>
      <c r="P90" s="105"/>
      <c r="Q90" s="106"/>
      <c r="R90" s="24"/>
      <c r="S90" s="107"/>
      <c r="T90" s="105"/>
      <c r="U90" s="106"/>
      <c r="V90" s="24"/>
      <c r="W90" s="107"/>
      <c r="X90" s="105"/>
      <c r="Y90" s="106"/>
      <c r="Z90" s="24"/>
      <c r="AA90" s="273"/>
      <c r="AB90" s="24"/>
      <c r="AC90" s="273"/>
      <c r="AD90" s="24"/>
      <c r="AE90" s="107"/>
      <c r="AF90" s="273"/>
      <c r="AG90" s="24"/>
      <c r="AH90" s="107"/>
      <c r="AI90" s="273"/>
      <c r="AJ90" s="24"/>
      <c r="AK90" s="107"/>
      <c r="AL90" s="273"/>
      <c r="AM90" s="24"/>
      <c r="AN90" s="107"/>
      <c r="AO90" s="273"/>
      <c r="AP90" s="24"/>
      <c r="AQ90" s="107"/>
      <c r="AR90" s="273"/>
      <c r="AS90" s="24"/>
      <c r="AT90" s="107"/>
      <c r="AU90" s="273"/>
      <c r="AV90" s="24"/>
      <c r="AW90" s="107"/>
      <c r="AX90" s="273"/>
      <c r="AY90" s="24">
        <v>64.25</v>
      </c>
      <c r="AZ90" s="107"/>
      <c r="BA90" s="273"/>
      <c r="BB90" s="24">
        <v>60.450000762939453</v>
      </c>
      <c r="BC90" s="107"/>
      <c r="BD90" s="273"/>
      <c r="BE90" s="24">
        <v>60.75</v>
      </c>
      <c r="BF90" s="107"/>
      <c r="BG90" s="273"/>
      <c r="BH90" s="24">
        <v>55.509998321533203</v>
      </c>
      <c r="BI90" s="107"/>
      <c r="BJ90" s="273"/>
      <c r="BK90" s="24">
        <v>52.200000762939453</v>
      </c>
      <c r="BL90" s="107"/>
      <c r="BM90" s="273"/>
      <c r="BN90" s="24">
        <v>75.800003051757813</v>
      </c>
      <c r="BO90" s="107"/>
      <c r="BP90" s="273"/>
      <c r="BQ90" s="24">
        <v>40</v>
      </c>
      <c r="BR90" s="107"/>
      <c r="BS90" s="273"/>
      <c r="BT90" s="24"/>
      <c r="BU90" s="291"/>
      <c r="BV90" s="273"/>
      <c r="BW90" s="24"/>
      <c r="BX90" s="107"/>
      <c r="BY90" s="273"/>
      <c r="BZ90" s="24"/>
      <c r="CA90" s="107"/>
      <c r="CB90" s="273"/>
      <c r="CC90" s="24"/>
      <c r="CD90" s="107"/>
      <c r="CE90" s="107"/>
      <c r="CF90" s="107"/>
      <c r="CG90" s="107"/>
      <c r="CH90" s="273"/>
      <c r="CI90" s="24"/>
      <c r="CJ90" s="107"/>
      <c r="CK90" s="273"/>
      <c r="CL90" s="24"/>
      <c r="CM90" s="107"/>
      <c r="CN90" s="273"/>
      <c r="CO90" s="24"/>
      <c r="CP90" s="107"/>
      <c r="CQ90" s="273"/>
      <c r="CR90" s="24"/>
      <c r="CS90" s="107"/>
      <c r="CT90" s="273"/>
      <c r="CU90" s="24"/>
      <c r="CV90" s="107"/>
      <c r="CW90" s="273"/>
      <c r="CX90" s="24"/>
      <c r="CY90" s="107"/>
      <c r="CZ90" s="273"/>
      <c r="DA90" s="24"/>
      <c r="DB90" s="107"/>
      <c r="DC90" s="273"/>
      <c r="DD90" s="24"/>
      <c r="DE90" s="107"/>
      <c r="DF90" s="273"/>
      <c r="DG90" s="218"/>
      <c r="DH90" s="217"/>
      <c r="DI90" s="217"/>
      <c r="DJ90" s="286">
        <f t="shared" si="33"/>
        <v>58.422857557024273</v>
      </c>
      <c r="DK90" s="219"/>
      <c r="DL90" s="220">
        <f t="shared" si="34"/>
        <v>2.9211428778512136</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35"/>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36"/>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37"/>
        <v>0</v>
      </c>
      <c r="HI90" s="243"/>
      <c r="HJ90" s="242">
        <f>IF(MAX($N90:$Q90)&gt;=40, Active!HJ$2, 0)</f>
        <v>0</v>
      </c>
      <c r="HK90" s="234">
        <f>IF(MAX($R90:$U90)&gt;=40, Active!HK$2, 0)</f>
        <v>0</v>
      </c>
      <c r="HL90" s="234">
        <f>IF(MAX($V90:$Y90)&gt;=40, Active!HL$2, 0)</f>
        <v>0</v>
      </c>
      <c r="HM90" s="234">
        <f>IF(MAX($Z90:$AA90)&gt;=40, Active!HM$2, 0)</f>
        <v>0</v>
      </c>
      <c r="HN90" s="234">
        <f>IF(MAX($AB90:$AC90)&gt;=40, Active!HN$2, 0)</f>
        <v>0</v>
      </c>
      <c r="HO90" s="235">
        <f>IF(MAX($AD90:$AF90)&gt;=40, Active!HO$2, 0)</f>
        <v>0</v>
      </c>
      <c r="HP90" s="236">
        <f>IF(MAX($AG90:$AI90)&gt;=40, Active!HP$2, 0)</f>
        <v>0</v>
      </c>
      <c r="HQ90" s="236">
        <f>IF(MAX($AJ90:$AL90)&gt;=40, Active!HQ$2, 0)</f>
        <v>0</v>
      </c>
      <c r="HR90" s="236">
        <f>IF(MAX($AM90:$AO90)&gt;=40, Active!HR$2, 0)</f>
        <v>0</v>
      </c>
      <c r="HS90" s="236">
        <f>IF(MAX($AP90:$AR90)&gt;=40, Active!HS$2, 0)</f>
        <v>0</v>
      </c>
      <c r="HT90" s="236">
        <f>IF(MAX($AS90:$AU90)&gt;=40, Active!HT$2, 0)</f>
        <v>0</v>
      </c>
      <c r="HU90" s="236">
        <f>IF(MAX($AV90:$AX90)&gt;=40, Active!HU$2, 0)</f>
        <v>0</v>
      </c>
      <c r="HV90" s="237">
        <f>IF(MAX($AY90:$BA90)&gt;=40, Active!HV$2, 0)</f>
        <v>20</v>
      </c>
      <c r="HW90" s="238">
        <f>IF(MAX($BB90:$BD90)&gt;=40, Active!HW$2, 0)</f>
        <v>20</v>
      </c>
      <c r="HX90" s="238">
        <f>IF(MAX($BE90:$BG90)&gt;=40, Active!HX$2, 0)</f>
        <v>20</v>
      </c>
      <c r="HY90" s="238">
        <f>IF(MAX($BH90:$BJ90)&gt;=40, Active!HY$2, 0)</f>
        <v>20</v>
      </c>
      <c r="HZ90" s="238">
        <f>IF(MAX($BK90:$BM90)&gt;=40, Active!HZ$2, 0)</f>
        <v>10</v>
      </c>
      <c r="IA90" s="238">
        <f>IF(MAX($BN90:$BP90)&gt;=40, Active!IA$2, 0)</f>
        <v>20</v>
      </c>
      <c r="IB90" s="238">
        <f>IF(MAX($BQ90:$BS90)&gt;=40, Active!IB$2, 0)</f>
        <v>10</v>
      </c>
      <c r="IC90" s="238">
        <f>IF(MAX($BT90:$BV90)&gt;=40, Active!IC$2, 0)</f>
        <v>0</v>
      </c>
      <c r="ID90" s="239">
        <f>IF(MAX($BW90:$BY90)&gt;=40, Active!ID$2, 0)</f>
        <v>0</v>
      </c>
      <c r="IE90" s="240">
        <f>IF(MAX($BZ90:$CB90)&gt;=40, Active!IE$2, 0)</f>
        <v>0</v>
      </c>
      <c r="IF90" s="240">
        <f>IF(MAX($CC90:$CE90)&gt;=40, Active!IF$2, 0)</f>
        <v>0</v>
      </c>
      <c r="IG90" s="240">
        <f>IF(MAX($CF90:$CH90)&gt;=40, Active!IG$2, 0)</f>
        <v>0</v>
      </c>
      <c r="IH90" s="240">
        <f>IF(MAX($CI90:$CK90)&gt;=40, Active!IH$2, 0)</f>
        <v>0</v>
      </c>
      <c r="II90" s="240">
        <f>IF(MAX($CL90:$CN90)&gt;=40, Active!II$2, 0)</f>
        <v>0</v>
      </c>
      <c r="IJ90" s="240">
        <f>IF(MAX($CO90:$CQ90)&gt;=40, Active!IJ$2, 0)</f>
        <v>0</v>
      </c>
      <c r="IK90" s="240">
        <f>IF(MAX($CR90:$CT90)&gt;=40, Active!IK$2, 0)</f>
        <v>0</v>
      </c>
      <c r="IL90" s="240">
        <f>IF(MAX($CU90:$CW90)&gt;=40, Active!IL$2, 0)</f>
        <v>0</v>
      </c>
      <c r="IM90" s="240">
        <f>IF(MAX($CX90:$CZ90)&gt;=40, Active!IM$2, 0)</f>
        <v>0</v>
      </c>
      <c r="IN90" s="240">
        <f>IF(MAX($DA90:$DC90)&gt;=40, Active!IN$2, 0)</f>
        <v>0</v>
      </c>
      <c r="IO90" s="240">
        <f>IF(MAX($DD90:$DF90)&gt;=40, Active!IO$2, 0)</f>
        <v>0</v>
      </c>
      <c r="IP90" s="416">
        <f t="shared" si="38"/>
        <v>120</v>
      </c>
      <c r="IQ90" s="416">
        <f t="shared" si="39"/>
        <v>0</v>
      </c>
    </row>
    <row r="91" spans="2:251" ht="15" customHeight="1" x14ac:dyDescent="0.25">
      <c r="B91" s="392">
        <v>11</v>
      </c>
      <c r="C91" s="13" t="s">
        <v>905</v>
      </c>
      <c r="D91" s="423">
        <v>42583</v>
      </c>
      <c r="E91" s="20" t="s">
        <v>278</v>
      </c>
      <c r="F91" s="6">
        <v>7567227</v>
      </c>
      <c r="G91" s="20">
        <v>1</v>
      </c>
      <c r="H91" s="20"/>
      <c r="I91" s="23"/>
      <c r="J91" s="6"/>
      <c r="K91" s="6"/>
      <c r="L91" s="424"/>
      <c r="M91" s="425" t="s">
        <v>671</v>
      </c>
      <c r="N91" s="24"/>
      <c r="O91" s="107"/>
      <c r="P91" s="105"/>
      <c r="Q91" s="106"/>
      <c r="R91" s="24"/>
      <c r="S91" s="107"/>
      <c r="T91" s="105"/>
      <c r="U91" s="106"/>
      <c r="V91" s="24"/>
      <c r="W91" s="107"/>
      <c r="X91" s="105"/>
      <c r="Y91" s="106"/>
      <c r="Z91" s="24"/>
      <c r="AA91" s="273"/>
      <c r="AB91" s="24"/>
      <c r="AC91" s="273"/>
      <c r="AD91" s="24"/>
      <c r="AE91" s="107"/>
      <c r="AF91" s="273"/>
      <c r="AG91" s="24"/>
      <c r="AH91" s="107"/>
      <c r="AI91" s="273"/>
      <c r="AJ91" s="24"/>
      <c r="AK91" s="107"/>
      <c r="AL91" s="273"/>
      <c r="AM91" s="24"/>
      <c r="AN91" s="107"/>
      <c r="AO91" s="273"/>
      <c r="AP91" s="24"/>
      <c r="AQ91" s="107"/>
      <c r="AR91" s="273"/>
      <c r="AS91" s="24"/>
      <c r="AT91" s="107"/>
      <c r="AU91" s="273"/>
      <c r="AV91" s="24"/>
      <c r="AW91" s="107"/>
      <c r="AX91" s="273"/>
      <c r="AY91" s="24"/>
      <c r="AZ91" s="107"/>
      <c r="BA91" s="273"/>
      <c r="BB91" s="24"/>
      <c r="BC91" s="107"/>
      <c r="BD91" s="273"/>
      <c r="BE91" s="24"/>
      <c r="BF91" s="107"/>
      <c r="BG91" s="273"/>
      <c r="BH91" s="24">
        <v>77.010002136230469</v>
      </c>
      <c r="BI91" s="107"/>
      <c r="BJ91" s="273"/>
      <c r="BK91" s="24"/>
      <c r="BL91" s="107"/>
      <c r="BM91" s="273"/>
      <c r="BN91" s="24">
        <v>85.199996948242188</v>
      </c>
      <c r="BO91" s="107"/>
      <c r="BP91" s="273"/>
      <c r="BQ91" s="24">
        <v>73</v>
      </c>
      <c r="BR91" s="107"/>
      <c r="BS91" s="273"/>
      <c r="BT91" s="24">
        <v>83.199996948242188</v>
      </c>
      <c r="BU91" s="291"/>
      <c r="BV91" s="273"/>
      <c r="BW91" s="24">
        <v>88.25</v>
      </c>
      <c r="BX91" s="107"/>
      <c r="BY91" s="273"/>
      <c r="BZ91" s="24">
        <v>82.349998474121094</v>
      </c>
      <c r="CA91" s="107"/>
      <c r="CB91" s="273"/>
      <c r="CC91" s="24"/>
      <c r="CD91" s="107"/>
      <c r="CE91" s="107"/>
      <c r="CF91" s="107"/>
      <c r="CG91" s="107"/>
      <c r="CH91" s="273"/>
      <c r="CI91" s="24"/>
      <c r="CJ91" s="107"/>
      <c r="CK91" s="273"/>
      <c r="CL91" s="24"/>
      <c r="CM91" s="107"/>
      <c r="CN91" s="273"/>
      <c r="CO91" s="24"/>
      <c r="CP91" s="107"/>
      <c r="CQ91" s="273"/>
      <c r="CR91" s="24"/>
      <c r="CS91" s="107"/>
      <c r="CT91" s="273"/>
      <c r="CU91" s="24"/>
      <c r="CV91" s="107"/>
      <c r="CW91" s="273"/>
      <c r="CX91" s="24"/>
      <c r="CY91" s="107"/>
      <c r="CZ91" s="273"/>
      <c r="DA91" s="24"/>
      <c r="DB91" s="107"/>
      <c r="DC91" s="273"/>
      <c r="DD91" s="24"/>
      <c r="DE91" s="107"/>
      <c r="DF91" s="273"/>
      <c r="DG91" s="218"/>
      <c r="DH91" s="217"/>
      <c r="DI91" s="217"/>
      <c r="DJ91" s="286">
        <f t="shared" si="33"/>
        <v>81.501665751139328</v>
      </c>
      <c r="DK91" s="219"/>
      <c r="DL91" s="220">
        <f t="shared" si="34"/>
        <v>4</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35"/>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36"/>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37"/>
        <v>0</v>
      </c>
      <c r="HI91" s="243"/>
      <c r="HJ91" s="242">
        <f>IF(MAX($N91:$Q91)&gt;=40, Active!HJ$2, 0)</f>
        <v>0</v>
      </c>
      <c r="HK91" s="234">
        <f>IF(MAX($R91:$U91)&gt;=40, Active!HK$2, 0)</f>
        <v>0</v>
      </c>
      <c r="HL91" s="234">
        <f>IF(MAX($V91:$Y91)&gt;=40, Active!HL$2, 0)</f>
        <v>0</v>
      </c>
      <c r="HM91" s="234">
        <f>IF(MAX($Z91:$AA91)&gt;=40, Active!HM$2, 0)</f>
        <v>0</v>
      </c>
      <c r="HN91" s="234">
        <f>IF(MAX($AB91:$AC91)&gt;=40, Active!HN$2, 0)</f>
        <v>0</v>
      </c>
      <c r="HO91" s="235">
        <f>IF(MAX($AD91:$AF91)&gt;=40, Active!HO$2, 0)</f>
        <v>0</v>
      </c>
      <c r="HP91" s="236">
        <f>IF(MAX($AG91:$AI91)&gt;=40, Active!HP$2, 0)</f>
        <v>0</v>
      </c>
      <c r="HQ91" s="236">
        <f>IF(MAX($AJ91:$AL91)&gt;=40, Active!HQ$2, 0)</f>
        <v>0</v>
      </c>
      <c r="HR91" s="236">
        <f>IF(MAX($AM91:$AO91)&gt;=40, Active!HR$2, 0)</f>
        <v>0</v>
      </c>
      <c r="HS91" s="236">
        <f>IF(MAX($AP91:$AR91)&gt;=40, Active!HS$2, 0)</f>
        <v>0</v>
      </c>
      <c r="HT91" s="236">
        <f>IF(MAX($AS91:$AU91)&gt;=40, Active!HT$2, 0)</f>
        <v>0</v>
      </c>
      <c r="HU91" s="236">
        <f>IF(MAX($AV91:$AX91)&gt;=40, Active!HU$2, 0)</f>
        <v>0</v>
      </c>
      <c r="HV91" s="237">
        <f>IF(MAX($AY91:$BA91)&gt;=40, Active!HV$2, 0)</f>
        <v>0</v>
      </c>
      <c r="HW91" s="238">
        <f>IF(MAX($BB91:$BD91)&gt;=40, Active!HW$2, 0)</f>
        <v>0</v>
      </c>
      <c r="HX91" s="238">
        <f>IF(MAX($BE91:$BG91)&gt;=40, Active!HX$2, 0)</f>
        <v>0</v>
      </c>
      <c r="HY91" s="238">
        <f>IF(MAX($BH91:$BJ91)&gt;=40, Active!HY$2, 0)</f>
        <v>20</v>
      </c>
      <c r="HZ91" s="238">
        <f>IF(MAX($BK91:$BM91)&gt;=40, Active!HZ$2, 0)</f>
        <v>0</v>
      </c>
      <c r="IA91" s="238">
        <f>IF(MAX($BN91:$BP91)&gt;=40, Active!IA$2, 0)</f>
        <v>20</v>
      </c>
      <c r="IB91" s="238">
        <f>IF(MAX($BQ91:$BS91)&gt;=40, Active!IB$2, 0)</f>
        <v>10</v>
      </c>
      <c r="IC91" s="238">
        <f>IF(MAX($BT91:$BV91)&gt;=40, Active!IC$2, 0)</f>
        <v>6</v>
      </c>
      <c r="ID91" s="239">
        <f>IF(MAX($BW91:$BY91)&gt;=40, Active!ID$2, 0)</f>
        <v>20</v>
      </c>
      <c r="IE91" s="240">
        <f>IF(MAX($BZ91:$CB91)&gt;=40, Active!IE$2, 0)</f>
        <v>20</v>
      </c>
      <c r="IF91" s="240">
        <f>IF(MAX($CC91:$CE91)&gt;=40, Active!IF$2, 0)</f>
        <v>0</v>
      </c>
      <c r="IG91" s="240">
        <f>IF(MAX($CF91:$CH91)&gt;=40, Active!IG$2, 0)</f>
        <v>0</v>
      </c>
      <c r="IH91" s="240">
        <f>IF(MAX($CI91:$CK91)&gt;=40, Active!IH$2, 0)</f>
        <v>0</v>
      </c>
      <c r="II91" s="240">
        <f>IF(MAX($CL91:$CN91)&gt;=40, Active!II$2, 0)</f>
        <v>0</v>
      </c>
      <c r="IJ91" s="240">
        <f>IF(MAX($CO91:$CQ91)&gt;=40, Active!IJ$2, 0)</f>
        <v>0</v>
      </c>
      <c r="IK91" s="240">
        <f>IF(MAX($CR91:$CT91)&gt;=40, Active!IK$2, 0)</f>
        <v>0</v>
      </c>
      <c r="IL91" s="240">
        <f>IF(MAX($CU91:$CW91)&gt;=40, Active!IL$2, 0)</f>
        <v>0</v>
      </c>
      <c r="IM91" s="240">
        <f>IF(MAX($CX91:$CZ91)&gt;=40, Active!IM$2, 0)</f>
        <v>0</v>
      </c>
      <c r="IN91" s="240">
        <f>IF(MAX($DA91:$DC91)&gt;=40, Active!IN$2, 0)</f>
        <v>0</v>
      </c>
      <c r="IO91" s="240">
        <f>IF(MAX($DD91:$DF91)&gt;=40, Active!IO$2, 0)</f>
        <v>0</v>
      </c>
      <c r="IP91" s="416">
        <f t="shared" si="38"/>
        <v>90</v>
      </c>
      <c r="IQ91" s="416">
        <f t="shared" si="39"/>
        <v>6</v>
      </c>
    </row>
    <row r="92" spans="2:251" ht="15" customHeight="1" x14ac:dyDescent="0.25">
      <c r="B92" s="392">
        <v>12</v>
      </c>
      <c r="C92" s="13" t="s">
        <v>672</v>
      </c>
      <c r="D92" s="423">
        <v>42461</v>
      </c>
      <c r="E92" s="20" t="s">
        <v>278</v>
      </c>
      <c r="F92" s="6">
        <v>7408089</v>
      </c>
      <c r="G92" s="20">
        <v>1</v>
      </c>
      <c r="H92" s="20"/>
      <c r="I92" s="23"/>
      <c r="J92" s="6"/>
      <c r="K92" s="6"/>
      <c r="L92" s="424"/>
      <c r="M92" s="425" t="s">
        <v>673</v>
      </c>
      <c r="N92" s="24"/>
      <c r="O92" s="107"/>
      <c r="P92" s="105"/>
      <c r="Q92" s="106"/>
      <c r="R92" s="24"/>
      <c r="S92" s="107"/>
      <c r="T92" s="105"/>
      <c r="U92" s="106"/>
      <c r="V92" s="24"/>
      <c r="W92" s="107"/>
      <c r="X92" s="105"/>
      <c r="Y92" s="106"/>
      <c r="Z92" s="24"/>
      <c r="AA92" s="273"/>
      <c r="AB92" s="24"/>
      <c r="AC92" s="273"/>
      <c r="AD92" s="24"/>
      <c r="AE92" s="107"/>
      <c r="AF92" s="273"/>
      <c r="AG92" s="24"/>
      <c r="AH92" s="107"/>
      <c r="AI92" s="273"/>
      <c r="AJ92" s="24"/>
      <c r="AK92" s="107"/>
      <c r="AL92" s="273"/>
      <c r="AM92" s="24"/>
      <c r="AN92" s="107"/>
      <c r="AO92" s="273"/>
      <c r="AP92" s="24"/>
      <c r="AQ92" s="107"/>
      <c r="AR92" s="273"/>
      <c r="AS92" s="24"/>
      <c r="AT92" s="107"/>
      <c r="AU92" s="273"/>
      <c r="AV92" s="24"/>
      <c r="AW92" s="107"/>
      <c r="AX92" s="273"/>
      <c r="AY92" s="24"/>
      <c r="AZ92" s="107"/>
      <c r="BA92" s="273"/>
      <c r="BB92" s="24">
        <v>82.75</v>
      </c>
      <c r="BC92" s="107"/>
      <c r="BD92" s="273"/>
      <c r="BE92" s="24"/>
      <c r="BF92" s="107"/>
      <c r="BG92" s="273"/>
      <c r="BH92" s="24"/>
      <c r="BI92" s="107"/>
      <c r="BJ92" s="273"/>
      <c r="BK92" s="24"/>
      <c r="BL92" s="107"/>
      <c r="BM92" s="273"/>
      <c r="BN92" s="24"/>
      <c r="BO92" s="107"/>
      <c r="BP92" s="273"/>
      <c r="BQ92" s="24">
        <v>85</v>
      </c>
      <c r="BR92" s="107"/>
      <c r="BS92" s="273"/>
      <c r="BT92" s="24"/>
      <c r="BU92" s="291"/>
      <c r="BV92" s="273"/>
      <c r="BW92" s="24"/>
      <c r="BX92" s="107"/>
      <c r="BY92" s="273"/>
      <c r="BZ92" s="24">
        <v>83.550003051757813</v>
      </c>
      <c r="CA92" s="107"/>
      <c r="CB92" s="273"/>
      <c r="CC92" s="24"/>
      <c r="CD92" s="107"/>
      <c r="CE92" s="107"/>
      <c r="CF92" s="107">
        <v>64</v>
      </c>
      <c r="CG92" s="107"/>
      <c r="CH92" s="273"/>
      <c r="CI92" s="24"/>
      <c r="CJ92" s="107"/>
      <c r="CK92" s="273"/>
      <c r="CL92" s="24">
        <v>71</v>
      </c>
      <c r="CM92" s="107"/>
      <c r="CN92" s="273"/>
      <c r="CO92" s="24"/>
      <c r="CP92" s="107"/>
      <c r="CQ92" s="273"/>
      <c r="CR92" s="24"/>
      <c r="CS92" s="107"/>
      <c r="CT92" s="273"/>
      <c r="CU92" s="24"/>
      <c r="CV92" s="107"/>
      <c r="CW92" s="273"/>
      <c r="CX92" s="24"/>
      <c r="CY92" s="107"/>
      <c r="CZ92" s="273"/>
      <c r="DA92" s="24">
        <v>73.5</v>
      </c>
      <c r="DB92" s="107"/>
      <c r="DC92" s="273"/>
      <c r="DD92" s="24">
        <v>75.900001525878906</v>
      </c>
      <c r="DE92" s="107"/>
      <c r="DF92" s="273"/>
      <c r="DG92" s="218"/>
      <c r="DH92" s="217"/>
      <c r="DI92" s="217"/>
      <c r="DJ92" s="286">
        <f t="shared" si="33"/>
        <v>76.528572082519531</v>
      </c>
      <c r="DK92" s="219"/>
      <c r="DL92" s="220">
        <f t="shared" si="34"/>
        <v>3.8264286041259767</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35"/>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36"/>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37"/>
        <v>0</v>
      </c>
      <c r="HI92" s="243"/>
      <c r="HJ92" s="242">
        <f>IF(MAX($N92:$Q92)&gt;=40, Active!HJ$2, 0)</f>
        <v>0</v>
      </c>
      <c r="HK92" s="234">
        <f>IF(MAX($R92:$U92)&gt;=40, Active!HK$2, 0)</f>
        <v>0</v>
      </c>
      <c r="HL92" s="234">
        <f>IF(MAX($V92:$Y92)&gt;=40, Active!HL$2, 0)</f>
        <v>0</v>
      </c>
      <c r="HM92" s="234">
        <f>IF(MAX($Z92:$AA92)&gt;=40, Active!HM$2, 0)</f>
        <v>0</v>
      </c>
      <c r="HN92" s="234">
        <f>IF(MAX($AB92:$AC92)&gt;=40, Active!HN$2, 0)</f>
        <v>0</v>
      </c>
      <c r="HO92" s="235">
        <f>IF(MAX($AD92:$AF92)&gt;=40, Active!HO$2, 0)</f>
        <v>0</v>
      </c>
      <c r="HP92" s="236">
        <f>IF(MAX($AG92:$AI92)&gt;=40, Active!HP$2, 0)</f>
        <v>0</v>
      </c>
      <c r="HQ92" s="236">
        <f>IF(MAX($AJ92:$AL92)&gt;=40, Active!HQ$2, 0)</f>
        <v>0</v>
      </c>
      <c r="HR92" s="236">
        <f>IF(MAX($AM92:$AO92)&gt;=40, Active!HR$2, 0)</f>
        <v>0</v>
      </c>
      <c r="HS92" s="236">
        <f>IF(MAX($AP92:$AR92)&gt;=40, Active!HS$2, 0)</f>
        <v>0</v>
      </c>
      <c r="HT92" s="236">
        <f>IF(MAX($AS92:$AU92)&gt;=40, Active!HT$2, 0)</f>
        <v>0</v>
      </c>
      <c r="HU92" s="236">
        <f>IF(MAX($AV92:$AX92)&gt;=40, Active!HU$2, 0)</f>
        <v>0</v>
      </c>
      <c r="HV92" s="237">
        <f>IF(MAX($AY92:$BA92)&gt;=40, Active!HV$2, 0)</f>
        <v>0</v>
      </c>
      <c r="HW92" s="238">
        <f>IF(MAX($BB92:$BD92)&gt;=40, Active!HW$2, 0)</f>
        <v>20</v>
      </c>
      <c r="HX92" s="238">
        <f>IF(MAX($BE92:$BG92)&gt;=40, Active!HX$2, 0)</f>
        <v>0</v>
      </c>
      <c r="HY92" s="238">
        <f>IF(MAX($BH92:$BJ92)&gt;=40, Active!HY$2, 0)</f>
        <v>0</v>
      </c>
      <c r="HZ92" s="238">
        <f>IF(MAX($BK92:$BM92)&gt;=40, Active!HZ$2, 0)</f>
        <v>0</v>
      </c>
      <c r="IA92" s="238">
        <f>IF(MAX($BN92:$BP92)&gt;=40, Active!IA$2, 0)</f>
        <v>0</v>
      </c>
      <c r="IB92" s="238">
        <f>IF(MAX($BQ92:$BS92)&gt;=40, Active!IB$2, 0)</f>
        <v>10</v>
      </c>
      <c r="IC92" s="238">
        <f>IF(MAX($BT92:$BV92)&gt;=40, Active!IC$2, 0)</f>
        <v>0</v>
      </c>
      <c r="ID92" s="239">
        <f>IF(MAX($BW92:$BY92)&gt;=40, Active!ID$2, 0)</f>
        <v>0</v>
      </c>
      <c r="IE92" s="240">
        <f>IF(MAX($BZ92:$CB92)&gt;=40, Active!IE$2, 0)</f>
        <v>20</v>
      </c>
      <c r="IF92" s="240">
        <f>IF(MAX($CC92:$CE92)&gt;=40, Active!IF$2, 0)</f>
        <v>0</v>
      </c>
      <c r="IG92" s="240">
        <f>IF(MAX($CF92:$CH92)&gt;=40, Active!IG$2, 0)</f>
        <v>10</v>
      </c>
      <c r="IH92" s="240">
        <f>IF(MAX($CI92:$CK92)&gt;=40, Active!IH$2, 0)</f>
        <v>0</v>
      </c>
      <c r="II92" s="240">
        <f>IF(MAX($CL92:$CN92)&gt;=40, Active!II$2, 0)</f>
        <v>30</v>
      </c>
      <c r="IJ92" s="240">
        <f>IF(MAX($CO92:$CQ92)&gt;=40, Active!IJ$2, 0)</f>
        <v>0</v>
      </c>
      <c r="IK92" s="240">
        <f>IF(MAX($CR92:$CT92)&gt;=40, Active!IK$2, 0)</f>
        <v>0</v>
      </c>
      <c r="IL92" s="240">
        <f>IF(MAX($CU92:$CW92)&gt;=40, Active!IL$2, 0)</f>
        <v>0</v>
      </c>
      <c r="IM92" s="240">
        <f>IF(MAX($CX92:$CZ92)&gt;=40, Active!IM$2, 0)</f>
        <v>0</v>
      </c>
      <c r="IN92" s="240">
        <f>IF(MAX($DA92:$DC92)&gt;=40, Active!IN$2, 0)</f>
        <v>20</v>
      </c>
      <c r="IO92" s="240">
        <f>IF(MAX($DD92:$DF92)&gt;=40, Active!IO$2, 0)</f>
        <v>20</v>
      </c>
      <c r="IP92" s="416">
        <f t="shared" si="38"/>
        <v>130</v>
      </c>
      <c r="IQ92" s="416">
        <f t="shared" si="39"/>
        <v>0</v>
      </c>
    </row>
    <row r="93" spans="2:251" ht="15" customHeight="1" x14ac:dyDescent="0.25">
      <c r="B93" s="392">
        <v>13</v>
      </c>
      <c r="C93" s="13" t="s">
        <v>674</v>
      </c>
      <c r="D93" s="423">
        <v>42461</v>
      </c>
      <c r="E93" s="20" t="s">
        <v>278</v>
      </c>
      <c r="F93" s="6">
        <v>7408090</v>
      </c>
      <c r="G93" s="20">
        <v>1</v>
      </c>
      <c r="H93" s="20"/>
      <c r="I93" s="23"/>
      <c r="J93" s="6"/>
      <c r="K93" s="6"/>
      <c r="L93" s="424"/>
      <c r="M93" s="425" t="s">
        <v>675</v>
      </c>
      <c r="N93" s="24"/>
      <c r="O93" s="107"/>
      <c r="P93" s="105"/>
      <c r="Q93" s="106"/>
      <c r="R93" s="24"/>
      <c r="S93" s="107"/>
      <c r="T93" s="105"/>
      <c r="U93" s="106"/>
      <c r="V93" s="24"/>
      <c r="W93" s="107"/>
      <c r="X93" s="105"/>
      <c r="Y93" s="106"/>
      <c r="Z93" s="24"/>
      <c r="AA93" s="273"/>
      <c r="AB93" s="24"/>
      <c r="AC93" s="273"/>
      <c r="AD93" s="24"/>
      <c r="AE93" s="107"/>
      <c r="AF93" s="273"/>
      <c r="AG93" s="24"/>
      <c r="AH93" s="107"/>
      <c r="AI93" s="273"/>
      <c r="AJ93" s="24"/>
      <c r="AK93" s="107"/>
      <c r="AL93" s="273"/>
      <c r="AM93" s="24"/>
      <c r="AN93" s="107"/>
      <c r="AO93" s="273"/>
      <c r="AP93" s="24"/>
      <c r="AQ93" s="107"/>
      <c r="AR93" s="273"/>
      <c r="AS93" s="24"/>
      <c r="AT93" s="107"/>
      <c r="AU93" s="273"/>
      <c r="AV93" s="24"/>
      <c r="AW93" s="107"/>
      <c r="AX93" s="273"/>
      <c r="AY93" s="24"/>
      <c r="AZ93" s="107"/>
      <c r="BA93" s="273"/>
      <c r="BB93" s="24">
        <v>79.300003051757813</v>
      </c>
      <c r="BC93" s="107"/>
      <c r="BD93" s="273"/>
      <c r="BE93" s="24"/>
      <c r="BF93" s="107"/>
      <c r="BG93" s="273"/>
      <c r="BH93" s="24"/>
      <c r="BI93" s="107"/>
      <c r="BJ93" s="273"/>
      <c r="BK93" s="24"/>
      <c r="BL93" s="107"/>
      <c r="BM93" s="273"/>
      <c r="BN93" s="24"/>
      <c r="BO93" s="107"/>
      <c r="BP93" s="273"/>
      <c r="BQ93" s="24">
        <v>70</v>
      </c>
      <c r="BR93" s="107"/>
      <c r="BS93" s="273"/>
      <c r="BT93" s="24"/>
      <c r="BU93" s="291"/>
      <c r="BV93" s="273"/>
      <c r="BW93" s="24"/>
      <c r="BX93" s="107"/>
      <c r="BY93" s="273"/>
      <c r="BZ93" s="24">
        <v>74.550003051757813</v>
      </c>
      <c r="CA93" s="107"/>
      <c r="CB93" s="273"/>
      <c r="CC93" s="24"/>
      <c r="CD93" s="107"/>
      <c r="CE93" s="107"/>
      <c r="CF93" s="107">
        <v>86</v>
      </c>
      <c r="CG93" s="107"/>
      <c r="CH93" s="273"/>
      <c r="CI93" s="24"/>
      <c r="CJ93" s="107"/>
      <c r="CK93" s="273"/>
      <c r="CL93" s="24">
        <v>69.199996948242188</v>
      </c>
      <c r="CM93" s="107"/>
      <c r="CN93" s="273"/>
      <c r="CO93" s="24"/>
      <c r="CP93" s="107"/>
      <c r="CQ93" s="273"/>
      <c r="CR93" s="24"/>
      <c r="CS93" s="107"/>
      <c r="CT93" s="273"/>
      <c r="CU93" s="24"/>
      <c r="CV93" s="107"/>
      <c r="CW93" s="273"/>
      <c r="CX93" s="24"/>
      <c r="CY93" s="107"/>
      <c r="CZ93" s="273"/>
      <c r="DA93" s="24">
        <v>71.489997863769531</v>
      </c>
      <c r="DB93" s="107"/>
      <c r="DC93" s="273"/>
      <c r="DD93" s="24">
        <v>71.900001525878906</v>
      </c>
      <c r="DE93" s="107"/>
      <c r="DF93" s="273"/>
      <c r="DG93" s="218"/>
      <c r="DH93" s="217"/>
      <c r="DI93" s="217"/>
      <c r="DJ93" s="286">
        <f t="shared" si="33"/>
        <v>74.634286063058042</v>
      </c>
      <c r="DK93" s="219"/>
      <c r="DL93" s="220">
        <f t="shared" si="34"/>
        <v>3.7317143031529021</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35"/>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36"/>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37"/>
        <v>0</v>
      </c>
      <c r="HI93" s="243"/>
      <c r="HJ93" s="242">
        <f>IF(MAX($N93:$Q93)&gt;=40, Active!HJ$2, 0)</f>
        <v>0</v>
      </c>
      <c r="HK93" s="234">
        <f>IF(MAX($R93:$U93)&gt;=40, Active!HK$2, 0)</f>
        <v>0</v>
      </c>
      <c r="HL93" s="234">
        <f>IF(MAX($V93:$Y93)&gt;=40, Active!HL$2, 0)</f>
        <v>0</v>
      </c>
      <c r="HM93" s="234">
        <f>IF(MAX($Z93:$AA93)&gt;=40, Active!HM$2, 0)</f>
        <v>0</v>
      </c>
      <c r="HN93" s="234">
        <f>IF(MAX($AB93:$AC93)&gt;=40, Active!HN$2, 0)</f>
        <v>0</v>
      </c>
      <c r="HO93" s="235">
        <f>IF(MAX($AD93:$AF93)&gt;=40, Active!HO$2, 0)</f>
        <v>0</v>
      </c>
      <c r="HP93" s="236">
        <f>IF(MAX($AG93:$AI93)&gt;=40, Active!HP$2, 0)</f>
        <v>0</v>
      </c>
      <c r="HQ93" s="236">
        <f>IF(MAX($AJ93:$AL93)&gt;=40, Active!HQ$2, 0)</f>
        <v>0</v>
      </c>
      <c r="HR93" s="236">
        <f>IF(MAX($AM93:$AO93)&gt;=40, Active!HR$2, 0)</f>
        <v>0</v>
      </c>
      <c r="HS93" s="236">
        <f>IF(MAX($AP93:$AR93)&gt;=40, Active!HS$2, 0)</f>
        <v>0</v>
      </c>
      <c r="HT93" s="236">
        <f>IF(MAX($AS93:$AU93)&gt;=40, Active!HT$2, 0)</f>
        <v>0</v>
      </c>
      <c r="HU93" s="236">
        <f>IF(MAX($AV93:$AX93)&gt;=40, Active!HU$2, 0)</f>
        <v>0</v>
      </c>
      <c r="HV93" s="237">
        <f>IF(MAX($AY93:$BA93)&gt;=40, Active!HV$2, 0)</f>
        <v>0</v>
      </c>
      <c r="HW93" s="238">
        <f>IF(MAX($BB93:$BD93)&gt;=40, Active!HW$2, 0)</f>
        <v>20</v>
      </c>
      <c r="HX93" s="238">
        <f>IF(MAX($BE93:$BG93)&gt;=40, Active!HX$2, 0)</f>
        <v>0</v>
      </c>
      <c r="HY93" s="238">
        <f>IF(MAX($BH93:$BJ93)&gt;=40, Active!HY$2, 0)</f>
        <v>0</v>
      </c>
      <c r="HZ93" s="238">
        <f>IF(MAX($BK93:$BM93)&gt;=40, Active!HZ$2, 0)</f>
        <v>0</v>
      </c>
      <c r="IA93" s="238">
        <f>IF(MAX($BN93:$BP93)&gt;=40, Active!IA$2, 0)</f>
        <v>0</v>
      </c>
      <c r="IB93" s="238">
        <f>IF(MAX($BQ93:$BS93)&gt;=40, Active!IB$2, 0)</f>
        <v>10</v>
      </c>
      <c r="IC93" s="238">
        <f>IF(MAX($BT93:$BV93)&gt;=40, Active!IC$2, 0)</f>
        <v>0</v>
      </c>
      <c r="ID93" s="239">
        <f>IF(MAX($BW93:$BY93)&gt;=40, Active!ID$2, 0)</f>
        <v>0</v>
      </c>
      <c r="IE93" s="240">
        <f>IF(MAX($BZ93:$CB93)&gt;=40, Active!IE$2, 0)</f>
        <v>20</v>
      </c>
      <c r="IF93" s="240">
        <f>IF(MAX($CC93:$CE93)&gt;=40, Active!IF$2, 0)</f>
        <v>0</v>
      </c>
      <c r="IG93" s="240">
        <f>IF(MAX($CF93:$CH93)&gt;=40, Active!IG$2, 0)</f>
        <v>10</v>
      </c>
      <c r="IH93" s="240">
        <f>IF(MAX($CI93:$CK93)&gt;=40, Active!IH$2, 0)</f>
        <v>0</v>
      </c>
      <c r="II93" s="240">
        <f>IF(MAX($CL93:$CN93)&gt;=40, Active!II$2, 0)</f>
        <v>30</v>
      </c>
      <c r="IJ93" s="240">
        <f>IF(MAX($CO93:$CQ93)&gt;=40, Active!IJ$2, 0)</f>
        <v>0</v>
      </c>
      <c r="IK93" s="240">
        <f>IF(MAX($CR93:$CT93)&gt;=40, Active!IK$2, 0)</f>
        <v>0</v>
      </c>
      <c r="IL93" s="240">
        <f>IF(MAX($CU93:$CW93)&gt;=40, Active!IL$2, 0)</f>
        <v>0</v>
      </c>
      <c r="IM93" s="240">
        <f>IF(MAX($CX93:$CZ93)&gt;=40, Active!IM$2, 0)</f>
        <v>0</v>
      </c>
      <c r="IN93" s="240">
        <f>IF(MAX($DA93:$DC93)&gt;=40, Active!IN$2, 0)</f>
        <v>20</v>
      </c>
      <c r="IO93" s="240">
        <f>IF(MAX($DD93:$DF93)&gt;=40, Active!IO$2, 0)</f>
        <v>20</v>
      </c>
      <c r="IP93" s="416">
        <f t="shared" si="38"/>
        <v>130</v>
      </c>
      <c r="IQ93" s="416">
        <f t="shared" si="39"/>
        <v>0</v>
      </c>
    </row>
    <row r="94" spans="2:251" ht="15" customHeight="1" x14ac:dyDescent="0.25">
      <c r="B94" s="392">
        <v>14</v>
      </c>
      <c r="C94" s="13" t="s">
        <v>904</v>
      </c>
      <c r="D94" s="423">
        <v>42461</v>
      </c>
      <c r="E94" s="20" t="s">
        <v>278</v>
      </c>
      <c r="F94" s="6">
        <v>7408104</v>
      </c>
      <c r="G94" s="20">
        <v>1</v>
      </c>
      <c r="H94" s="20"/>
      <c r="I94" s="23"/>
      <c r="J94" s="6"/>
      <c r="K94" s="6"/>
      <c r="L94" s="424"/>
      <c r="M94" s="425" t="s">
        <v>676</v>
      </c>
      <c r="N94" s="24"/>
      <c r="O94" s="107"/>
      <c r="P94" s="105"/>
      <c r="Q94" s="106"/>
      <c r="R94" s="24"/>
      <c r="S94" s="107"/>
      <c r="T94" s="105"/>
      <c r="U94" s="106"/>
      <c r="V94" s="24"/>
      <c r="W94" s="107"/>
      <c r="X94" s="105"/>
      <c r="Y94" s="106"/>
      <c r="Z94" s="24"/>
      <c r="AA94" s="273"/>
      <c r="AB94" s="24"/>
      <c r="AC94" s="273"/>
      <c r="AD94" s="24"/>
      <c r="AE94" s="107"/>
      <c r="AF94" s="273"/>
      <c r="AG94" s="24"/>
      <c r="AH94" s="107"/>
      <c r="AI94" s="273"/>
      <c r="AJ94" s="24"/>
      <c r="AK94" s="107"/>
      <c r="AL94" s="273"/>
      <c r="AM94" s="24"/>
      <c r="AN94" s="107"/>
      <c r="AO94" s="273"/>
      <c r="AP94" s="24"/>
      <c r="AQ94" s="107"/>
      <c r="AR94" s="273"/>
      <c r="AS94" s="24"/>
      <c r="AT94" s="107"/>
      <c r="AU94" s="273"/>
      <c r="AV94" s="24"/>
      <c r="AW94" s="107"/>
      <c r="AX94" s="273"/>
      <c r="AY94" s="24"/>
      <c r="AZ94" s="107"/>
      <c r="BA94" s="273"/>
      <c r="BB94" s="24">
        <v>72.25</v>
      </c>
      <c r="BC94" s="107"/>
      <c r="BD94" s="273"/>
      <c r="BE94" s="24"/>
      <c r="BF94" s="107"/>
      <c r="BG94" s="273"/>
      <c r="BH94" s="24"/>
      <c r="BI94" s="107"/>
      <c r="BJ94" s="273"/>
      <c r="BK94" s="24"/>
      <c r="BL94" s="107"/>
      <c r="BM94" s="273"/>
      <c r="BN94" s="24"/>
      <c r="BO94" s="107"/>
      <c r="BP94" s="273"/>
      <c r="BQ94" s="24">
        <v>71</v>
      </c>
      <c r="BR94" s="107"/>
      <c r="BS94" s="273"/>
      <c r="BT94" s="24"/>
      <c r="BU94" s="291"/>
      <c r="BV94" s="273"/>
      <c r="BW94" s="24"/>
      <c r="BX94" s="107"/>
      <c r="BY94" s="273"/>
      <c r="BZ94" s="24">
        <v>75.349998474121094</v>
      </c>
      <c r="CA94" s="107"/>
      <c r="CB94" s="273"/>
      <c r="CC94" s="24"/>
      <c r="CD94" s="107"/>
      <c r="CE94" s="107"/>
      <c r="CF94" s="107">
        <v>74</v>
      </c>
      <c r="CG94" s="107"/>
      <c r="CH94" s="273"/>
      <c r="CI94" s="24"/>
      <c r="CJ94" s="107"/>
      <c r="CK94" s="273"/>
      <c r="CL94" s="24">
        <v>67.400001525878906</v>
      </c>
      <c r="CM94" s="107"/>
      <c r="CN94" s="273"/>
      <c r="CO94" s="24"/>
      <c r="CP94" s="107"/>
      <c r="CQ94" s="273"/>
      <c r="CR94" s="24"/>
      <c r="CS94" s="107"/>
      <c r="CT94" s="273"/>
      <c r="CU94" s="24"/>
      <c r="CV94" s="107"/>
      <c r="CW94" s="273"/>
      <c r="CX94" s="24"/>
      <c r="CY94" s="107"/>
      <c r="CZ94" s="273"/>
      <c r="DA94" s="24">
        <v>66.800003051757813</v>
      </c>
      <c r="DB94" s="107"/>
      <c r="DC94" s="273"/>
      <c r="DD94" s="24">
        <v>67.900001525878906</v>
      </c>
      <c r="DE94" s="107"/>
      <c r="DF94" s="273"/>
      <c r="DG94" s="218"/>
      <c r="DH94" s="217"/>
      <c r="DI94" s="217"/>
      <c r="DJ94" s="286">
        <f t="shared" si="33"/>
        <v>70.67142922537667</v>
      </c>
      <c r="DK94" s="219"/>
      <c r="DL94" s="220">
        <f t="shared" si="34"/>
        <v>3.5335714612688336</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35"/>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36"/>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37"/>
        <v>0</v>
      </c>
      <c r="HI94" s="243"/>
      <c r="HJ94" s="242">
        <f>IF(MAX($N94:$Q94)&gt;=40, Active!HJ$2, 0)</f>
        <v>0</v>
      </c>
      <c r="HK94" s="234">
        <f>IF(MAX($R94:$U94)&gt;=40, Active!HK$2, 0)</f>
        <v>0</v>
      </c>
      <c r="HL94" s="234">
        <f>IF(MAX($V94:$Y94)&gt;=40, Active!HL$2, 0)</f>
        <v>0</v>
      </c>
      <c r="HM94" s="234">
        <f>IF(MAX($Z94:$AA94)&gt;=40, Active!HM$2, 0)</f>
        <v>0</v>
      </c>
      <c r="HN94" s="234">
        <f>IF(MAX($AB94:$AC94)&gt;=40, Active!HN$2, 0)</f>
        <v>0</v>
      </c>
      <c r="HO94" s="235">
        <f>IF(MAX($AD94:$AF94)&gt;=40, Active!HO$2, 0)</f>
        <v>0</v>
      </c>
      <c r="HP94" s="236">
        <f>IF(MAX($AG94:$AI94)&gt;=40, Active!HP$2, 0)</f>
        <v>0</v>
      </c>
      <c r="HQ94" s="236">
        <f>IF(MAX($AJ94:$AL94)&gt;=40, Active!HQ$2, 0)</f>
        <v>0</v>
      </c>
      <c r="HR94" s="236">
        <f>IF(MAX($AM94:$AO94)&gt;=40, Active!HR$2, 0)</f>
        <v>0</v>
      </c>
      <c r="HS94" s="236">
        <f>IF(MAX($AP94:$AR94)&gt;=40, Active!HS$2, 0)</f>
        <v>0</v>
      </c>
      <c r="HT94" s="236">
        <f>IF(MAX($AS94:$AU94)&gt;=40, Active!HT$2, 0)</f>
        <v>0</v>
      </c>
      <c r="HU94" s="236">
        <f>IF(MAX($AV94:$AX94)&gt;=40, Active!HU$2, 0)</f>
        <v>0</v>
      </c>
      <c r="HV94" s="237">
        <f>IF(MAX($AY94:$BA94)&gt;=40, Active!HV$2, 0)</f>
        <v>0</v>
      </c>
      <c r="HW94" s="238">
        <f>IF(MAX($BB94:$BD94)&gt;=40, Active!HW$2, 0)</f>
        <v>20</v>
      </c>
      <c r="HX94" s="238">
        <f>IF(MAX($BE94:$BG94)&gt;=40, Active!HX$2, 0)</f>
        <v>0</v>
      </c>
      <c r="HY94" s="238">
        <f>IF(MAX($BH94:$BJ94)&gt;=40, Active!HY$2, 0)</f>
        <v>0</v>
      </c>
      <c r="HZ94" s="238">
        <f>IF(MAX($BK94:$BM94)&gt;=40, Active!HZ$2, 0)</f>
        <v>0</v>
      </c>
      <c r="IA94" s="238">
        <f>IF(MAX($BN94:$BP94)&gt;=40, Active!IA$2, 0)</f>
        <v>0</v>
      </c>
      <c r="IB94" s="238">
        <f>IF(MAX($BQ94:$BS94)&gt;=40, Active!IB$2, 0)</f>
        <v>10</v>
      </c>
      <c r="IC94" s="238">
        <f>IF(MAX($BT94:$BV94)&gt;=40, Active!IC$2, 0)</f>
        <v>0</v>
      </c>
      <c r="ID94" s="239">
        <f>IF(MAX($BW94:$BY94)&gt;=40, Active!ID$2, 0)</f>
        <v>0</v>
      </c>
      <c r="IE94" s="240">
        <f>IF(MAX($BZ94:$CB94)&gt;=40, Active!IE$2, 0)</f>
        <v>20</v>
      </c>
      <c r="IF94" s="240">
        <f>IF(MAX($CC94:$CE94)&gt;=40, Active!IF$2, 0)</f>
        <v>0</v>
      </c>
      <c r="IG94" s="240">
        <f>IF(MAX($CF94:$CH94)&gt;=40, Active!IG$2, 0)</f>
        <v>10</v>
      </c>
      <c r="IH94" s="240">
        <f>IF(MAX($CI94:$CK94)&gt;=40, Active!IH$2, 0)</f>
        <v>0</v>
      </c>
      <c r="II94" s="240">
        <f>IF(MAX($CL94:$CN94)&gt;=40, Active!II$2, 0)</f>
        <v>30</v>
      </c>
      <c r="IJ94" s="240">
        <f>IF(MAX($CO94:$CQ94)&gt;=40, Active!IJ$2, 0)</f>
        <v>0</v>
      </c>
      <c r="IK94" s="240">
        <f>IF(MAX($CR94:$CT94)&gt;=40, Active!IK$2, 0)</f>
        <v>0</v>
      </c>
      <c r="IL94" s="240">
        <f>IF(MAX($CU94:$CW94)&gt;=40, Active!IL$2, 0)</f>
        <v>0</v>
      </c>
      <c r="IM94" s="240">
        <f>IF(MAX($CX94:$CZ94)&gt;=40, Active!IM$2, 0)</f>
        <v>0</v>
      </c>
      <c r="IN94" s="240">
        <f>IF(MAX($DA94:$DC94)&gt;=40, Active!IN$2, 0)</f>
        <v>20</v>
      </c>
      <c r="IO94" s="240">
        <f>IF(MAX($DD94:$DF94)&gt;=40, Active!IO$2, 0)</f>
        <v>20</v>
      </c>
      <c r="IP94" s="416">
        <f t="shared" si="38"/>
        <v>130</v>
      </c>
      <c r="IQ94" s="416">
        <f t="shared" si="39"/>
        <v>0</v>
      </c>
    </row>
    <row r="95" spans="2:251" ht="15" customHeight="1" x14ac:dyDescent="0.25">
      <c r="B95" s="392">
        <v>15</v>
      </c>
      <c r="C95" s="13" t="s">
        <v>677</v>
      </c>
      <c r="D95" s="423">
        <v>42736</v>
      </c>
      <c r="E95" s="20" t="s">
        <v>278</v>
      </c>
      <c r="F95" s="6">
        <v>7994319</v>
      </c>
      <c r="G95" s="20">
        <v>1</v>
      </c>
      <c r="H95" s="20"/>
      <c r="I95" s="23"/>
      <c r="J95" s="6"/>
      <c r="K95" s="6"/>
      <c r="L95" s="424"/>
      <c r="M95" s="425" t="s">
        <v>678</v>
      </c>
      <c r="N95" s="24"/>
      <c r="O95" s="107"/>
      <c r="P95" s="105"/>
      <c r="Q95" s="106"/>
      <c r="R95" s="24"/>
      <c r="S95" s="107"/>
      <c r="T95" s="105"/>
      <c r="U95" s="106"/>
      <c r="V95" s="24"/>
      <c r="W95" s="107"/>
      <c r="X95" s="105"/>
      <c r="Y95" s="106"/>
      <c r="Z95" s="24"/>
      <c r="AA95" s="273"/>
      <c r="AB95" s="24"/>
      <c r="AC95" s="273"/>
      <c r="AD95" s="24"/>
      <c r="AE95" s="107"/>
      <c r="AF95" s="273"/>
      <c r="AG95" s="24"/>
      <c r="AH95" s="107"/>
      <c r="AI95" s="273"/>
      <c r="AJ95" s="24"/>
      <c r="AK95" s="107"/>
      <c r="AL95" s="273"/>
      <c r="AM95" s="24"/>
      <c r="AN95" s="107"/>
      <c r="AO95" s="273"/>
      <c r="AP95" s="24"/>
      <c r="AQ95" s="107"/>
      <c r="AR95" s="273"/>
      <c r="AS95" s="24"/>
      <c r="AT95" s="107"/>
      <c r="AU95" s="273"/>
      <c r="AV95" s="24"/>
      <c r="AW95" s="107"/>
      <c r="AX95" s="273"/>
      <c r="AY95" s="24">
        <v>62.75</v>
      </c>
      <c r="AZ95" s="107"/>
      <c r="BA95" s="273"/>
      <c r="BB95" s="24">
        <v>60.700000762939453</v>
      </c>
      <c r="BC95" s="107"/>
      <c r="BD95" s="273"/>
      <c r="BE95" s="24">
        <v>72</v>
      </c>
      <c r="BF95" s="107"/>
      <c r="BG95" s="273"/>
      <c r="BH95" s="24">
        <v>61.990001678466797</v>
      </c>
      <c r="BI95" s="107"/>
      <c r="BJ95" s="273"/>
      <c r="BK95" s="24">
        <v>47.200000762939453</v>
      </c>
      <c r="BL95" s="107"/>
      <c r="BM95" s="273"/>
      <c r="BN95" s="24">
        <v>75</v>
      </c>
      <c r="BO95" s="107"/>
      <c r="BP95" s="273"/>
      <c r="BQ95" s="24">
        <v>47</v>
      </c>
      <c r="BR95" s="107"/>
      <c r="BS95" s="273"/>
      <c r="BT95" s="24"/>
      <c r="BU95" s="291"/>
      <c r="BV95" s="273"/>
      <c r="BW95" s="24"/>
      <c r="BX95" s="107"/>
      <c r="BY95" s="273"/>
      <c r="BZ95" s="24"/>
      <c r="CA95" s="107"/>
      <c r="CB95" s="273"/>
      <c r="CC95" s="24"/>
      <c r="CD95" s="107"/>
      <c r="CE95" s="107"/>
      <c r="CF95" s="107"/>
      <c r="CG95" s="107"/>
      <c r="CH95" s="273"/>
      <c r="CI95" s="24"/>
      <c r="CJ95" s="107"/>
      <c r="CK95" s="273"/>
      <c r="CL95" s="24"/>
      <c r="CM95" s="107"/>
      <c r="CN95" s="273"/>
      <c r="CO95" s="24"/>
      <c r="CP95" s="107"/>
      <c r="CQ95" s="273"/>
      <c r="CR95" s="24"/>
      <c r="CS95" s="107"/>
      <c r="CT95" s="273"/>
      <c r="CU95" s="24"/>
      <c r="CV95" s="107"/>
      <c r="CW95" s="273"/>
      <c r="CX95" s="24"/>
      <c r="CY95" s="107"/>
      <c r="CZ95" s="273"/>
      <c r="DA95" s="24"/>
      <c r="DB95" s="107"/>
      <c r="DC95" s="273"/>
      <c r="DD95" s="24"/>
      <c r="DE95" s="107"/>
      <c r="DF95" s="273"/>
      <c r="DG95" s="218"/>
      <c r="DH95" s="217"/>
      <c r="DI95" s="217"/>
      <c r="DJ95" s="286">
        <f t="shared" si="33"/>
        <v>60.948571886335102</v>
      </c>
      <c r="DK95" s="219"/>
      <c r="DL95" s="220">
        <f t="shared" si="34"/>
        <v>3.0474285943167549</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35"/>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36"/>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37"/>
        <v>0</v>
      </c>
      <c r="HI95" s="243"/>
      <c r="HJ95" s="242">
        <f>IF(MAX($N95:$Q95)&gt;=40, Active!HJ$2, 0)</f>
        <v>0</v>
      </c>
      <c r="HK95" s="234">
        <f>IF(MAX($R95:$U95)&gt;=40, Active!HK$2, 0)</f>
        <v>0</v>
      </c>
      <c r="HL95" s="234">
        <f>IF(MAX($V95:$Y95)&gt;=40, Active!HL$2, 0)</f>
        <v>0</v>
      </c>
      <c r="HM95" s="234">
        <f>IF(MAX($Z95:$AA95)&gt;=40, Active!HM$2, 0)</f>
        <v>0</v>
      </c>
      <c r="HN95" s="234">
        <f>IF(MAX($AB95:$AC95)&gt;=40, Active!HN$2, 0)</f>
        <v>0</v>
      </c>
      <c r="HO95" s="235">
        <f>IF(MAX($AD95:$AF95)&gt;=40, Active!HO$2, 0)</f>
        <v>0</v>
      </c>
      <c r="HP95" s="236">
        <f>IF(MAX($AG95:$AI95)&gt;=40, Active!HP$2, 0)</f>
        <v>0</v>
      </c>
      <c r="HQ95" s="236">
        <f>IF(MAX($AJ95:$AL95)&gt;=40, Active!HQ$2, 0)</f>
        <v>0</v>
      </c>
      <c r="HR95" s="236">
        <f>IF(MAX($AM95:$AO95)&gt;=40, Active!HR$2, 0)</f>
        <v>0</v>
      </c>
      <c r="HS95" s="236">
        <f>IF(MAX($AP95:$AR95)&gt;=40, Active!HS$2, 0)</f>
        <v>0</v>
      </c>
      <c r="HT95" s="236">
        <f>IF(MAX($AS95:$AU95)&gt;=40, Active!HT$2, 0)</f>
        <v>0</v>
      </c>
      <c r="HU95" s="236">
        <f>IF(MAX($AV95:$AX95)&gt;=40, Active!HU$2, 0)</f>
        <v>0</v>
      </c>
      <c r="HV95" s="237">
        <f>IF(MAX($AY95:$BA95)&gt;=40, Active!HV$2, 0)</f>
        <v>20</v>
      </c>
      <c r="HW95" s="238">
        <f>IF(MAX($BB95:$BD95)&gt;=40, Active!HW$2, 0)</f>
        <v>20</v>
      </c>
      <c r="HX95" s="238">
        <f>IF(MAX($BE95:$BG95)&gt;=40, Active!HX$2, 0)</f>
        <v>20</v>
      </c>
      <c r="HY95" s="238">
        <f>IF(MAX($BH95:$BJ95)&gt;=40, Active!HY$2, 0)</f>
        <v>20</v>
      </c>
      <c r="HZ95" s="238">
        <f>IF(MAX($BK95:$BM95)&gt;=40, Active!HZ$2, 0)</f>
        <v>10</v>
      </c>
      <c r="IA95" s="238">
        <f>IF(MAX($BN95:$BP95)&gt;=40, Active!IA$2, 0)</f>
        <v>20</v>
      </c>
      <c r="IB95" s="238">
        <f>IF(MAX($BQ95:$BS95)&gt;=40, Active!IB$2, 0)</f>
        <v>10</v>
      </c>
      <c r="IC95" s="238">
        <f>IF(MAX($BT95:$BV95)&gt;=40, Active!IC$2, 0)</f>
        <v>0</v>
      </c>
      <c r="ID95" s="239">
        <f>IF(MAX($BW95:$BY95)&gt;=40, Active!ID$2, 0)</f>
        <v>0</v>
      </c>
      <c r="IE95" s="240">
        <f>IF(MAX($BZ95:$CB95)&gt;=40, Active!IE$2, 0)</f>
        <v>0</v>
      </c>
      <c r="IF95" s="240">
        <f>IF(MAX($CC95:$CE95)&gt;=40, Active!IF$2, 0)</f>
        <v>0</v>
      </c>
      <c r="IG95" s="240">
        <f>IF(MAX($CF95:$CH95)&gt;=40, Active!IG$2, 0)</f>
        <v>0</v>
      </c>
      <c r="IH95" s="240">
        <f>IF(MAX($CI95:$CK95)&gt;=40, Active!IH$2, 0)</f>
        <v>0</v>
      </c>
      <c r="II95" s="240">
        <f>IF(MAX($CL95:$CN95)&gt;=40, Active!II$2, 0)</f>
        <v>0</v>
      </c>
      <c r="IJ95" s="240">
        <f>IF(MAX($CO95:$CQ95)&gt;=40, Active!IJ$2, 0)</f>
        <v>0</v>
      </c>
      <c r="IK95" s="240">
        <f>IF(MAX($CR95:$CT95)&gt;=40, Active!IK$2, 0)</f>
        <v>0</v>
      </c>
      <c r="IL95" s="240">
        <f>IF(MAX($CU95:$CW95)&gt;=40, Active!IL$2, 0)</f>
        <v>0</v>
      </c>
      <c r="IM95" s="240">
        <f>IF(MAX($CX95:$CZ95)&gt;=40, Active!IM$2, 0)</f>
        <v>0</v>
      </c>
      <c r="IN95" s="240">
        <f>IF(MAX($DA95:$DC95)&gt;=40, Active!IN$2, 0)</f>
        <v>0</v>
      </c>
      <c r="IO95" s="240">
        <f>IF(MAX($DD95:$DF95)&gt;=40, Active!IO$2, 0)</f>
        <v>0</v>
      </c>
      <c r="IP95" s="416">
        <f t="shared" si="38"/>
        <v>120</v>
      </c>
      <c r="IQ95" s="416">
        <f t="shared" si="39"/>
        <v>0</v>
      </c>
    </row>
    <row r="96" spans="2:251" ht="15" customHeight="1" x14ac:dyDescent="0.25">
      <c r="B96" s="392">
        <v>16</v>
      </c>
      <c r="C96" s="13" t="s">
        <v>679</v>
      </c>
      <c r="D96" s="423">
        <v>42461</v>
      </c>
      <c r="E96" s="20" t="s">
        <v>278</v>
      </c>
      <c r="F96" s="6">
        <v>7407989</v>
      </c>
      <c r="G96" s="20">
        <v>1</v>
      </c>
      <c r="H96" s="20"/>
      <c r="I96" s="23"/>
      <c r="J96" s="6"/>
      <c r="K96" s="6"/>
      <c r="L96" s="424"/>
      <c r="M96" s="425" t="s">
        <v>680</v>
      </c>
      <c r="N96" s="24"/>
      <c r="O96" s="107"/>
      <c r="P96" s="105"/>
      <c r="Q96" s="106"/>
      <c r="R96" s="24"/>
      <c r="S96" s="107"/>
      <c r="T96" s="105"/>
      <c r="U96" s="106"/>
      <c r="V96" s="24"/>
      <c r="W96" s="107"/>
      <c r="X96" s="105"/>
      <c r="Y96" s="106"/>
      <c r="Z96" s="24"/>
      <c r="AA96" s="273"/>
      <c r="AB96" s="24"/>
      <c r="AC96" s="273"/>
      <c r="AD96" s="24"/>
      <c r="AE96" s="107"/>
      <c r="AF96" s="273"/>
      <c r="AG96" s="24"/>
      <c r="AH96" s="107"/>
      <c r="AI96" s="273"/>
      <c r="AJ96" s="24"/>
      <c r="AK96" s="107"/>
      <c r="AL96" s="273"/>
      <c r="AM96" s="24"/>
      <c r="AN96" s="107"/>
      <c r="AO96" s="273"/>
      <c r="AP96" s="24"/>
      <c r="AQ96" s="107"/>
      <c r="AR96" s="273"/>
      <c r="AS96" s="24"/>
      <c r="AT96" s="107"/>
      <c r="AU96" s="273"/>
      <c r="AV96" s="24">
        <v>43</v>
      </c>
      <c r="AW96" s="107"/>
      <c r="AX96" s="273"/>
      <c r="AY96" s="24"/>
      <c r="AZ96" s="107"/>
      <c r="BA96" s="273"/>
      <c r="BB96" s="24">
        <v>52.549999237060547</v>
      </c>
      <c r="BC96" s="107"/>
      <c r="BD96" s="273"/>
      <c r="BE96" s="24">
        <v>66.75</v>
      </c>
      <c r="BF96" s="107"/>
      <c r="BG96" s="273"/>
      <c r="BH96" s="281">
        <v>-54</v>
      </c>
      <c r="BI96" s="107">
        <v>54</v>
      </c>
      <c r="BJ96" s="273"/>
      <c r="BK96" s="24"/>
      <c r="BL96" s="107"/>
      <c r="BM96" s="273"/>
      <c r="BN96" s="24">
        <v>67</v>
      </c>
      <c r="BO96" s="107"/>
      <c r="BP96" s="273"/>
      <c r="BQ96" s="24">
        <v>40</v>
      </c>
      <c r="BR96" s="107"/>
      <c r="BS96" s="273"/>
      <c r="BT96" s="24"/>
      <c r="BU96" s="291"/>
      <c r="BV96" s="273"/>
      <c r="BW96" s="24"/>
      <c r="BX96" s="107"/>
      <c r="BY96" s="273"/>
      <c r="BZ96" s="24"/>
      <c r="CA96" s="107"/>
      <c r="CB96" s="273"/>
      <c r="CC96" s="24"/>
      <c r="CD96" s="107"/>
      <c r="CE96" s="107"/>
      <c r="CF96" s="107"/>
      <c r="CG96" s="107"/>
      <c r="CH96" s="273"/>
      <c r="CI96" s="24"/>
      <c r="CJ96" s="107"/>
      <c r="CK96" s="273"/>
      <c r="CL96" s="24"/>
      <c r="CM96" s="107"/>
      <c r="CN96" s="273"/>
      <c r="CO96" s="24"/>
      <c r="CP96" s="107"/>
      <c r="CQ96" s="273"/>
      <c r="CR96" s="24"/>
      <c r="CS96" s="107"/>
      <c r="CT96" s="273"/>
      <c r="CU96" s="24"/>
      <c r="CV96" s="107"/>
      <c r="CW96" s="273"/>
      <c r="CX96" s="24"/>
      <c r="CY96" s="107"/>
      <c r="CZ96" s="273"/>
      <c r="DA96" s="24"/>
      <c r="DB96" s="107"/>
      <c r="DC96" s="273"/>
      <c r="DD96" s="24"/>
      <c r="DE96" s="107"/>
      <c r="DF96" s="273"/>
      <c r="DG96" s="218"/>
      <c r="DH96" s="217"/>
      <c r="DI96" s="217"/>
      <c r="DJ96" s="286">
        <f t="shared" si="33"/>
        <v>37.716666539510094</v>
      </c>
      <c r="DK96" s="219"/>
      <c r="DL96" s="220">
        <f t="shared" si="34"/>
        <v>1.8858333269755048</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35"/>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36"/>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37"/>
        <v>0</v>
      </c>
      <c r="HI96" s="243"/>
      <c r="HJ96" s="242">
        <f>IF(MAX($N96:$Q96)&gt;=40, Active!HJ$2, 0)</f>
        <v>0</v>
      </c>
      <c r="HK96" s="234">
        <f>IF(MAX($R96:$U96)&gt;=40, Active!HK$2, 0)</f>
        <v>0</v>
      </c>
      <c r="HL96" s="234">
        <f>IF(MAX($V96:$Y96)&gt;=40, Active!HL$2, 0)</f>
        <v>0</v>
      </c>
      <c r="HM96" s="234">
        <f>IF(MAX($Z96:$AA96)&gt;=40, Active!HM$2, 0)</f>
        <v>0</v>
      </c>
      <c r="HN96" s="234">
        <f>IF(MAX($AB96:$AC96)&gt;=40, Active!HN$2, 0)</f>
        <v>0</v>
      </c>
      <c r="HO96" s="235">
        <f>IF(MAX($AD96:$AF96)&gt;=40, Active!HO$2, 0)</f>
        <v>0</v>
      </c>
      <c r="HP96" s="236">
        <f>IF(MAX($AG96:$AI96)&gt;=40, Active!HP$2, 0)</f>
        <v>0</v>
      </c>
      <c r="HQ96" s="236">
        <f>IF(MAX($AJ96:$AL96)&gt;=40, Active!HQ$2, 0)</f>
        <v>0</v>
      </c>
      <c r="HR96" s="236">
        <f>IF(MAX($AM96:$AO96)&gt;=40, Active!HR$2, 0)</f>
        <v>0</v>
      </c>
      <c r="HS96" s="236">
        <f>IF(MAX($AP96:$AR96)&gt;=40, Active!HS$2, 0)</f>
        <v>0</v>
      </c>
      <c r="HT96" s="236">
        <f>IF(MAX($AS96:$AU96)&gt;=40, Active!HT$2, 0)</f>
        <v>0</v>
      </c>
      <c r="HU96" s="236">
        <f>IF(MAX($AV96:$AX96)&gt;=40, Active!HU$2, 0)</f>
        <v>10</v>
      </c>
      <c r="HV96" s="237">
        <f>IF(MAX($AY96:$BA96)&gt;=40, Active!HV$2, 0)</f>
        <v>0</v>
      </c>
      <c r="HW96" s="238">
        <f>IF(MAX($BB96:$BD96)&gt;=40, Active!HW$2, 0)</f>
        <v>20</v>
      </c>
      <c r="HX96" s="238">
        <f>IF(MAX($BE96:$BG96)&gt;=40, Active!HX$2, 0)</f>
        <v>20</v>
      </c>
      <c r="HY96" s="238">
        <f>IF(MAX($BH96:$BJ96)&gt;=40, Active!HY$2, 0)</f>
        <v>20</v>
      </c>
      <c r="HZ96" s="238">
        <f>IF(MAX($BK96:$BM96)&gt;=40, Active!HZ$2, 0)</f>
        <v>0</v>
      </c>
      <c r="IA96" s="238">
        <f>IF(MAX($BN96:$BP96)&gt;=40, Active!IA$2, 0)</f>
        <v>20</v>
      </c>
      <c r="IB96" s="238">
        <f>IF(MAX($BQ96:$BS96)&gt;=40, Active!IB$2, 0)</f>
        <v>10</v>
      </c>
      <c r="IC96" s="238">
        <f>IF(MAX($BT96:$BV96)&gt;=40, Active!IC$2, 0)</f>
        <v>0</v>
      </c>
      <c r="ID96" s="239">
        <f>IF(MAX($BW96:$BY96)&gt;=40, Active!ID$2, 0)</f>
        <v>0</v>
      </c>
      <c r="IE96" s="240">
        <f>IF(MAX($BZ96:$CB96)&gt;=40, Active!IE$2, 0)</f>
        <v>0</v>
      </c>
      <c r="IF96" s="240">
        <f>IF(MAX($CC96:$CE96)&gt;=40, Active!IF$2, 0)</f>
        <v>0</v>
      </c>
      <c r="IG96" s="240">
        <f>IF(MAX($CF96:$CH96)&gt;=40, Active!IG$2, 0)</f>
        <v>0</v>
      </c>
      <c r="IH96" s="240">
        <f>IF(MAX($CI96:$CK96)&gt;=40, Active!IH$2, 0)</f>
        <v>0</v>
      </c>
      <c r="II96" s="240">
        <f>IF(MAX($CL96:$CN96)&gt;=40, Active!II$2, 0)</f>
        <v>0</v>
      </c>
      <c r="IJ96" s="240">
        <f>IF(MAX($CO96:$CQ96)&gt;=40, Active!IJ$2, 0)</f>
        <v>0</v>
      </c>
      <c r="IK96" s="240">
        <f>IF(MAX($CR96:$CT96)&gt;=40, Active!IK$2, 0)</f>
        <v>0</v>
      </c>
      <c r="IL96" s="240">
        <f>IF(MAX($CU96:$CW96)&gt;=40, Active!IL$2, 0)</f>
        <v>0</v>
      </c>
      <c r="IM96" s="240">
        <f>IF(MAX($CX96:$CZ96)&gt;=40, Active!IM$2, 0)</f>
        <v>0</v>
      </c>
      <c r="IN96" s="240">
        <f>IF(MAX($DA96:$DC96)&gt;=40, Active!IN$2, 0)</f>
        <v>0</v>
      </c>
      <c r="IO96" s="240">
        <f>IF(MAX($DD96:$DF96)&gt;=40, Active!IO$2, 0)</f>
        <v>0</v>
      </c>
      <c r="IP96" s="416">
        <f t="shared" si="38"/>
        <v>100</v>
      </c>
      <c r="IQ96" s="416">
        <f t="shared" si="39"/>
        <v>0</v>
      </c>
    </row>
    <row r="97" spans="2:251" ht="15" customHeight="1" x14ac:dyDescent="0.25">
      <c r="B97" s="392">
        <v>17</v>
      </c>
      <c r="C97" s="13" t="s">
        <v>681</v>
      </c>
      <c r="D97" s="423">
        <v>42370</v>
      </c>
      <c r="E97" s="20" t="s">
        <v>278</v>
      </c>
      <c r="F97" s="6">
        <v>7348545</v>
      </c>
      <c r="G97" s="20">
        <v>1</v>
      </c>
      <c r="H97" s="20"/>
      <c r="I97" s="23"/>
      <c r="J97" s="6"/>
      <c r="K97" s="6"/>
      <c r="L97" s="424"/>
      <c r="M97" s="425" t="s">
        <v>682</v>
      </c>
      <c r="N97" s="24"/>
      <c r="O97" s="107"/>
      <c r="P97" s="105"/>
      <c r="Q97" s="106"/>
      <c r="R97" s="24"/>
      <c r="S97" s="107"/>
      <c r="T97" s="105"/>
      <c r="U97" s="106"/>
      <c r="V97" s="24"/>
      <c r="W97" s="107"/>
      <c r="X97" s="105"/>
      <c r="Y97" s="106"/>
      <c r="Z97" s="24"/>
      <c r="AA97" s="273"/>
      <c r="AB97" s="24"/>
      <c r="AC97" s="273"/>
      <c r="AD97" s="24"/>
      <c r="AE97" s="107"/>
      <c r="AF97" s="273"/>
      <c r="AG97" s="24"/>
      <c r="AH97" s="107"/>
      <c r="AI97" s="273"/>
      <c r="AJ97" s="24"/>
      <c r="AK97" s="107"/>
      <c r="AL97" s="273"/>
      <c r="AM97" s="24"/>
      <c r="AN97" s="107"/>
      <c r="AO97" s="273"/>
      <c r="AP97" s="24"/>
      <c r="AQ97" s="107"/>
      <c r="AR97" s="273"/>
      <c r="AS97" s="24"/>
      <c r="AT97" s="107"/>
      <c r="AU97" s="273"/>
      <c r="AV97" s="24"/>
      <c r="AW97" s="107"/>
      <c r="AX97" s="273"/>
      <c r="AY97" s="24"/>
      <c r="AZ97" s="107"/>
      <c r="BA97" s="273"/>
      <c r="BB97" s="24">
        <v>70.75</v>
      </c>
      <c r="BC97" s="107"/>
      <c r="BD97" s="273"/>
      <c r="BE97" s="24"/>
      <c r="BF97" s="107"/>
      <c r="BG97" s="273"/>
      <c r="BH97" s="24"/>
      <c r="BI97" s="107"/>
      <c r="BJ97" s="273"/>
      <c r="BK97" s="24"/>
      <c r="BL97" s="107"/>
      <c r="BM97" s="273"/>
      <c r="BN97" s="24"/>
      <c r="BO97" s="107"/>
      <c r="BP97" s="273"/>
      <c r="BQ97" s="24">
        <v>64</v>
      </c>
      <c r="BR97" s="107"/>
      <c r="BS97" s="273"/>
      <c r="BT97" s="24"/>
      <c r="BU97" s="291"/>
      <c r="BV97" s="273"/>
      <c r="BW97" s="24">
        <v>63.380001068115234</v>
      </c>
      <c r="BX97" s="107"/>
      <c r="BY97" s="273"/>
      <c r="BZ97" s="24">
        <v>58.740001678466797</v>
      </c>
      <c r="CA97" s="107"/>
      <c r="CB97" s="273"/>
      <c r="CC97" s="24"/>
      <c r="CD97" s="107"/>
      <c r="CE97" s="107"/>
      <c r="CF97" s="107">
        <v>66</v>
      </c>
      <c r="CG97" s="107"/>
      <c r="CH97" s="273"/>
      <c r="CI97" s="24"/>
      <c r="CJ97" s="107"/>
      <c r="CK97" s="273"/>
      <c r="CL97" s="24">
        <v>69</v>
      </c>
      <c r="CM97" s="107"/>
      <c r="CN97" s="273"/>
      <c r="CO97" s="24"/>
      <c r="CP97" s="107"/>
      <c r="CQ97" s="273"/>
      <c r="CR97" s="24"/>
      <c r="CS97" s="107"/>
      <c r="CT97" s="273"/>
      <c r="CU97" s="24"/>
      <c r="CV97" s="107"/>
      <c r="CW97" s="273"/>
      <c r="CX97" s="24"/>
      <c r="CY97" s="107"/>
      <c r="CZ97" s="273"/>
      <c r="DA97" s="24">
        <v>67.010002136230469</v>
      </c>
      <c r="DB97" s="107"/>
      <c r="DC97" s="273"/>
      <c r="DD97" s="24">
        <v>61.099998474121094</v>
      </c>
      <c r="DE97" s="107"/>
      <c r="DF97" s="273"/>
      <c r="DG97" s="218"/>
      <c r="DH97" s="217"/>
      <c r="DI97" s="217"/>
      <c r="DJ97" s="286">
        <f t="shared" si="33"/>
        <v>64.997500419616699</v>
      </c>
      <c r="DK97" s="219"/>
      <c r="DL97" s="220">
        <f t="shared" si="34"/>
        <v>3.2498750209808351</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35"/>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36"/>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37"/>
        <v>0</v>
      </c>
      <c r="HI97" s="243"/>
      <c r="HJ97" s="242">
        <f>IF(MAX($N97:$Q97)&gt;=40, Active!HJ$2, 0)</f>
        <v>0</v>
      </c>
      <c r="HK97" s="234">
        <f>IF(MAX($R97:$U97)&gt;=40, Active!HK$2, 0)</f>
        <v>0</v>
      </c>
      <c r="HL97" s="234">
        <f>IF(MAX($V97:$Y97)&gt;=40, Active!HL$2, 0)</f>
        <v>0</v>
      </c>
      <c r="HM97" s="234">
        <f>IF(MAX($Z97:$AA97)&gt;=40, Active!HM$2, 0)</f>
        <v>0</v>
      </c>
      <c r="HN97" s="234">
        <f>IF(MAX($AB97:$AC97)&gt;=40, Active!HN$2, 0)</f>
        <v>0</v>
      </c>
      <c r="HO97" s="235">
        <f>IF(MAX($AD97:$AF97)&gt;=40, Active!HO$2, 0)</f>
        <v>0</v>
      </c>
      <c r="HP97" s="236">
        <f>IF(MAX($AG97:$AI97)&gt;=40, Active!HP$2, 0)</f>
        <v>0</v>
      </c>
      <c r="HQ97" s="236">
        <f>IF(MAX($AJ97:$AL97)&gt;=40, Active!HQ$2, 0)</f>
        <v>0</v>
      </c>
      <c r="HR97" s="236">
        <f>IF(MAX($AM97:$AO97)&gt;=40, Active!HR$2, 0)</f>
        <v>0</v>
      </c>
      <c r="HS97" s="236">
        <f>IF(MAX($AP97:$AR97)&gt;=40, Active!HS$2, 0)</f>
        <v>0</v>
      </c>
      <c r="HT97" s="236">
        <f>IF(MAX($AS97:$AU97)&gt;=40, Active!HT$2, 0)</f>
        <v>0</v>
      </c>
      <c r="HU97" s="236">
        <f>IF(MAX($AV97:$AX97)&gt;=40, Active!HU$2, 0)</f>
        <v>0</v>
      </c>
      <c r="HV97" s="237">
        <f>IF(MAX($AY97:$BA97)&gt;=40, Active!HV$2, 0)</f>
        <v>0</v>
      </c>
      <c r="HW97" s="238">
        <f>IF(MAX($BB97:$BD97)&gt;=40, Active!HW$2, 0)</f>
        <v>20</v>
      </c>
      <c r="HX97" s="238">
        <f>IF(MAX($BE97:$BG97)&gt;=40, Active!HX$2, 0)</f>
        <v>0</v>
      </c>
      <c r="HY97" s="238">
        <f>IF(MAX($BH97:$BJ97)&gt;=40, Active!HY$2, 0)</f>
        <v>0</v>
      </c>
      <c r="HZ97" s="238">
        <f>IF(MAX($BK97:$BM97)&gt;=40, Active!HZ$2, 0)</f>
        <v>0</v>
      </c>
      <c r="IA97" s="238">
        <f>IF(MAX($BN97:$BP97)&gt;=40, Active!IA$2, 0)</f>
        <v>0</v>
      </c>
      <c r="IB97" s="238">
        <f>IF(MAX($BQ97:$BS97)&gt;=40, Active!IB$2, 0)</f>
        <v>10</v>
      </c>
      <c r="IC97" s="238">
        <f>IF(MAX($BT97:$BV97)&gt;=40, Active!IC$2, 0)</f>
        <v>0</v>
      </c>
      <c r="ID97" s="239">
        <f>IF(MAX($BW97:$BY97)&gt;=40, Active!ID$2, 0)</f>
        <v>20</v>
      </c>
      <c r="IE97" s="240">
        <f>IF(MAX($BZ97:$CB97)&gt;=40, Active!IE$2, 0)</f>
        <v>20</v>
      </c>
      <c r="IF97" s="240">
        <f>IF(MAX($CC97:$CE97)&gt;=40, Active!IF$2, 0)</f>
        <v>0</v>
      </c>
      <c r="IG97" s="240">
        <f>IF(MAX($CF97:$CH97)&gt;=40, Active!IG$2, 0)</f>
        <v>10</v>
      </c>
      <c r="IH97" s="240">
        <f>IF(MAX($CI97:$CK97)&gt;=40, Active!IH$2, 0)</f>
        <v>0</v>
      </c>
      <c r="II97" s="240">
        <f>IF(MAX($CL97:$CN97)&gt;=40, Active!II$2, 0)</f>
        <v>30</v>
      </c>
      <c r="IJ97" s="240">
        <f>IF(MAX($CO97:$CQ97)&gt;=40, Active!IJ$2, 0)</f>
        <v>0</v>
      </c>
      <c r="IK97" s="240">
        <f>IF(MAX($CR97:$CT97)&gt;=40, Active!IK$2, 0)</f>
        <v>0</v>
      </c>
      <c r="IL97" s="240">
        <f>IF(MAX($CU97:$CW97)&gt;=40, Active!IL$2, 0)</f>
        <v>0</v>
      </c>
      <c r="IM97" s="240">
        <f>IF(MAX($CX97:$CZ97)&gt;=40, Active!IM$2, 0)</f>
        <v>0</v>
      </c>
      <c r="IN97" s="240">
        <f>IF(MAX($DA97:$DC97)&gt;=40, Active!IN$2, 0)</f>
        <v>20</v>
      </c>
      <c r="IO97" s="240">
        <f>IF(MAX($DD97:$DF97)&gt;=40, Active!IO$2, 0)</f>
        <v>20</v>
      </c>
      <c r="IP97" s="416">
        <f t="shared" si="38"/>
        <v>150</v>
      </c>
      <c r="IQ97" s="416">
        <f t="shared" si="39"/>
        <v>0</v>
      </c>
    </row>
    <row r="98" spans="2:251" ht="15" customHeight="1" x14ac:dyDescent="0.25">
      <c r="B98" s="392">
        <v>18</v>
      </c>
      <c r="C98" s="13" t="s">
        <v>683</v>
      </c>
      <c r="D98" s="423">
        <v>42461</v>
      </c>
      <c r="E98" s="20" t="s">
        <v>278</v>
      </c>
      <c r="F98" s="6">
        <v>7407990</v>
      </c>
      <c r="G98" s="20">
        <v>1</v>
      </c>
      <c r="H98" s="20"/>
      <c r="I98" s="23"/>
      <c r="J98" s="6"/>
      <c r="K98" s="6"/>
      <c r="L98" s="424"/>
      <c r="M98" s="425" t="s">
        <v>684</v>
      </c>
      <c r="N98" s="24"/>
      <c r="O98" s="107"/>
      <c r="P98" s="105"/>
      <c r="Q98" s="106"/>
      <c r="R98" s="24"/>
      <c r="S98" s="107"/>
      <c r="T98" s="105"/>
      <c r="U98" s="106"/>
      <c r="V98" s="24"/>
      <c r="W98" s="107"/>
      <c r="X98" s="105"/>
      <c r="Y98" s="106"/>
      <c r="Z98" s="24"/>
      <c r="AA98" s="273"/>
      <c r="AB98" s="24"/>
      <c r="AC98" s="273"/>
      <c r="AD98" s="24"/>
      <c r="AE98" s="107"/>
      <c r="AF98" s="273"/>
      <c r="AG98" s="24"/>
      <c r="AH98" s="107"/>
      <c r="AI98" s="273"/>
      <c r="AJ98" s="24"/>
      <c r="AK98" s="107"/>
      <c r="AL98" s="273"/>
      <c r="AM98" s="24"/>
      <c r="AN98" s="107"/>
      <c r="AO98" s="273"/>
      <c r="AP98" s="24"/>
      <c r="AQ98" s="107"/>
      <c r="AR98" s="273"/>
      <c r="AS98" s="24"/>
      <c r="AT98" s="107"/>
      <c r="AU98" s="273"/>
      <c r="AV98" s="24">
        <v>82</v>
      </c>
      <c r="AW98" s="107"/>
      <c r="AX98" s="273"/>
      <c r="AY98" s="24"/>
      <c r="AZ98" s="107"/>
      <c r="BA98" s="273"/>
      <c r="BB98" s="24">
        <v>68</v>
      </c>
      <c r="BC98" s="107"/>
      <c r="BD98" s="273"/>
      <c r="BE98" s="24">
        <v>56</v>
      </c>
      <c r="BF98" s="107"/>
      <c r="BG98" s="273"/>
      <c r="BH98" s="24">
        <v>55.759998321533203</v>
      </c>
      <c r="BI98" s="107"/>
      <c r="BJ98" s="273"/>
      <c r="BK98" s="24"/>
      <c r="BL98" s="107"/>
      <c r="BM98" s="273"/>
      <c r="BN98" s="24">
        <v>75.199996948242188</v>
      </c>
      <c r="BO98" s="107"/>
      <c r="BP98" s="273"/>
      <c r="BQ98" s="24">
        <v>40</v>
      </c>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18"/>
      <c r="DH98" s="217"/>
      <c r="DI98" s="217"/>
      <c r="DJ98" s="286">
        <f t="shared" si="33"/>
        <v>58.991999053955077</v>
      </c>
      <c r="DK98" s="219"/>
      <c r="DL98" s="220">
        <f t="shared" si="34"/>
        <v>2.9495999526977537</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35"/>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36"/>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37"/>
        <v>0</v>
      </c>
      <c r="HI98" s="243"/>
      <c r="HJ98" s="242">
        <f>IF(MAX($N98:$Q98)&gt;=40, Active!HJ$2, 0)</f>
        <v>0</v>
      </c>
      <c r="HK98" s="234">
        <f>IF(MAX($R98:$U98)&gt;=40, Active!HK$2, 0)</f>
        <v>0</v>
      </c>
      <c r="HL98" s="234">
        <f>IF(MAX($V98:$Y98)&gt;=40, Active!HL$2, 0)</f>
        <v>0</v>
      </c>
      <c r="HM98" s="234">
        <f>IF(MAX($Z98:$AA98)&gt;=40, Active!HM$2, 0)</f>
        <v>0</v>
      </c>
      <c r="HN98" s="234">
        <f>IF(MAX($AB98:$AC98)&gt;=40, Active!HN$2, 0)</f>
        <v>0</v>
      </c>
      <c r="HO98" s="235">
        <f>IF(MAX($AD98:$AF98)&gt;=40, Active!HO$2, 0)</f>
        <v>0</v>
      </c>
      <c r="HP98" s="236">
        <f>IF(MAX($AG98:$AI98)&gt;=40, Active!HP$2, 0)</f>
        <v>0</v>
      </c>
      <c r="HQ98" s="236">
        <f>IF(MAX($AJ98:$AL98)&gt;=40, Active!HQ$2, 0)</f>
        <v>0</v>
      </c>
      <c r="HR98" s="236">
        <f>IF(MAX($AM98:$AO98)&gt;=40, Active!HR$2, 0)</f>
        <v>0</v>
      </c>
      <c r="HS98" s="236">
        <f>IF(MAX($AP98:$AR98)&gt;=40, Active!HS$2, 0)</f>
        <v>0</v>
      </c>
      <c r="HT98" s="236">
        <f>IF(MAX($AS98:$AU98)&gt;=40, Active!HT$2, 0)</f>
        <v>0</v>
      </c>
      <c r="HU98" s="236">
        <f>IF(MAX($AV98:$AX98)&gt;=40, Active!HU$2, 0)</f>
        <v>10</v>
      </c>
      <c r="HV98" s="237">
        <f>IF(MAX($AY98:$BA98)&gt;=40, Active!HV$2, 0)</f>
        <v>0</v>
      </c>
      <c r="HW98" s="238">
        <f>IF(MAX($BB98:$BD98)&gt;=40, Active!HW$2, 0)</f>
        <v>20</v>
      </c>
      <c r="HX98" s="238">
        <f>IF(MAX($BE98:$BG98)&gt;=40, Active!HX$2, 0)</f>
        <v>20</v>
      </c>
      <c r="HY98" s="238">
        <f>IF(MAX($BH98:$BJ98)&gt;=40, Active!HY$2, 0)</f>
        <v>20</v>
      </c>
      <c r="HZ98" s="238">
        <f>IF(MAX($BK98:$BM98)&gt;=40, Active!HZ$2, 0)</f>
        <v>0</v>
      </c>
      <c r="IA98" s="238">
        <f>IF(MAX($BN98:$BP98)&gt;=40, Active!IA$2, 0)</f>
        <v>20</v>
      </c>
      <c r="IB98" s="238">
        <f>IF(MAX($BQ98:$BS98)&gt;=40, Active!IB$2, 0)</f>
        <v>10</v>
      </c>
      <c r="IC98" s="238">
        <f>IF(MAX($BT98:$BV98)&gt;=40, Active!IC$2, 0)</f>
        <v>0</v>
      </c>
      <c r="ID98" s="239">
        <f>IF(MAX($BW98:$BY98)&gt;=40, Active!ID$2, 0)</f>
        <v>0</v>
      </c>
      <c r="IE98" s="240">
        <f>IF(MAX($BZ98:$CB98)&gt;=40, Active!IE$2, 0)</f>
        <v>0</v>
      </c>
      <c r="IF98" s="240">
        <f>IF(MAX($CC98:$CE98)&gt;=40, Active!IF$2, 0)</f>
        <v>0</v>
      </c>
      <c r="IG98" s="240">
        <f>IF(MAX($CF98:$CH98)&gt;=40, Active!IG$2, 0)</f>
        <v>0</v>
      </c>
      <c r="IH98" s="240">
        <f>IF(MAX($CI98:$CK98)&gt;=40, Active!IH$2, 0)</f>
        <v>0</v>
      </c>
      <c r="II98" s="240">
        <f>IF(MAX($CL98:$CN98)&gt;=40, Active!II$2, 0)</f>
        <v>0</v>
      </c>
      <c r="IJ98" s="240">
        <f>IF(MAX($CO98:$CQ98)&gt;=40, Active!IJ$2, 0)</f>
        <v>0</v>
      </c>
      <c r="IK98" s="240">
        <f>IF(MAX($CR98:$CT98)&gt;=40, Active!IK$2, 0)</f>
        <v>0</v>
      </c>
      <c r="IL98" s="240">
        <f>IF(MAX($CU98:$CW98)&gt;=40, Active!IL$2, 0)</f>
        <v>0</v>
      </c>
      <c r="IM98" s="240">
        <f>IF(MAX($CX98:$CZ98)&gt;=40, Active!IM$2, 0)</f>
        <v>0</v>
      </c>
      <c r="IN98" s="240">
        <f>IF(MAX($DA98:$DC98)&gt;=40, Active!IN$2, 0)</f>
        <v>0</v>
      </c>
      <c r="IO98" s="240">
        <f>IF(MAX($DD98:$DF98)&gt;=40, Active!IO$2, 0)</f>
        <v>0</v>
      </c>
      <c r="IP98" s="416">
        <f t="shared" si="38"/>
        <v>100</v>
      </c>
      <c r="IQ98" s="416">
        <f t="shared" si="39"/>
        <v>0</v>
      </c>
    </row>
    <row r="99" spans="2:251" ht="15" customHeight="1" x14ac:dyDescent="0.25">
      <c r="B99" s="392">
        <v>19</v>
      </c>
      <c r="C99" s="13" t="s">
        <v>685</v>
      </c>
      <c r="D99" s="423">
        <v>42736</v>
      </c>
      <c r="E99" s="20" t="s">
        <v>278</v>
      </c>
      <c r="F99" s="6">
        <v>7994320</v>
      </c>
      <c r="G99" s="20">
        <v>1</v>
      </c>
      <c r="H99" s="20"/>
      <c r="I99" s="23"/>
      <c r="J99" s="6"/>
      <c r="K99" s="6"/>
      <c r="L99" s="424"/>
      <c r="M99" s="425" t="s">
        <v>686</v>
      </c>
      <c r="N99" s="24"/>
      <c r="O99" s="107"/>
      <c r="P99" s="105"/>
      <c r="Q99" s="106"/>
      <c r="R99" s="24"/>
      <c r="S99" s="107"/>
      <c r="T99" s="105"/>
      <c r="U99" s="106"/>
      <c r="V99" s="24"/>
      <c r="W99" s="107"/>
      <c r="X99" s="105"/>
      <c r="Y99" s="106"/>
      <c r="Z99" s="24"/>
      <c r="AA99" s="273"/>
      <c r="AB99" s="24"/>
      <c r="AC99" s="273"/>
      <c r="AD99" s="24"/>
      <c r="AE99" s="107"/>
      <c r="AF99" s="273"/>
      <c r="AG99" s="24"/>
      <c r="AH99" s="107"/>
      <c r="AI99" s="273"/>
      <c r="AJ99" s="24"/>
      <c r="AK99" s="107"/>
      <c r="AL99" s="273"/>
      <c r="AM99" s="24"/>
      <c r="AN99" s="107"/>
      <c r="AO99" s="273"/>
      <c r="AP99" s="24"/>
      <c r="AQ99" s="107"/>
      <c r="AR99" s="273"/>
      <c r="AS99" s="24"/>
      <c r="AT99" s="107"/>
      <c r="AU99" s="273"/>
      <c r="AV99" s="24"/>
      <c r="AW99" s="107"/>
      <c r="AX99" s="273"/>
      <c r="AY99" s="24">
        <v>63.25</v>
      </c>
      <c r="AZ99" s="107"/>
      <c r="BA99" s="273"/>
      <c r="BB99" s="24">
        <v>68.300003051757813</v>
      </c>
      <c r="BC99" s="107"/>
      <c r="BD99" s="273"/>
      <c r="BE99" s="24">
        <v>74.25</v>
      </c>
      <c r="BF99" s="107"/>
      <c r="BG99" s="273"/>
      <c r="BH99" s="24">
        <v>65.010002136230469</v>
      </c>
      <c r="BI99" s="107"/>
      <c r="BJ99" s="273"/>
      <c r="BK99" s="24">
        <v>68.800003051757813</v>
      </c>
      <c r="BL99" s="107"/>
      <c r="BM99" s="273"/>
      <c r="BN99" s="24">
        <v>75.599998474121094</v>
      </c>
      <c r="BO99" s="107"/>
      <c r="BP99" s="273"/>
      <c r="BQ99" s="24">
        <v>41</v>
      </c>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f t="shared" si="33"/>
        <v>65.172858101981021</v>
      </c>
      <c r="DK99" s="219"/>
      <c r="DL99" s="220">
        <f t="shared" si="34"/>
        <v>3.2586429050990509</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si="35"/>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si="36"/>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si="37"/>
        <v>0</v>
      </c>
      <c r="HI99" s="243"/>
      <c r="HJ99" s="242">
        <f>IF(MAX($N99:$Q99)&gt;=40, Active!HJ$2, 0)</f>
        <v>0</v>
      </c>
      <c r="HK99" s="234">
        <f>IF(MAX($R99:$U99)&gt;=40, Active!HK$2, 0)</f>
        <v>0</v>
      </c>
      <c r="HL99" s="234">
        <f>IF(MAX($V99:$Y99)&gt;=40, Active!HL$2, 0)</f>
        <v>0</v>
      </c>
      <c r="HM99" s="234">
        <f>IF(MAX($Z99:$AA99)&gt;=40, Active!HM$2, 0)</f>
        <v>0</v>
      </c>
      <c r="HN99" s="234">
        <f>IF(MAX($AB99:$AC99)&gt;=40, Active!HN$2, 0)</f>
        <v>0</v>
      </c>
      <c r="HO99" s="235">
        <f>IF(MAX($AD99:$AF99)&gt;=40, Active!HO$2, 0)</f>
        <v>0</v>
      </c>
      <c r="HP99" s="236">
        <f>IF(MAX($AG99:$AI99)&gt;=40, Active!HP$2, 0)</f>
        <v>0</v>
      </c>
      <c r="HQ99" s="236">
        <f>IF(MAX($AJ99:$AL99)&gt;=40, Active!HQ$2, 0)</f>
        <v>0</v>
      </c>
      <c r="HR99" s="236">
        <f>IF(MAX($AM99:$AO99)&gt;=40, Active!HR$2, 0)</f>
        <v>0</v>
      </c>
      <c r="HS99" s="236">
        <f>IF(MAX($AP99:$AR99)&gt;=40, Active!HS$2, 0)</f>
        <v>0</v>
      </c>
      <c r="HT99" s="236">
        <f>IF(MAX($AS99:$AU99)&gt;=40, Active!HT$2, 0)</f>
        <v>0</v>
      </c>
      <c r="HU99" s="236">
        <f>IF(MAX($AV99:$AX99)&gt;=40, Active!HU$2, 0)</f>
        <v>0</v>
      </c>
      <c r="HV99" s="237">
        <f>IF(MAX($AY99:$BA99)&gt;=40, Active!HV$2, 0)</f>
        <v>20</v>
      </c>
      <c r="HW99" s="238">
        <f>IF(MAX($BB99:$BD99)&gt;=40, Active!HW$2, 0)</f>
        <v>20</v>
      </c>
      <c r="HX99" s="238">
        <f>IF(MAX($BE99:$BG99)&gt;=40, Active!HX$2, 0)</f>
        <v>20</v>
      </c>
      <c r="HY99" s="238">
        <f>IF(MAX($BH99:$BJ99)&gt;=40, Active!HY$2, 0)</f>
        <v>20</v>
      </c>
      <c r="HZ99" s="238">
        <f>IF(MAX($BK99:$BM99)&gt;=40, Active!HZ$2, 0)</f>
        <v>10</v>
      </c>
      <c r="IA99" s="238">
        <f>IF(MAX($BN99:$BP99)&gt;=40, Active!IA$2, 0)</f>
        <v>20</v>
      </c>
      <c r="IB99" s="238">
        <f>IF(MAX($BQ99:$BS99)&gt;=40, Active!IB$2, 0)</f>
        <v>10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si="38"/>
        <v>120</v>
      </c>
      <c r="IQ99" s="416">
        <f t="shared" si="39"/>
        <v>0</v>
      </c>
    </row>
    <row r="100" spans="2:251" ht="15" customHeight="1" x14ac:dyDescent="0.25">
      <c r="B100" s="392">
        <v>20</v>
      </c>
      <c r="C100" s="13" t="s">
        <v>687</v>
      </c>
      <c r="D100" s="423">
        <v>42370</v>
      </c>
      <c r="E100" s="20" t="s">
        <v>278</v>
      </c>
      <c r="F100" s="6">
        <v>7348453</v>
      </c>
      <c r="G100" s="20">
        <v>1</v>
      </c>
      <c r="H100" s="20"/>
      <c r="I100" s="23"/>
      <c r="J100" s="6"/>
      <c r="K100" s="6"/>
      <c r="L100" s="424"/>
      <c r="M100" s="425" t="s">
        <v>688</v>
      </c>
      <c r="N100" s="24"/>
      <c r="O100" s="107"/>
      <c r="P100" s="105"/>
      <c r="Q100" s="106"/>
      <c r="R100" s="24"/>
      <c r="S100" s="107"/>
      <c r="T100" s="105"/>
      <c r="U100" s="106"/>
      <c r="V100" s="24"/>
      <c r="W100" s="107"/>
      <c r="X100" s="105"/>
      <c r="Y100" s="106"/>
      <c r="Z100" s="24"/>
      <c r="AA100" s="273"/>
      <c r="AB100" s="24"/>
      <c r="AC100" s="273"/>
      <c r="AD100" s="24"/>
      <c r="AE100" s="107"/>
      <c r="AF100" s="273"/>
      <c r="AG100" s="24"/>
      <c r="AH100" s="107"/>
      <c r="AI100" s="273"/>
      <c r="AJ100" s="24"/>
      <c r="AK100" s="107"/>
      <c r="AL100" s="273"/>
      <c r="AM100" s="24"/>
      <c r="AN100" s="107"/>
      <c r="AO100" s="273"/>
      <c r="AP100" s="24"/>
      <c r="AQ100" s="107"/>
      <c r="AR100" s="273"/>
      <c r="AS100" s="24"/>
      <c r="AT100" s="107"/>
      <c r="AU100" s="273"/>
      <c r="AV100" s="24"/>
      <c r="AW100" s="107"/>
      <c r="AX100" s="273"/>
      <c r="AY100" s="24">
        <v>67.75</v>
      </c>
      <c r="AZ100" s="107"/>
      <c r="BA100" s="273"/>
      <c r="BB100" s="24">
        <v>54.700000762939453</v>
      </c>
      <c r="BC100" s="107"/>
      <c r="BD100" s="273"/>
      <c r="BE100" s="24">
        <v>60.5</v>
      </c>
      <c r="BF100" s="107"/>
      <c r="BG100" s="273"/>
      <c r="BH100" s="24">
        <v>53.259998321533203</v>
      </c>
      <c r="BI100" s="107"/>
      <c r="BJ100" s="273"/>
      <c r="BK100" s="24">
        <v>57.200000762939453</v>
      </c>
      <c r="BL100" s="107"/>
      <c r="BM100" s="273"/>
      <c r="BN100" s="24">
        <v>70</v>
      </c>
      <c r="BO100" s="107"/>
      <c r="BP100" s="273"/>
      <c r="BQ100" s="24">
        <v>40</v>
      </c>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f t="shared" si="33"/>
        <v>57.629999978201731</v>
      </c>
      <c r="DK100" s="219"/>
      <c r="DL100" s="220">
        <f t="shared" si="34"/>
        <v>2.8814999989100865</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5"/>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6"/>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7"/>
        <v>0</v>
      </c>
      <c r="HI100" s="243"/>
      <c r="HJ100" s="242">
        <f>IF(MAX($N100:$Q100)&gt;=40, Active!HJ$2, 0)</f>
        <v>0</v>
      </c>
      <c r="HK100" s="234">
        <f>IF(MAX($R100:$U100)&gt;=40, Active!HK$2, 0)</f>
        <v>0</v>
      </c>
      <c r="HL100" s="234">
        <f>IF(MAX($V100:$Y100)&gt;=40, Active!HL$2, 0)</f>
        <v>0</v>
      </c>
      <c r="HM100" s="234">
        <f>IF(MAX($Z100:$AA100)&gt;=40, Active!HM$2, 0)</f>
        <v>0</v>
      </c>
      <c r="HN100" s="234">
        <f>IF(MAX($AB100:$AC100)&gt;=40, Active!HN$2, 0)</f>
        <v>0</v>
      </c>
      <c r="HO100" s="235">
        <f>IF(MAX($AD100:$AF100)&gt;=40, Active!HO$2, 0)</f>
        <v>0</v>
      </c>
      <c r="HP100" s="236">
        <f>IF(MAX($AG100:$AI100)&gt;=40, Active!HP$2, 0)</f>
        <v>0</v>
      </c>
      <c r="HQ100" s="236">
        <f>IF(MAX($AJ100:$AL100)&gt;=40, Active!HQ$2, 0)</f>
        <v>0</v>
      </c>
      <c r="HR100" s="236">
        <f>IF(MAX($AM100:$AO100)&gt;=40, Active!HR$2, 0)</f>
        <v>0</v>
      </c>
      <c r="HS100" s="236">
        <f>IF(MAX($AP100:$AR100)&gt;=40, Active!HS$2, 0)</f>
        <v>0</v>
      </c>
      <c r="HT100" s="236">
        <f>IF(MAX($AS100:$AU100)&gt;=40, Active!HT$2, 0)</f>
        <v>0</v>
      </c>
      <c r="HU100" s="236">
        <f>IF(MAX($AV100:$AX100)&gt;=40, Active!HU$2, 0)</f>
        <v>0</v>
      </c>
      <c r="HV100" s="237">
        <f>IF(MAX($AY100:$BA100)&gt;=40, Active!HV$2, 0)</f>
        <v>20</v>
      </c>
      <c r="HW100" s="238">
        <f>IF(MAX($BB100:$BD100)&gt;=40, Active!HW$2, 0)</f>
        <v>20</v>
      </c>
      <c r="HX100" s="238">
        <f>IF(MAX($BE100:$BG100)&gt;=40, Active!HX$2, 0)</f>
        <v>20</v>
      </c>
      <c r="HY100" s="238">
        <f>IF(MAX($BH100:$BJ100)&gt;=40, Active!HY$2, 0)</f>
        <v>20</v>
      </c>
      <c r="HZ100" s="238">
        <f>IF(MAX($BK100:$BM100)&gt;=40, Active!HZ$2, 0)</f>
        <v>10</v>
      </c>
      <c r="IA100" s="238">
        <f>IF(MAX($BN100:$BP100)&gt;=40, Active!IA$2, 0)</f>
        <v>20</v>
      </c>
      <c r="IB100" s="238">
        <f>IF(MAX($BQ100:$BS100)&gt;=40, Active!IB$2, 0)</f>
        <v>10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8"/>
        <v>120</v>
      </c>
      <c r="IQ100" s="416">
        <f t="shared" si="39"/>
        <v>0</v>
      </c>
    </row>
    <row r="101" spans="2:251" ht="15" customHeight="1" x14ac:dyDescent="0.25">
      <c r="B101" s="392">
        <v>21</v>
      </c>
      <c r="C101" s="13" t="s">
        <v>689</v>
      </c>
      <c r="D101" s="423">
        <v>42370</v>
      </c>
      <c r="E101" s="20" t="s">
        <v>278</v>
      </c>
      <c r="F101" s="6">
        <v>7348464</v>
      </c>
      <c r="G101" s="20">
        <v>1</v>
      </c>
      <c r="H101" s="20"/>
      <c r="I101" s="23"/>
      <c r="J101" s="6"/>
      <c r="K101" s="6"/>
      <c r="L101" s="424"/>
      <c r="M101" s="425" t="s">
        <v>690</v>
      </c>
      <c r="N101" s="24"/>
      <c r="O101" s="107"/>
      <c r="P101" s="105"/>
      <c r="Q101" s="106"/>
      <c r="R101" s="24"/>
      <c r="S101" s="107"/>
      <c r="T101" s="105"/>
      <c r="U101" s="106"/>
      <c r="V101" s="24"/>
      <c r="W101" s="107"/>
      <c r="X101" s="105"/>
      <c r="Y101" s="106"/>
      <c r="Z101" s="24"/>
      <c r="AA101" s="273"/>
      <c r="AB101" s="24"/>
      <c r="AC101" s="273"/>
      <c r="AD101" s="24"/>
      <c r="AE101" s="107"/>
      <c r="AF101" s="273"/>
      <c r="AG101" s="24"/>
      <c r="AH101" s="107"/>
      <c r="AI101" s="273"/>
      <c r="AJ101" s="24"/>
      <c r="AK101" s="107"/>
      <c r="AL101" s="273"/>
      <c r="AM101" s="24"/>
      <c r="AN101" s="107"/>
      <c r="AO101" s="273"/>
      <c r="AP101" s="24"/>
      <c r="AQ101" s="107"/>
      <c r="AR101" s="273"/>
      <c r="AS101" s="24"/>
      <c r="AT101" s="107"/>
      <c r="AU101" s="273"/>
      <c r="AV101" s="24"/>
      <c r="AW101" s="107"/>
      <c r="AX101" s="273"/>
      <c r="AY101" s="24">
        <v>56.25</v>
      </c>
      <c r="AZ101" s="107"/>
      <c r="BA101" s="273"/>
      <c r="BB101" s="24">
        <v>51.200000762939453</v>
      </c>
      <c r="BC101" s="107"/>
      <c r="BD101" s="273"/>
      <c r="BE101" s="24">
        <v>57.75</v>
      </c>
      <c r="BF101" s="107"/>
      <c r="BG101" s="273"/>
      <c r="BH101" s="24">
        <v>54.009998321533203</v>
      </c>
      <c r="BI101" s="107"/>
      <c r="BJ101" s="273"/>
      <c r="BK101" s="24">
        <v>60.400001525878906</v>
      </c>
      <c r="BL101" s="107"/>
      <c r="BM101" s="273"/>
      <c r="BN101" s="24">
        <v>80.800003051757813</v>
      </c>
      <c r="BO101" s="107"/>
      <c r="BP101" s="273"/>
      <c r="BQ101" s="24">
        <v>42</v>
      </c>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f t="shared" si="33"/>
        <v>57.48714338030134</v>
      </c>
      <c r="DK101" s="219"/>
      <c r="DL101" s="220">
        <f t="shared" si="34"/>
        <v>2.8743571690150671</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5"/>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6"/>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7"/>
        <v>0</v>
      </c>
      <c r="HI101" s="243"/>
      <c r="HJ101" s="242">
        <f>IF(MAX($N101:$Q101)&gt;=40, Active!HJ$2, 0)</f>
        <v>0</v>
      </c>
      <c r="HK101" s="234">
        <f>IF(MAX($R101:$U101)&gt;=40, Active!HK$2, 0)</f>
        <v>0</v>
      </c>
      <c r="HL101" s="234">
        <f>IF(MAX($V101:$Y101)&gt;=40, Active!HL$2, 0)</f>
        <v>0</v>
      </c>
      <c r="HM101" s="234">
        <f>IF(MAX($Z101:$AA101)&gt;=40, Active!HM$2, 0)</f>
        <v>0</v>
      </c>
      <c r="HN101" s="234">
        <f>IF(MAX($AB101:$AC101)&gt;=40, Active!HN$2, 0)</f>
        <v>0</v>
      </c>
      <c r="HO101" s="235">
        <f>IF(MAX($AD101:$AF101)&gt;=40, Active!HO$2, 0)</f>
        <v>0</v>
      </c>
      <c r="HP101" s="236">
        <f>IF(MAX($AG101:$AI101)&gt;=40, Active!HP$2, 0)</f>
        <v>0</v>
      </c>
      <c r="HQ101" s="236">
        <f>IF(MAX($AJ101:$AL101)&gt;=40, Active!HQ$2, 0)</f>
        <v>0</v>
      </c>
      <c r="HR101" s="236">
        <f>IF(MAX($AM101:$AO101)&gt;=40, Active!HR$2, 0)</f>
        <v>0</v>
      </c>
      <c r="HS101" s="236">
        <f>IF(MAX($AP101:$AR101)&gt;=40, Active!HS$2, 0)</f>
        <v>0</v>
      </c>
      <c r="HT101" s="236">
        <f>IF(MAX($AS101:$AU101)&gt;=40, Active!HT$2, 0)</f>
        <v>0</v>
      </c>
      <c r="HU101" s="236">
        <f>IF(MAX($AV101:$AX101)&gt;=40, Active!HU$2, 0)</f>
        <v>0</v>
      </c>
      <c r="HV101" s="237">
        <f>IF(MAX($AY101:$BA101)&gt;=40, Active!HV$2, 0)</f>
        <v>20</v>
      </c>
      <c r="HW101" s="238">
        <f>IF(MAX($BB101:$BD101)&gt;=40, Active!HW$2, 0)</f>
        <v>20</v>
      </c>
      <c r="HX101" s="238">
        <f>IF(MAX($BE101:$BG101)&gt;=40, Active!HX$2, 0)</f>
        <v>20</v>
      </c>
      <c r="HY101" s="238">
        <f>IF(MAX($BH101:$BJ101)&gt;=40, Active!HY$2, 0)</f>
        <v>20</v>
      </c>
      <c r="HZ101" s="238">
        <f>IF(MAX($BK101:$BM101)&gt;=40, Active!HZ$2, 0)</f>
        <v>10</v>
      </c>
      <c r="IA101" s="238">
        <f>IF(MAX($BN101:$BP101)&gt;=40, Active!IA$2, 0)</f>
        <v>20</v>
      </c>
      <c r="IB101" s="238">
        <f>IF(MAX($BQ101:$BS101)&gt;=40, Active!IB$2, 0)</f>
        <v>10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8"/>
        <v>120</v>
      </c>
      <c r="IQ101" s="416">
        <f t="shared" si="39"/>
        <v>0</v>
      </c>
    </row>
    <row r="102" spans="2:251" ht="15" customHeight="1" x14ac:dyDescent="0.25">
      <c r="B102" s="392">
        <v>22</v>
      </c>
      <c r="C102" s="13" t="s">
        <v>691</v>
      </c>
      <c r="D102" s="423">
        <v>42461</v>
      </c>
      <c r="E102" s="20" t="s">
        <v>278</v>
      </c>
      <c r="F102" s="6">
        <v>7408126</v>
      </c>
      <c r="G102" s="20">
        <v>1</v>
      </c>
      <c r="H102" s="20"/>
      <c r="I102" s="23"/>
      <c r="J102" s="6"/>
      <c r="K102" s="6"/>
      <c r="L102" s="424"/>
      <c r="M102" s="425" t="s">
        <v>692</v>
      </c>
      <c r="N102" s="24"/>
      <c r="O102" s="107"/>
      <c r="P102" s="105"/>
      <c r="Q102" s="106"/>
      <c r="R102" s="24"/>
      <c r="S102" s="107"/>
      <c r="T102" s="105"/>
      <c r="U102" s="106"/>
      <c r="V102" s="24"/>
      <c r="W102" s="107"/>
      <c r="X102" s="105"/>
      <c r="Y102" s="106"/>
      <c r="Z102" s="24"/>
      <c r="AA102" s="273"/>
      <c r="AB102" s="24"/>
      <c r="AC102" s="273"/>
      <c r="AD102" s="24"/>
      <c r="AE102" s="107"/>
      <c r="AF102" s="273"/>
      <c r="AG102" s="24"/>
      <c r="AH102" s="107"/>
      <c r="AI102" s="273"/>
      <c r="AJ102" s="24"/>
      <c r="AK102" s="107"/>
      <c r="AL102" s="273"/>
      <c r="AM102" s="24"/>
      <c r="AN102" s="107"/>
      <c r="AO102" s="273"/>
      <c r="AP102" s="24"/>
      <c r="AQ102" s="107"/>
      <c r="AR102" s="273"/>
      <c r="AS102" s="24"/>
      <c r="AT102" s="107"/>
      <c r="AU102" s="273"/>
      <c r="AV102" s="24"/>
      <c r="AW102" s="107"/>
      <c r="AX102" s="273"/>
      <c r="AY102" s="24"/>
      <c r="AZ102" s="107"/>
      <c r="BA102" s="273"/>
      <c r="BB102" s="24">
        <v>78.050003051757813</v>
      </c>
      <c r="BC102" s="107"/>
      <c r="BD102" s="273"/>
      <c r="BE102" s="24"/>
      <c r="BF102" s="107"/>
      <c r="BG102" s="273"/>
      <c r="BH102" s="24"/>
      <c r="BI102" s="107"/>
      <c r="BJ102" s="273"/>
      <c r="BK102" s="24"/>
      <c r="BL102" s="107"/>
      <c r="BM102" s="273"/>
      <c r="BN102" s="24"/>
      <c r="BO102" s="107"/>
      <c r="BP102" s="273"/>
      <c r="BQ102" s="24">
        <v>70</v>
      </c>
      <c r="BR102" s="107"/>
      <c r="BS102" s="273"/>
      <c r="BT102" s="24"/>
      <c r="BU102" s="291"/>
      <c r="BV102" s="273"/>
      <c r="BW102" s="24"/>
      <c r="BX102" s="107"/>
      <c r="BY102" s="273"/>
      <c r="BZ102" s="24">
        <v>78.5</v>
      </c>
      <c r="CA102" s="107"/>
      <c r="CB102" s="273"/>
      <c r="CC102" s="24"/>
      <c r="CD102" s="107"/>
      <c r="CE102" s="107"/>
      <c r="CF102" s="107">
        <v>92</v>
      </c>
      <c r="CG102" s="107"/>
      <c r="CH102" s="273"/>
      <c r="CI102" s="24"/>
      <c r="CJ102" s="107"/>
      <c r="CK102" s="273"/>
      <c r="CL102" s="24">
        <v>70</v>
      </c>
      <c r="CM102" s="107"/>
      <c r="CN102" s="273"/>
      <c r="CO102" s="24"/>
      <c r="CP102" s="107"/>
      <c r="CQ102" s="273"/>
      <c r="CR102" s="24"/>
      <c r="CS102" s="107"/>
      <c r="CT102" s="273"/>
      <c r="CU102" s="24"/>
      <c r="CV102" s="107"/>
      <c r="CW102" s="273"/>
      <c r="CX102" s="24"/>
      <c r="CY102" s="107"/>
      <c r="CZ102" s="273"/>
      <c r="DA102" s="24">
        <v>75.529998779296875</v>
      </c>
      <c r="DB102" s="107"/>
      <c r="DC102" s="273"/>
      <c r="DD102" s="24">
        <v>66.900001525878906</v>
      </c>
      <c r="DE102" s="107"/>
      <c r="DF102" s="273"/>
      <c r="DG102" s="218"/>
      <c r="DH102" s="217"/>
      <c r="DI102" s="217"/>
      <c r="DJ102" s="286">
        <f t="shared" si="33"/>
        <v>75.854286193847656</v>
      </c>
      <c r="DK102" s="219"/>
      <c r="DL102" s="220">
        <f t="shared" si="34"/>
        <v>3.792714309692383</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5"/>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6"/>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7"/>
        <v>0</v>
      </c>
      <c r="HI102" s="243"/>
      <c r="HJ102" s="242">
        <f>IF(MAX($N102:$Q102)&gt;=40, Active!HJ$2, 0)</f>
        <v>0</v>
      </c>
      <c r="HK102" s="234">
        <f>IF(MAX($R102:$U102)&gt;=40, Active!HK$2, 0)</f>
        <v>0</v>
      </c>
      <c r="HL102" s="234">
        <f>IF(MAX($V102:$Y102)&gt;=40, Active!HL$2, 0)</f>
        <v>0</v>
      </c>
      <c r="HM102" s="234">
        <f>IF(MAX($Z102:$AA102)&gt;=40, Active!HM$2, 0)</f>
        <v>0</v>
      </c>
      <c r="HN102" s="234">
        <f>IF(MAX($AB102:$AC102)&gt;=40, Active!HN$2, 0)</f>
        <v>0</v>
      </c>
      <c r="HO102" s="235">
        <f>IF(MAX($AD102:$AF102)&gt;=40, Active!HO$2, 0)</f>
        <v>0</v>
      </c>
      <c r="HP102" s="236">
        <f>IF(MAX($AG102:$AI102)&gt;=40, Active!HP$2, 0)</f>
        <v>0</v>
      </c>
      <c r="HQ102" s="236">
        <f>IF(MAX($AJ102:$AL102)&gt;=40, Active!HQ$2, 0)</f>
        <v>0</v>
      </c>
      <c r="HR102" s="236">
        <f>IF(MAX($AM102:$AO102)&gt;=40, Active!HR$2, 0)</f>
        <v>0</v>
      </c>
      <c r="HS102" s="236">
        <f>IF(MAX($AP102:$AR102)&gt;=40, Active!HS$2, 0)</f>
        <v>0</v>
      </c>
      <c r="HT102" s="236">
        <f>IF(MAX($AS102:$AU102)&gt;=40, Active!HT$2, 0)</f>
        <v>0</v>
      </c>
      <c r="HU102" s="236">
        <f>IF(MAX($AV102:$AX102)&gt;=40, Active!HU$2, 0)</f>
        <v>0</v>
      </c>
      <c r="HV102" s="237">
        <f>IF(MAX($AY102:$BA102)&gt;=40, Active!HV$2, 0)</f>
        <v>0</v>
      </c>
      <c r="HW102" s="238">
        <f>IF(MAX($BB102:$BD102)&gt;=40, Active!HW$2, 0)</f>
        <v>20</v>
      </c>
      <c r="HX102" s="238">
        <f>IF(MAX($BE102:$BG102)&gt;=40, Active!HX$2, 0)</f>
        <v>0</v>
      </c>
      <c r="HY102" s="238">
        <f>IF(MAX($BH102:$BJ102)&gt;=40, Active!HY$2, 0)</f>
        <v>0</v>
      </c>
      <c r="HZ102" s="238">
        <f>IF(MAX($BK102:$BM102)&gt;=40, Active!HZ$2, 0)</f>
        <v>0</v>
      </c>
      <c r="IA102" s="238">
        <f>IF(MAX($BN102:$BP102)&gt;=40, Active!IA$2, 0)</f>
        <v>0</v>
      </c>
      <c r="IB102" s="238">
        <f>IF(MAX($BQ102:$BS102)&gt;=40, Active!IB$2, 0)</f>
        <v>10</v>
      </c>
      <c r="IC102" s="238">
        <f>IF(MAX($BT102:$BV102)&gt;=40, Active!IC$2, 0)</f>
        <v>0</v>
      </c>
      <c r="ID102" s="239">
        <f>IF(MAX($BW102:$BY102)&gt;=40, Active!ID$2, 0)</f>
        <v>0</v>
      </c>
      <c r="IE102" s="240">
        <f>IF(MAX($BZ102:$CB102)&gt;=40, Active!IE$2, 0)</f>
        <v>20</v>
      </c>
      <c r="IF102" s="240">
        <f>IF(MAX($CC102:$CE102)&gt;=40, Active!IF$2, 0)</f>
        <v>0</v>
      </c>
      <c r="IG102" s="240">
        <f>IF(MAX($CF102:$CH102)&gt;=40, Active!IG$2, 0)</f>
        <v>10</v>
      </c>
      <c r="IH102" s="240">
        <f>IF(MAX($CI102:$CK102)&gt;=40, Active!IH$2, 0)</f>
        <v>0</v>
      </c>
      <c r="II102" s="240">
        <f>IF(MAX($CL102:$CN102)&gt;=40, Active!II$2, 0)</f>
        <v>30</v>
      </c>
      <c r="IJ102" s="240">
        <f>IF(MAX($CO102:$CQ102)&gt;=40, Active!IJ$2, 0)</f>
        <v>0</v>
      </c>
      <c r="IK102" s="240">
        <f>IF(MAX($CR102:$CT102)&gt;=40, Active!IK$2, 0)</f>
        <v>0</v>
      </c>
      <c r="IL102" s="240">
        <f>IF(MAX($CU102:$CW102)&gt;=40, Active!IL$2, 0)</f>
        <v>0</v>
      </c>
      <c r="IM102" s="240">
        <f>IF(MAX($CX102:$CZ102)&gt;=40, Active!IM$2, 0)</f>
        <v>0</v>
      </c>
      <c r="IN102" s="240">
        <f>IF(MAX($DA102:$DC102)&gt;=40, Active!IN$2, 0)</f>
        <v>20</v>
      </c>
      <c r="IO102" s="240">
        <f>IF(MAX($DD102:$DF102)&gt;=40, Active!IO$2, 0)</f>
        <v>20</v>
      </c>
      <c r="IP102" s="416">
        <f t="shared" si="38"/>
        <v>130</v>
      </c>
      <c r="IQ102" s="416">
        <f t="shared" si="39"/>
        <v>0</v>
      </c>
    </row>
    <row r="103" spans="2:251" ht="15" customHeight="1" x14ac:dyDescent="0.25">
      <c r="B103" s="392">
        <v>23</v>
      </c>
      <c r="C103" s="13" t="s">
        <v>693</v>
      </c>
      <c r="D103" s="423">
        <v>42736</v>
      </c>
      <c r="E103" s="20" t="s">
        <v>278</v>
      </c>
      <c r="F103" s="6">
        <v>7994331</v>
      </c>
      <c r="G103" s="20">
        <v>1</v>
      </c>
      <c r="H103" s="20"/>
      <c r="I103" s="23"/>
      <c r="J103" s="6"/>
      <c r="K103" s="6"/>
      <c r="L103" s="424"/>
      <c r="M103" s="425" t="s">
        <v>694</v>
      </c>
      <c r="N103" s="24"/>
      <c r="O103" s="107"/>
      <c r="P103" s="105"/>
      <c r="Q103" s="106"/>
      <c r="R103" s="24"/>
      <c r="S103" s="107"/>
      <c r="T103" s="105"/>
      <c r="U103" s="106"/>
      <c r="V103" s="24"/>
      <c r="W103" s="107"/>
      <c r="X103" s="105"/>
      <c r="Y103" s="106"/>
      <c r="Z103" s="24"/>
      <c r="AA103" s="273"/>
      <c r="AB103" s="24"/>
      <c r="AC103" s="273"/>
      <c r="AD103" s="24"/>
      <c r="AE103" s="107"/>
      <c r="AF103" s="273"/>
      <c r="AG103" s="24"/>
      <c r="AH103" s="107"/>
      <c r="AI103" s="273"/>
      <c r="AJ103" s="24"/>
      <c r="AK103" s="107"/>
      <c r="AL103" s="273"/>
      <c r="AM103" s="24"/>
      <c r="AN103" s="107"/>
      <c r="AO103" s="273"/>
      <c r="AP103" s="24"/>
      <c r="AQ103" s="107"/>
      <c r="AR103" s="273"/>
      <c r="AS103" s="24"/>
      <c r="AT103" s="107"/>
      <c r="AU103" s="273"/>
      <c r="AV103" s="24"/>
      <c r="AW103" s="107"/>
      <c r="AX103" s="273"/>
      <c r="AY103" s="24">
        <v>72.5</v>
      </c>
      <c r="AZ103" s="107"/>
      <c r="BA103" s="273"/>
      <c r="BB103" s="24">
        <v>72.800003051757813</v>
      </c>
      <c r="BC103" s="107"/>
      <c r="BD103" s="273"/>
      <c r="BE103" s="24">
        <v>77.25</v>
      </c>
      <c r="BF103" s="107"/>
      <c r="BG103" s="273"/>
      <c r="BH103" s="24">
        <v>73.510002136230469</v>
      </c>
      <c r="BI103" s="107"/>
      <c r="BJ103" s="273"/>
      <c r="BK103" s="24">
        <v>84.800003051757813</v>
      </c>
      <c r="BL103" s="107"/>
      <c r="BM103" s="273"/>
      <c r="BN103" s="24">
        <v>71.400001525878906</v>
      </c>
      <c r="BO103" s="107"/>
      <c r="BP103" s="273"/>
      <c r="BQ103" s="24">
        <v>68</v>
      </c>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f t="shared" si="33"/>
        <v>74.322858537946431</v>
      </c>
      <c r="DK103" s="219"/>
      <c r="DL103" s="220">
        <f t="shared" si="34"/>
        <v>3.7161429268973216</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5"/>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6"/>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7"/>
        <v>0</v>
      </c>
      <c r="HI103" s="243"/>
      <c r="HJ103" s="242">
        <f>IF(MAX($N103:$Q103)&gt;=40, Active!HJ$2, 0)</f>
        <v>0</v>
      </c>
      <c r="HK103" s="234">
        <f>IF(MAX($R103:$U103)&gt;=40, Active!HK$2, 0)</f>
        <v>0</v>
      </c>
      <c r="HL103" s="234">
        <f>IF(MAX($V103:$Y103)&gt;=40, Active!HL$2, 0)</f>
        <v>0</v>
      </c>
      <c r="HM103" s="234">
        <f>IF(MAX($Z103:$AA103)&gt;=40, Active!HM$2, 0)</f>
        <v>0</v>
      </c>
      <c r="HN103" s="234">
        <f>IF(MAX($AB103:$AC103)&gt;=40, Active!HN$2, 0)</f>
        <v>0</v>
      </c>
      <c r="HO103" s="235">
        <f>IF(MAX($AD103:$AF103)&gt;=40, Active!HO$2, 0)</f>
        <v>0</v>
      </c>
      <c r="HP103" s="236">
        <f>IF(MAX($AG103:$AI103)&gt;=40, Active!HP$2, 0)</f>
        <v>0</v>
      </c>
      <c r="HQ103" s="236">
        <f>IF(MAX($AJ103:$AL103)&gt;=40, Active!HQ$2, 0)</f>
        <v>0</v>
      </c>
      <c r="HR103" s="236">
        <f>IF(MAX($AM103:$AO103)&gt;=40, Active!HR$2, 0)</f>
        <v>0</v>
      </c>
      <c r="HS103" s="236">
        <f>IF(MAX($AP103:$AR103)&gt;=40, Active!HS$2, 0)</f>
        <v>0</v>
      </c>
      <c r="HT103" s="236">
        <f>IF(MAX($AS103:$AU103)&gt;=40, Active!HT$2, 0)</f>
        <v>0</v>
      </c>
      <c r="HU103" s="236">
        <f>IF(MAX($AV103:$AX103)&gt;=40, Active!HU$2, 0)</f>
        <v>0</v>
      </c>
      <c r="HV103" s="237">
        <f>IF(MAX($AY103:$BA103)&gt;=40, Active!HV$2, 0)</f>
        <v>20</v>
      </c>
      <c r="HW103" s="238">
        <f>IF(MAX($BB103:$BD103)&gt;=40, Active!HW$2, 0)</f>
        <v>20</v>
      </c>
      <c r="HX103" s="238">
        <f>IF(MAX($BE103:$BG103)&gt;=40, Active!HX$2, 0)</f>
        <v>20</v>
      </c>
      <c r="HY103" s="238">
        <f>IF(MAX($BH103:$BJ103)&gt;=40, Active!HY$2, 0)</f>
        <v>20</v>
      </c>
      <c r="HZ103" s="238">
        <f>IF(MAX($BK103:$BM103)&gt;=40, Active!HZ$2, 0)</f>
        <v>10</v>
      </c>
      <c r="IA103" s="238">
        <f>IF(MAX($BN103:$BP103)&gt;=40, Active!IA$2, 0)</f>
        <v>20</v>
      </c>
      <c r="IB103" s="238">
        <f>IF(MAX($BQ103:$BS103)&gt;=40, Active!IB$2, 0)</f>
        <v>10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8"/>
        <v>120</v>
      </c>
      <c r="IQ103" s="416">
        <f t="shared" si="39"/>
        <v>0</v>
      </c>
    </row>
    <row r="104" spans="2:251" ht="15" customHeight="1" x14ac:dyDescent="0.25">
      <c r="B104" s="392">
        <v>24</v>
      </c>
      <c r="C104" s="13" t="s">
        <v>695</v>
      </c>
      <c r="D104" s="423">
        <v>42370</v>
      </c>
      <c r="E104" s="20" t="s">
        <v>278</v>
      </c>
      <c r="F104" s="6">
        <v>7348497</v>
      </c>
      <c r="G104" s="20">
        <v>1</v>
      </c>
      <c r="H104" s="20"/>
      <c r="I104" s="23"/>
      <c r="J104" s="6"/>
      <c r="K104" s="6"/>
      <c r="L104" s="424"/>
      <c r="M104" s="425" t="s">
        <v>696</v>
      </c>
      <c r="N104" s="24"/>
      <c r="O104" s="107"/>
      <c r="P104" s="105"/>
      <c r="Q104" s="106"/>
      <c r="R104" s="24"/>
      <c r="S104" s="107"/>
      <c r="T104" s="105"/>
      <c r="U104" s="106"/>
      <c r="V104" s="24"/>
      <c r="W104" s="107"/>
      <c r="X104" s="105"/>
      <c r="Y104" s="106"/>
      <c r="Z104" s="24"/>
      <c r="AA104" s="273"/>
      <c r="AB104" s="24"/>
      <c r="AC104" s="273"/>
      <c r="AD104" s="24"/>
      <c r="AE104" s="107"/>
      <c r="AF104" s="273"/>
      <c r="AG104" s="24"/>
      <c r="AH104" s="107"/>
      <c r="AI104" s="273"/>
      <c r="AJ104" s="24"/>
      <c r="AK104" s="107"/>
      <c r="AL104" s="273"/>
      <c r="AM104" s="24"/>
      <c r="AN104" s="107"/>
      <c r="AO104" s="273"/>
      <c r="AP104" s="24"/>
      <c r="AQ104" s="107"/>
      <c r="AR104" s="273"/>
      <c r="AS104" s="24"/>
      <c r="AT104" s="107"/>
      <c r="AU104" s="273"/>
      <c r="AV104" s="24"/>
      <c r="AW104" s="107"/>
      <c r="AX104" s="273"/>
      <c r="AY104" s="24"/>
      <c r="AZ104" s="107"/>
      <c r="BA104" s="273"/>
      <c r="BB104" s="24">
        <v>68.900001525878906</v>
      </c>
      <c r="BC104" s="107"/>
      <c r="BD104" s="273"/>
      <c r="BE104" s="24"/>
      <c r="BF104" s="107"/>
      <c r="BG104" s="273"/>
      <c r="BH104" s="24"/>
      <c r="BI104" s="107"/>
      <c r="BJ104" s="273"/>
      <c r="BK104" s="24"/>
      <c r="BL104" s="107"/>
      <c r="BM104" s="273"/>
      <c r="BN104" s="24"/>
      <c r="BO104" s="107"/>
      <c r="BP104" s="273"/>
      <c r="BQ104" s="24">
        <v>48</v>
      </c>
      <c r="BR104" s="107"/>
      <c r="BS104" s="273"/>
      <c r="BT104" s="24"/>
      <c r="BU104" s="291"/>
      <c r="BV104" s="273"/>
      <c r="BW104" s="24">
        <v>66.75</v>
      </c>
      <c r="BX104" s="107"/>
      <c r="BY104" s="273"/>
      <c r="BZ104" s="24">
        <v>46.900001525878906</v>
      </c>
      <c r="CA104" s="107"/>
      <c r="CB104" s="273"/>
      <c r="CC104" s="24"/>
      <c r="CD104" s="107"/>
      <c r="CE104" s="107"/>
      <c r="CF104" s="107">
        <v>51</v>
      </c>
      <c r="CG104" s="107"/>
      <c r="CH104" s="273"/>
      <c r="CI104" s="24"/>
      <c r="CJ104" s="107"/>
      <c r="CK104" s="273"/>
      <c r="CL104" s="24">
        <v>54.799999237060547</v>
      </c>
      <c r="CM104" s="107"/>
      <c r="CN104" s="273"/>
      <c r="CO104" s="24"/>
      <c r="CP104" s="107"/>
      <c r="CQ104" s="273"/>
      <c r="CR104" s="24"/>
      <c r="CS104" s="107"/>
      <c r="CT104" s="273"/>
      <c r="CU104" s="24"/>
      <c r="CV104" s="107"/>
      <c r="CW104" s="273"/>
      <c r="CX104" s="24"/>
      <c r="CY104" s="107"/>
      <c r="CZ104" s="273"/>
      <c r="DA104" s="24">
        <v>73.519996643066406</v>
      </c>
      <c r="DB104" s="107"/>
      <c r="DC104" s="273"/>
      <c r="DD104" s="24">
        <v>55.599998474121094</v>
      </c>
      <c r="DE104" s="107"/>
      <c r="DF104" s="273"/>
      <c r="DG104" s="218"/>
      <c r="DH104" s="217"/>
      <c r="DI104" s="217"/>
      <c r="DJ104" s="286">
        <f t="shared" si="33"/>
        <v>58.183749675750732</v>
      </c>
      <c r="DK104" s="219"/>
      <c r="DL104" s="220">
        <f t="shared" si="34"/>
        <v>2.9091874837875364</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5"/>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6"/>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7"/>
        <v>0</v>
      </c>
      <c r="HI104" s="243"/>
      <c r="HJ104" s="242">
        <f>IF(MAX($N104:$Q104)&gt;=40, Active!HJ$2, 0)</f>
        <v>0</v>
      </c>
      <c r="HK104" s="234">
        <f>IF(MAX($R104:$U104)&gt;=40, Active!HK$2, 0)</f>
        <v>0</v>
      </c>
      <c r="HL104" s="234">
        <f>IF(MAX($V104:$Y104)&gt;=40, Active!HL$2, 0)</f>
        <v>0</v>
      </c>
      <c r="HM104" s="234">
        <f>IF(MAX($Z104:$AA104)&gt;=40, Active!HM$2, 0)</f>
        <v>0</v>
      </c>
      <c r="HN104" s="234">
        <f>IF(MAX($AB104:$AC104)&gt;=40, Active!HN$2, 0)</f>
        <v>0</v>
      </c>
      <c r="HO104" s="235">
        <f>IF(MAX($AD104:$AF104)&gt;=40, Active!HO$2, 0)</f>
        <v>0</v>
      </c>
      <c r="HP104" s="236">
        <f>IF(MAX($AG104:$AI104)&gt;=40, Active!HP$2, 0)</f>
        <v>0</v>
      </c>
      <c r="HQ104" s="236">
        <f>IF(MAX($AJ104:$AL104)&gt;=40, Active!HQ$2, 0)</f>
        <v>0</v>
      </c>
      <c r="HR104" s="236">
        <f>IF(MAX($AM104:$AO104)&gt;=40, Active!HR$2, 0)</f>
        <v>0</v>
      </c>
      <c r="HS104" s="236">
        <f>IF(MAX($AP104:$AR104)&gt;=40, Active!HS$2, 0)</f>
        <v>0</v>
      </c>
      <c r="HT104" s="236">
        <f>IF(MAX($AS104:$AU104)&gt;=40, Active!HT$2, 0)</f>
        <v>0</v>
      </c>
      <c r="HU104" s="236">
        <f>IF(MAX($AV104:$AX104)&gt;=40, Active!HU$2, 0)</f>
        <v>0</v>
      </c>
      <c r="HV104" s="237">
        <f>IF(MAX($AY104:$BA104)&gt;=40, Active!HV$2, 0)</f>
        <v>0</v>
      </c>
      <c r="HW104" s="238">
        <f>IF(MAX($BB104:$BD104)&gt;=40, Active!HW$2, 0)</f>
        <v>20</v>
      </c>
      <c r="HX104" s="238">
        <f>IF(MAX($BE104:$BG104)&gt;=40, Active!HX$2, 0)</f>
        <v>0</v>
      </c>
      <c r="HY104" s="238">
        <f>IF(MAX($BH104:$BJ104)&gt;=40, Active!HY$2, 0)</f>
        <v>0</v>
      </c>
      <c r="HZ104" s="238">
        <f>IF(MAX($BK104:$BM104)&gt;=40, Active!HZ$2, 0)</f>
        <v>0</v>
      </c>
      <c r="IA104" s="238">
        <f>IF(MAX($BN104:$BP104)&gt;=40, Active!IA$2, 0)</f>
        <v>0</v>
      </c>
      <c r="IB104" s="238">
        <f>IF(MAX($BQ104:$BS104)&gt;=40, Active!IB$2, 0)</f>
        <v>10</v>
      </c>
      <c r="IC104" s="238">
        <f>IF(MAX($BT104:$BV104)&gt;=40, Active!IC$2, 0)</f>
        <v>0</v>
      </c>
      <c r="ID104" s="239">
        <f>IF(MAX($BW104:$BY104)&gt;=40, Active!ID$2, 0)</f>
        <v>20</v>
      </c>
      <c r="IE104" s="240">
        <f>IF(MAX($BZ104:$CB104)&gt;=40, Active!IE$2, 0)</f>
        <v>20</v>
      </c>
      <c r="IF104" s="240">
        <f>IF(MAX($CC104:$CE104)&gt;=40, Active!IF$2, 0)</f>
        <v>0</v>
      </c>
      <c r="IG104" s="240">
        <f>IF(MAX($CF104:$CH104)&gt;=40, Active!IG$2, 0)</f>
        <v>10</v>
      </c>
      <c r="IH104" s="240">
        <f>IF(MAX($CI104:$CK104)&gt;=40, Active!IH$2, 0)</f>
        <v>0</v>
      </c>
      <c r="II104" s="240">
        <f>IF(MAX($CL104:$CN104)&gt;=40, Active!II$2, 0)</f>
        <v>30</v>
      </c>
      <c r="IJ104" s="240">
        <f>IF(MAX($CO104:$CQ104)&gt;=40, Active!IJ$2, 0)</f>
        <v>0</v>
      </c>
      <c r="IK104" s="240">
        <f>IF(MAX($CR104:$CT104)&gt;=40, Active!IK$2, 0)</f>
        <v>0</v>
      </c>
      <c r="IL104" s="240">
        <f>IF(MAX($CU104:$CW104)&gt;=40, Active!IL$2, 0)</f>
        <v>0</v>
      </c>
      <c r="IM104" s="240">
        <f>IF(MAX($CX104:$CZ104)&gt;=40, Active!IM$2, 0)</f>
        <v>0</v>
      </c>
      <c r="IN104" s="240">
        <f>IF(MAX($DA104:$DC104)&gt;=40, Active!IN$2, 0)</f>
        <v>20</v>
      </c>
      <c r="IO104" s="240">
        <f>IF(MAX($DD104:$DF104)&gt;=40, Active!IO$2, 0)</f>
        <v>20</v>
      </c>
      <c r="IP104" s="416">
        <f t="shared" si="38"/>
        <v>150</v>
      </c>
      <c r="IQ104" s="416">
        <f t="shared" si="39"/>
        <v>0</v>
      </c>
    </row>
    <row r="105" spans="2:251" ht="15" customHeight="1" x14ac:dyDescent="0.25">
      <c r="B105" s="392">
        <v>25</v>
      </c>
      <c r="C105" s="13" t="s">
        <v>697</v>
      </c>
      <c r="D105" s="423">
        <v>42461</v>
      </c>
      <c r="E105" s="20" t="s">
        <v>278</v>
      </c>
      <c r="F105" s="6">
        <v>7408034</v>
      </c>
      <c r="G105" s="20">
        <v>1</v>
      </c>
      <c r="H105" s="20"/>
      <c r="I105" s="23"/>
      <c r="J105" s="6"/>
      <c r="K105" s="6"/>
      <c r="L105" s="424"/>
      <c r="M105" s="425" t="s">
        <v>698</v>
      </c>
      <c r="N105" s="24"/>
      <c r="O105" s="107"/>
      <c r="P105" s="105"/>
      <c r="Q105" s="106"/>
      <c r="R105" s="24"/>
      <c r="S105" s="107"/>
      <c r="T105" s="105"/>
      <c r="U105" s="106"/>
      <c r="V105" s="24"/>
      <c r="W105" s="107"/>
      <c r="X105" s="105"/>
      <c r="Y105" s="106"/>
      <c r="Z105" s="24"/>
      <c r="AA105" s="273"/>
      <c r="AB105" s="24"/>
      <c r="AC105" s="273"/>
      <c r="AD105" s="24"/>
      <c r="AE105" s="107"/>
      <c r="AF105" s="273"/>
      <c r="AG105" s="24"/>
      <c r="AH105" s="107"/>
      <c r="AI105" s="273"/>
      <c r="AJ105" s="24"/>
      <c r="AK105" s="107"/>
      <c r="AL105" s="273"/>
      <c r="AM105" s="24"/>
      <c r="AN105" s="107"/>
      <c r="AO105" s="273"/>
      <c r="AP105" s="24"/>
      <c r="AQ105" s="107"/>
      <c r="AR105" s="273"/>
      <c r="AS105" s="24"/>
      <c r="AT105" s="107"/>
      <c r="AU105" s="273"/>
      <c r="AV105" s="24">
        <v>85</v>
      </c>
      <c r="AW105" s="107"/>
      <c r="AX105" s="273"/>
      <c r="AY105" s="24"/>
      <c r="AZ105" s="107"/>
      <c r="BA105" s="273"/>
      <c r="BB105" s="24">
        <v>77.5</v>
      </c>
      <c r="BC105" s="107"/>
      <c r="BD105" s="273"/>
      <c r="BE105" s="24">
        <v>89.75</v>
      </c>
      <c r="BF105" s="107"/>
      <c r="BG105" s="273"/>
      <c r="BH105" s="24">
        <v>68.5</v>
      </c>
      <c r="BI105" s="107"/>
      <c r="BJ105" s="273"/>
      <c r="BK105" s="24"/>
      <c r="BL105" s="107"/>
      <c r="BM105" s="273"/>
      <c r="BN105" s="24">
        <v>78.400001525878906</v>
      </c>
      <c r="BO105" s="107"/>
      <c r="BP105" s="273"/>
      <c r="BQ105" s="24">
        <v>70</v>
      </c>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f t="shared" si="33"/>
        <v>76.830000305175787</v>
      </c>
      <c r="DK105" s="219"/>
      <c r="DL105" s="220">
        <f t="shared" si="34"/>
        <v>3.8415000152587893</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5"/>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6"/>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7"/>
        <v>0</v>
      </c>
      <c r="HI105" s="243"/>
      <c r="HJ105" s="242">
        <f>IF(MAX($N105:$Q105)&gt;=40, Active!HJ$2, 0)</f>
        <v>0</v>
      </c>
      <c r="HK105" s="234">
        <f>IF(MAX($R105:$U105)&gt;=40, Active!HK$2, 0)</f>
        <v>0</v>
      </c>
      <c r="HL105" s="234">
        <f>IF(MAX($V105:$Y105)&gt;=40, Active!HL$2, 0)</f>
        <v>0</v>
      </c>
      <c r="HM105" s="234">
        <f>IF(MAX($Z105:$AA105)&gt;=40, Active!HM$2, 0)</f>
        <v>0</v>
      </c>
      <c r="HN105" s="234">
        <f>IF(MAX($AB105:$AC105)&gt;=40, Active!HN$2, 0)</f>
        <v>0</v>
      </c>
      <c r="HO105" s="235">
        <f>IF(MAX($AD105:$AF105)&gt;=40, Active!HO$2, 0)</f>
        <v>0</v>
      </c>
      <c r="HP105" s="236">
        <f>IF(MAX($AG105:$AI105)&gt;=40, Active!HP$2, 0)</f>
        <v>0</v>
      </c>
      <c r="HQ105" s="236">
        <f>IF(MAX($AJ105:$AL105)&gt;=40, Active!HQ$2, 0)</f>
        <v>0</v>
      </c>
      <c r="HR105" s="236">
        <f>IF(MAX($AM105:$AO105)&gt;=40, Active!HR$2, 0)</f>
        <v>0</v>
      </c>
      <c r="HS105" s="236">
        <f>IF(MAX($AP105:$AR105)&gt;=40, Active!HS$2, 0)</f>
        <v>0</v>
      </c>
      <c r="HT105" s="236">
        <f>IF(MAX($AS105:$AU105)&gt;=40, Active!HT$2, 0)</f>
        <v>0</v>
      </c>
      <c r="HU105" s="236">
        <f>IF(MAX($AV105:$AX105)&gt;=40, Active!HU$2, 0)</f>
        <v>10</v>
      </c>
      <c r="HV105" s="237">
        <f>IF(MAX($AY105:$BA105)&gt;=40, Active!HV$2, 0)</f>
        <v>0</v>
      </c>
      <c r="HW105" s="238">
        <f>IF(MAX($BB105:$BD105)&gt;=40, Active!HW$2, 0)</f>
        <v>20</v>
      </c>
      <c r="HX105" s="238">
        <f>IF(MAX($BE105:$BG105)&gt;=40, Active!HX$2, 0)</f>
        <v>20</v>
      </c>
      <c r="HY105" s="238">
        <f>IF(MAX($BH105:$BJ105)&gt;=40, Active!HY$2, 0)</f>
        <v>20</v>
      </c>
      <c r="HZ105" s="238">
        <f>IF(MAX($BK105:$BM105)&gt;=40, Active!HZ$2, 0)</f>
        <v>0</v>
      </c>
      <c r="IA105" s="238">
        <f>IF(MAX($BN105:$BP105)&gt;=40, Active!IA$2, 0)</f>
        <v>20</v>
      </c>
      <c r="IB105" s="238">
        <f>IF(MAX($BQ105:$BS105)&gt;=40, Active!IB$2, 0)</f>
        <v>10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8"/>
        <v>100</v>
      </c>
      <c r="IQ105" s="416">
        <f t="shared" si="39"/>
        <v>0</v>
      </c>
    </row>
    <row r="106" spans="2:251" ht="15" customHeight="1" x14ac:dyDescent="0.25">
      <c r="B106" s="392">
        <v>26</v>
      </c>
      <c r="C106" s="13" t="s">
        <v>699</v>
      </c>
      <c r="D106" s="423">
        <v>42461</v>
      </c>
      <c r="E106" s="20" t="s">
        <v>278</v>
      </c>
      <c r="F106" s="6">
        <v>7408045</v>
      </c>
      <c r="G106" s="20">
        <v>1</v>
      </c>
      <c r="H106" s="20"/>
      <c r="I106" s="23"/>
      <c r="J106" s="6"/>
      <c r="K106" s="6"/>
      <c r="L106" s="424"/>
      <c r="M106" s="425" t="s">
        <v>700</v>
      </c>
      <c r="N106" s="24"/>
      <c r="O106" s="107"/>
      <c r="P106" s="105"/>
      <c r="Q106" s="106"/>
      <c r="R106" s="24"/>
      <c r="S106" s="107"/>
      <c r="T106" s="105"/>
      <c r="U106" s="106"/>
      <c r="V106" s="24"/>
      <c r="W106" s="107"/>
      <c r="X106" s="105"/>
      <c r="Y106" s="106"/>
      <c r="Z106" s="24"/>
      <c r="AA106" s="273"/>
      <c r="AB106" s="24"/>
      <c r="AC106" s="273"/>
      <c r="AD106" s="24"/>
      <c r="AE106" s="107"/>
      <c r="AF106" s="273"/>
      <c r="AG106" s="24"/>
      <c r="AH106" s="107"/>
      <c r="AI106" s="273"/>
      <c r="AJ106" s="24"/>
      <c r="AK106" s="107"/>
      <c r="AL106" s="273"/>
      <c r="AM106" s="24"/>
      <c r="AN106" s="107"/>
      <c r="AO106" s="273"/>
      <c r="AP106" s="24"/>
      <c r="AQ106" s="107"/>
      <c r="AR106" s="273"/>
      <c r="AS106" s="24"/>
      <c r="AT106" s="107"/>
      <c r="AU106" s="273"/>
      <c r="AV106" s="24">
        <v>41</v>
      </c>
      <c r="AW106" s="107"/>
      <c r="AX106" s="273"/>
      <c r="AY106" s="24"/>
      <c r="AZ106" s="107"/>
      <c r="BA106" s="273"/>
      <c r="BB106" s="24">
        <v>57.049999237060547</v>
      </c>
      <c r="BC106" s="107"/>
      <c r="BD106" s="273"/>
      <c r="BE106" s="24">
        <v>83</v>
      </c>
      <c r="BF106" s="107"/>
      <c r="BG106" s="273"/>
      <c r="BH106" s="24">
        <v>61.75</v>
      </c>
      <c r="BI106" s="107"/>
      <c r="BJ106" s="273"/>
      <c r="BK106" s="24"/>
      <c r="BL106" s="107"/>
      <c r="BM106" s="273"/>
      <c r="BN106" s="24"/>
      <c r="BO106" s="107"/>
      <c r="BP106" s="273"/>
      <c r="BQ106" s="24">
        <v>40</v>
      </c>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f t="shared" si="33"/>
        <v>60.449999809265137</v>
      </c>
      <c r="DK106" s="219"/>
      <c r="DL106" s="220">
        <f t="shared" si="34"/>
        <v>3.022499990463257</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5"/>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6"/>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7"/>
        <v>0</v>
      </c>
      <c r="HI106" s="243"/>
      <c r="HJ106" s="242">
        <f>IF(MAX($N106:$Q106)&gt;=40, Active!HJ$2, 0)</f>
        <v>0</v>
      </c>
      <c r="HK106" s="234">
        <f>IF(MAX($R106:$U106)&gt;=40, Active!HK$2, 0)</f>
        <v>0</v>
      </c>
      <c r="HL106" s="234">
        <f>IF(MAX($V106:$Y106)&gt;=40, Active!HL$2, 0)</f>
        <v>0</v>
      </c>
      <c r="HM106" s="234">
        <f>IF(MAX($Z106:$AA106)&gt;=40, Active!HM$2, 0)</f>
        <v>0</v>
      </c>
      <c r="HN106" s="234">
        <f>IF(MAX($AB106:$AC106)&gt;=40, Active!HN$2, 0)</f>
        <v>0</v>
      </c>
      <c r="HO106" s="235">
        <f>IF(MAX($AD106:$AF106)&gt;=40, Active!HO$2, 0)</f>
        <v>0</v>
      </c>
      <c r="HP106" s="236">
        <f>IF(MAX($AG106:$AI106)&gt;=40, Active!HP$2, 0)</f>
        <v>0</v>
      </c>
      <c r="HQ106" s="236">
        <f>IF(MAX($AJ106:$AL106)&gt;=40, Active!HQ$2, 0)</f>
        <v>0</v>
      </c>
      <c r="HR106" s="236">
        <f>IF(MAX($AM106:$AO106)&gt;=40, Active!HR$2, 0)</f>
        <v>0</v>
      </c>
      <c r="HS106" s="236">
        <f>IF(MAX($AP106:$AR106)&gt;=40, Active!HS$2, 0)</f>
        <v>0</v>
      </c>
      <c r="HT106" s="236">
        <f>IF(MAX($AS106:$AU106)&gt;=40, Active!HT$2, 0)</f>
        <v>0</v>
      </c>
      <c r="HU106" s="236">
        <f>IF(MAX($AV106:$AX106)&gt;=40, Active!HU$2, 0)</f>
        <v>10</v>
      </c>
      <c r="HV106" s="237">
        <f>IF(MAX($AY106:$BA106)&gt;=40, Active!HV$2, 0)</f>
        <v>0</v>
      </c>
      <c r="HW106" s="238">
        <f>IF(MAX($BB106:$BD106)&gt;=40, Active!HW$2, 0)</f>
        <v>20</v>
      </c>
      <c r="HX106" s="238">
        <f>IF(MAX($BE106:$BG106)&gt;=40, Active!HX$2, 0)</f>
        <v>20</v>
      </c>
      <c r="HY106" s="238">
        <f>IF(MAX($BH106:$BJ106)&gt;=40, Active!HY$2, 0)</f>
        <v>20</v>
      </c>
      <c r="HZ106" s="238">
        <f>IF(MAX($BK106:$BM106)&gt;=40, Active!HZ$2, 0)</f>
        <v>0</v>
      </c>
      <c r="IA106" s="238">
        <f>IF(MAX($BN106:$BP106)&gt;=40, Active!IA$2, 0)</f>
        <v>0</v>
      </c>
      <c r="IB106" s="238">
        <f>IF(MAX($BQ106:$BS106)&gt;=40, Active!IB$2, 0)</f>
        <v>10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8"/>
        <v>80</v>
      </c>
      <c r="IQ106" s="416">
        <f t="shared" si="39"/>
        <v>0</v>
      </c>
    </row>
    <row r="107" spans="2:251" ht="15" customHeight="1" x14ac:dyDescent="0.25">
      <c r="B107" s="392">
        <v>27</v>
      </c>
      <c r="C107" s="13" t="s">
        <v>701</v>
      </c>
      <c r="D107" s="423">
        <v>42370</v>
      </c>
      <c r="E107" s="20" t="s">
        <v>278</v>
      </c>
      <c r="F107" s="6">
        <v>7348501</v>
      </c>
      <c r="G107" s="20">
        <v>1</v>
      </c>
      <c r="H107" s="20"/>
      <c r="I107" s="23"/>
      <c r="J107" s="6"/>
      <c r="K107" s="6"/>
      <c r="L107" s="424"/>
      <c r="M107" s="425" t="s">
        <v>702</v>
      </c>
      <c r="N107" s="24"/>
      <c r="O107" s="107"/>
      <c r="P107" s="105"/>
      <c r="Q107" s="106"/>
      <c r="R107" s="24"/>
      <c r="S107" s="107"/>
      <c r="T107" s="105"/>
      <c r="U107" s="106"/>
      <c r="V107" s="24"/>
      <c r="W107" s="107"/>
      <c r="X107" s="105"/>
      <c r="Y107" s="106"/>
      <c r="Z107" s="24"/>
      <c r="AA107" s="273"/>
      <c r="AB107" s="24"/>
      <c r="AC107" s="273"/>
      <c r="AD107" s="24"/>
      <c r="AE107" s="107"/>
      <c r="AF107" s="273"/>
      <c r="AG107" s="24"/>
      <c r="AH107" s="107"/>
      <c r="AI107" s="273"/>
      <c r="AJ107" s="24"/>
      <c r="AK107" s="107"/>
      <c r="AL107" s="273"/>
      <c r="AM107" s="24"/>
      <c r="AN107" s="107"/>
      <c r="AO107" s="273"/>
      <c r="AP107" s="24"/>
      <c r="AQ107" s="107"/>
      <c r="AR107" s="273"/>
      <c r="AS107" s="24"/>
      <c r="AT107" s="107"/>
      <c r="AU107" s="273"/>
      <c r="AV107" s="24"/>
      <c r="AW107" s="107"/>
      <c r="AX107" s="273"/>
      <c r="AY107" s="24"/>
      <c r="AZ107" s="107"/>
      <c r="BA107" s="273"/>
      <c r="BB107" s="24">
        <v>69.75</v>
      </c>
      <c r="BC107" s="107"/>
      <c r="BD107" s="273"/>
      <c r="BE107" s="24"/>
      <c r="BF107" s="107"/>
      <c r="BG107" s="273"/>
      <c r="BH107" s="24"/>
      <c r="BI107" s="107"/>
      <c r="BJ107" s="273"/>
      <c r="BK107" s="24"/>
      <c r="BL107" s="107"/>
      <c r="BM107" s="273"/>
      <c r="BN107" s="24"/>
      <c r="BO107" s="107"/>
      <c r="BP107" s="273"/>
      <c r="BQ107" s="24">
        <v>51</v>
      </c>
      <c r="BR107" s="107"/>
      <c r="BS107" s="273"/>
      <c r="BT107" s="24"/>
      <c r="BU107" s="291"/>
      <c r="BV107" s="273"/>
      <c r="BW107" s="24">
        <v>63.25</v>
      </c>
      <c r="BX107" s="107"/>
      <c r="BY107" s="273"/>
      <c r="BZ107" s="24">
        <v>65.25</v>
      </c>
      <c r="CA107" s="107"/>
      <c r="CB107" s="273"/>
      <c r="CC107" s="24"/>
      <c r="CD107" s="107"/>
      <c r="CE107" s="107"/>
      <c r="CF107" s="107">
        <v>61</v>
      </c>
      <c r="CG107" s="107"/>
      <c r="CH107" s="273"/>
      <c r="CI107" s="24"/>
      <c r="CJ107" s="107"/>
      <c r="CK107" s="273"/>
      <c r="CL107" s="24">
        <v>68.099998474121094</v>
      </c>
      <c r="CM107" s="107"/>
      <c r="CN107" s="273"/>
      <c r="CO107" s="24"/>
      <c r="CP107" s="107"/>
      <c r="CQ107" s="273"/>
      <c r="CR107" s="24"/>
      <c r="CS107" s="107"/>
      <c r="CT107" s="273"/>
      <c r="CU107" s="24"/>
      <c r="CV107" s="107"/>
      <c r="CW107" s="273"/>
      <c r="CX107" s="24"/>
      <c r="CY107" s="107"/>
      <c r="CZ107" s="273"/>
      <c r="DA107" s="24">
        <v>74.5</v>
      </c>
      <c r="DB107" s="107"/>
      <c r="DC107" s="273"/>
      <c r="DD107" s="24">
        <v>54.599998474121094</v>
      </c>
      <c r="DE107" s="107"/>
      <c r="DF107" s="273"/>
      <c r="DG107" s="218"/>
      <c r="DH107" s="217"/>
      <c r="DI107" s="217"/>
      <c r="DJ107" s="286">
        <f t="shared" si="33"/>
        <v>63.431249618530273</v>
      </c>
      <c r="DK107" s="219"/>
      <c r="DL107" s="220">
        <f t="shared" si="34"/>
        <v>3.1715624809265135</v>
      </c>
      <c r="DM107" s="650">
        <f>COUNTIF(N107:DF107, Active!DM$1)+COUNTIF(N107:DF107, Active!DM$2)</f>
        <v>0</v>
      </c>
      <c r="DN107" s="233">
        <f>IF(COUNTIF($N107:$Q107, Active!ET$1)&gt;0, Active!DN$2, 0)</f>
        <v>0</v>
      </c>
      <c r="DO107" s="234">
        <f>IF(COUNTIF($R107:$U107, Active!ET$1)&gt;0, Active!DO$2, 0)</f>
        <v>0</v>
      </c>
      <c r="DP107" s="234">
        <f>IF(COUNTIF($V107:$Y107, Active!ET$1)&gt;0, Active!DP$2, 0)</f>
        <v>0</v>
      </c>
      <c r="DQ107" s="234">
        <f>IF(COUNTIF($Z107:$AA107, Active!ET$1)&gt;0, Active!DQ$2, 0)</f>
        <v>0</v>
      </c>
      <c r="DR107" s="234">
        <f>IF(COUNTIF($AB107:$AC107, Active!ET$1)&gt;0, Active!DR$2, 0)</f>
        <v>0</v>
      </c>
      <c r="DS107" s="235">
        <f>IF(COUNTIF($AD107:$AF107, Active!$ET$1)&gt;0, Active!DS$2, 0)</f>
        <v>0</v>
      </c>
      <c r="DT107" s="236">
        <f>IF(COUNTIF($AG107:$AI107, Active!$ET$1)&gt;0, Active!DT$2, 0)</f>
        <v>0</v>
      </c>
      <c r="DU107" s="236">
        <f>IF(COUNTIF($AJ107:$AL107, Active!$ET$1)&gt;0, Active!DU$2, 0)</f>
        <v>0</v>
      </c>
      <c r="DV107" s="236">
        <f>IF(COUNTIF($AM107:$AO107, Active!$ET$1)&gt;0, Active!DV$2, 0)</f>
        <v>0</v>
      </c>
      <c r="DW107" s="236">
        <f>IF(COUNTIF($AP107:$AR107, Active!$ET$1)&gt;0, Active!DW$2, 0)</f>
        <v>0</v>
      </c>
      <c r="DX107" s="236">
        <f>IF(COUNTIF($AS107:$AU107, Active!$ET$1)&gt;0, Active!DX$2, 0)</f>
        <v>0</v>
      </c>
      <c r="DY107" s="236">
        <f>IF(COUNTIF($AV107:$AX107, Active!$ET$1)&gt;0, Active!DY$2, 0)</f>
        <v>0</v>
      </c>
      <c r="DZ107" s="237">
        <f>IF(COUNTIF($AY107:$BA107, Active!$ET$1)&gt;0, Active!DZ$2, 0)</f>
        <v>0</v>
      </c>
      <c r="EA107" s="238">
        <f>IF(COUNTIF($BB107:$BD107, Active!$ET$1)&gt;0, Active!EA$2, 0)</f>
        <v>0</v>
      </c>
      <c r="EB107" s="238">
        <f>IF(COUNTIF($BE107:$BG107, Active!$ET$1)&gt;0, Active!EB$2, 0)</f>
        <v>0</v>
      </c>
      <c r="EC107" s="238">
        <f>IF(COUNTIF($BH107:$BJ107, Active!$ET$1)&gt;0, Active!EC$2, 0)</f>
        <v>0</v>
      </c>
      <c r="ED107" s="238">
        <f>IF(COUNTIF($BK107:$BM107, Active!$ET$1)&gt;0, Active!ED$2, 0)</f>
        <v>0</v>
      </c>
      <c r="EE107" s="238">
        <f>IF(COUNTIF($BN107:$BP107, Active!$ET$1)&gt;0, Active!EE$2, 0)</f>
        <v>0</v>
      </c>
      <c r="EF107" s="238">
        <f>IF(COUNTIF($BQ107:$BS107, Active!$ET$1)&gt;0, Active!EF$2, 0)</f>
        <v>0</v>
      </c>
      <c r="EG107" s="238">
        <f>IF(COUNTIF($BT107:$BV107, Active!$ET$1)&gt;0, Active!EG$2, 0)</f>
        <v>0</v>
      </c>
      <c r="EH107" s="239">
        <f>IF(COUNTIF($BW107:$BY107, Active!$ET$1)&gt;0, Active!EH$2, 0)</f>
        <v>0</v>
      </c>
      <c r="EI107" s="240">
        <f>IF(COUNTIF($BZ107:$CB107, Active!$ET$1)&gt;0, Active!EI$2, 0)</f>
        <v>0</v>
      </c>
      <c r="EJ107" s="240">
        <f>IF(COUNTIF($CC107:$CE107, Active!$ET$1)&gt;0, Active!EJ$2, 0)</f>
        <v>0</v>
      </c>
      <c r="EK107" s="240">
        <f>IF(COUNTIF($CF107:$CH107, Active!$ET$1)&gt;0, Active!EK$2, 0)</f>
        <v>0</v>
      </c>
      <c r="EL107" s="240">
        <f>IF(COUNTIF($CI107:$CK107, Active!$ET$1)&gt;0, Active!EL$2, 0)</f>
        <v>0</v>
      </c>
      <c r="EM107" s="240">
        <f>IF(COUNTIF($CL107:$CN107, Active!$ET$1)&gt;0, Active!EM$2, 0)</f>
        <v>0</v>
      </c>
      <c r="EN107" s="240">
        <f>IF(COUNTIF($CO107:$CQ107, Active!$ET$1)&gt;0, Active!EN$2, 0)</f>
        <v>0</v>
      </c>
      <c r="EO107" s="240">
        <f>IF(COUNTIF($CR107:$CT107, Active!$ET$1)&gt;0, Active!EO$2, 0)</f>
        <v>0</v>
      </c>
      <c r="EP107" s="240">
        <f>IF(COUNTIF($CU107:$CW107, Active!$ET$1)&gt;0, Active!EP$2, 0)</f>
        <v>0</v>
      </c>
      <c r="EQ107" s="240">
        <f>IF(COUNTIF($CX107:$CZ107, Active!$ET$1)&gt;0, Active!EQ$2, 0)</f>
        <v>0</v>
      </c>
      <c r="ER107" s="240">
        <f>IF(COUNTIF($DA107:$DC107, Active!$ET$1)&gt;0, Active!ER$2, 0)</f>
        <v>0</v>
      </c>
      <c r="ES107" s="240">
        <f>IF(COUNTIF($DD107:$DF107, Active!$ET$1)&gt;0, Active!ES$2, 0)</f>
        <v>0</v>
      </c>
      <c r="ET107" s="241">
        <f t="shared" si="35"/>
        <v>0</v>
      </c>
      <c r="EU107" s="242">
        <f>IF(COUNTIF($N107:$Q107, Active!GA$1)&gt;0, Active!EU$2, 0)</f>
        <v>0</v>
      </c>
      <c r="EV107" s="234">
        <f>IF(COUNTIF($R107:$U107, Active!GA$1)&gt;0, Active!EV$2, 0)</f>
        <v>0</v>
      </c>
      <c r="EW107" s="234">
        <f>IF(COUNTIF($V107:$Y107, Active!GA$1)&gt;0, Active!EW$2, 0)</f>
        <v>0</v>
      </c>
      <c r="EX107" s="234">
        <f>IF(COUNTIF($Z107:$AA107, Active!GA$1)&gt;0, Active!EX$2, 0)</f>
        <v>0</v>
      </c>
      <c r="EY107" s="234">
        <f>IF(COUNTIF($AB107:$AC107, Active!GA$1)&gt;0, Active!EY$2, 0)</f>
        <v>0</v>
      </c>
      <c r="EZ107" s="235">
        <f>IF(COUNTIF($AD107:$AF107, Active!$GA$1)&gt;0, Active!EZ$2, 0)</f>
        <v>0</v>
      </c>
      <c r="FA107" s="236">
        <f>IF(COUNTIF($AG107:$AI107, Active!$GA$1)&gt;0, Active!FA$2, 0)</f>
        <v>0</v>
      </c>
      <c r="FB107" s="236">
        <f>IF(COUNTIF($AJ107:$AL107, Active!$GA$1)&gt;0, Active!FB$2, 0)</f>
        <v>0</v>
      </c>
      <c r="FC107" s="236">
        <f>IF(COUNTIF($AM107:$AO107, Active!$GA$1)&gt;0, Active!FC$2, 0)</f>
        <v>0</v>
      </c>
      <c r="FD107" s="236">
        <f>IF(COUNTIF($AP107:$AR107, Active!$GA$1)&gt;0, Active!FD$2, 0)</f>
        <v>0</v>
      </c>
      <c r="FE107" s="236">
        <f>IF(COUNTIF($AS107:$AU107, Active!$GA$1)&gt;0, Active!FE$2, 0)</f>
        <v>0</v>
      </c>
      <c r="FF107" s="236">
        <f>IF(COUNTIF($AV107:$AX107, Active!$GA$1)&gt;0, Active!FF$2, 0)</f>
        <v>0</v>
      </c>
      <c r="FG107" s="237">
        <f>IF(COUNTIF($AY107:$BA107, Active!$GA$1)&gt;0, Active!FG$2, 0)</f>
        <v>0</v>
      </c>
      <c r="FH107" s="238">
        <f>IF(COUNTIF($BB107:$BD107, Active!$GA$1)&gt;0, Active!FH$2, 0)</f>
        <v>0</v>
      </c>
      <c r="FI107" s="238">
        <f>IF(COUNTIF($BE107:$BG107, Active!$GA$1)&gt;0, Active!FI$2, 0)</f>
        <v>0</v>
      </c>
      <c r="FJ107" s="238">
        <f>IF(COUNTIF($BH107:$BJ107, Active!$GA$1)&gt;0, Active!FJ$2, 0)</f>
        <v>0</v>
      </c>
      <c r="FK107" s="238">
        <f>IF(COUNTIF($BK107:$BM107, Active!$GA$1)&gt;0, Active!FK$2, 0)</f>
        <v>0</v>
      </c>
      <c r="FL107" s="238">
        <f>IF(COUNTIF($BN107:$BP107, Active!$GA$1)&gt;0, Active!FL$2, 0)</f>
        <v>0</v>
      </c>
      <c r="FM107" s="238">
        <f>IF(COUNTIF($BQ107:$BS107, Active!$GA$1)&gt;0, Active!FM$2, 0)</f>
        <v>0</v>
      </c>
      <c r="FN107" s="238">
        <f>IF(COUNTIF($BT107:$BV107, Active!$GA$1)&gt;0, Active!FN$2, 0)</f>
        <v>0</v>
      </c>
      <c r="FO107" s="239">
        <f>IF(COUNTIF($BW107:$BY107, Active!$GA$1)&gt;0, Active!FO$2, 0)</f>
        <v>0</v>
      </c>
      <c r="FP107" s="240">
        <f>IF(COUNTIF($BZ107:$CB107, Active!$GA$1)&gt;0, Active!FP$2, 0)</f>
        <v>0</v>
      </c>
      <c r="FQ107" s="240">
        <f>IF(COUNTIF($CC107:$CE107, Active!$GA$1)&gt;0, Active!FQ$2, 0)</f>
        <v>0</v>
      </c>
      <c r="FR107" s="240">
        <f>IF(COUNTIF($CF107:$CH107, Active!$GA$1)&gt;0, Active!FR$2, 0)</f>
        <v>0</v>
      </c>
      <c r="FS107" s="240">
        <f>IF(COUNTIF($CI107:$CK107, Active!$GA$1)&gt;0, Active!FS$2, 0)</f>
        <v>0</v>
      </c>
      <c r="FT107" s="240">
        <f>IF(COUNTIF($CL107:$CN107, Active!$GA$1)&gt;0, Active!FT$2, 0)</f>
        <v>0</v>
      </c>
      <c r="FU107" s="240">
        <f>IF(COUNTIF($CO107:$CQ107, Active!$GA$1)&gt;0, Active!FU$2, 0)</f>
        <v>0</v>
      </c>
      <c r="FV107" s="240">
        <f>IF(COUNTIF($CR107:$CT107, Active!$GA$1)&gt;0, Active!FV$2, 0)</f>
        <v>0</v>
      </c>
      <c r="FW107" s="240">
        <f>IF(COUNTIF($CU107:$CW107, Active!$GA$1)&gt;0, Active!FW$2, 0)</f>
        <v>0</v>
      </c>
      <c r="FX107" s="240">
        <f>IF(COUNTIF($CX107:$CZ107, Active!$GA$1)&gt;0, Active!FX$2, 0)</f>
        <v>0</v>
      </c>
      <c r="FY107" s="240">
        <f>IF(COUNTIF($DA107:$DC107, Active!$GA$1)&gt;0, Active!FY$2, 0)</f>
        <v>0</v>
      </c>
      <c r="FZ107" s="240">
        <f>IF(COUNTIF($DD107:$DF107, Active!$GA$1)&gt;0, Active!FZ$2, 0)</f>
        <v>0</v>
      </c>
      <c r="GA107" s="241">
        <f t="shared" si="36"/>
        <v>0</v>
      </c>
      <c r="GB107" s="242">
        <f>IF(COUNTIF($N107:$Q107, Active!HH$1)&gt;0, Active!GB$2, 0)</f>
        <v>0</v>
      </c>
      <c r="GC107" s="234">
        <f>IF(COUNTIF($R107:$U107, Active!HH$1)&gt;0, Active!GC$2, 0)</f>
        <v>0</v>
      </c>
      <c r="GD107" s="234">
        <f>IF(COUNTIF($V107:$Y107, Active!HH$1)&gt;0, Active!GD$2, 0)</f>
        <v>0</v>
      </c>
      <c r="GE107" s="234">
        <f>IF(COUNTIF($Z107:$AA107, Active!HH$1)&gt;0, Active!GE$2, 0)</f>
        <v>0</v>
      </c>
      <c r="GF107" s="234">
        <f>IF(COUNTIF($AB107:$AC107, Active!HH$1)&gt;0, Active!GF$2, 0)</f>
        <v>0</v>
      </c>
      <c r="GG107" s="235">
        <f>IF(COUNTIF($AD107:$AF107, Active!$HH$1)&gt;0, Active!GG$2, 0)</f>
        <v>0</v>
      </c>
      <c r="GH107" s="236">
        <f>IF(COUNTIF($AG107:$AI107, Active!$HH$1)&gt;0, Active!GH$2, 0)</f>
        <v>0</v>
      </c>
      <c r="GI107" s="236">
        <f>IF(COUNTIF($AJ107:$AL107, Active!$HH$1)&gt;0, Active!GI$2, 0)</f>
        <v>0</v>
      </c>
      <c r="GJ107" s="236">
        <f>IF(COUNTIF($AM107:$AO107, Active!$HH$1)&gt;0, Active!GJ$2, 0)</f>
        <v>0</v>
      </c>
      <c r="GK107" s="236">
        <f>IF(COUNTIF($AP107:$AR107, Active!$HH$1)&gt;0, Active!GK$2, 0)</f>
        <v>0</v>
      </c>
      <c r="GL107" s="236">
        <f>IF(COUNTIF($AS107:$AU107, Active!$HH$1)&gt;0, Active!GL$2, 0)</f>
        <v>0</v>
      </c>
      <c r="GM107" s="236">
        <f>IF(COUNTIF($AV107:$AX107, Active!$HH$1)&gt;0, Active!GM$2, 0)</f>
        <v>0</v>
      </c>
      <c r="GN107" s="237">
        <f>IF(COUNTIF($AY107:$BA107, Active!$HH$1)&gt;0, Active!GN$2, 0)</f>
        <v>0</v>
      </c>
      <c r="GO107" s="238">
        <f>IF(COUNTIF($BB107:$BD107, Active!$HH$1)&gt;0, Active!GO$2, 0)</f>
        <v>0</v>
      </c>
      <c r="GP107" s="238">
        <f>IF(COUNTIF($BE107:$BG107, Active!$HH$1)&gt;0, Active!GP$2, 0)</f>
        <v>0</v>
      </c>
      <c r="GQ107" s="238">
        <f>IF(COUNTIF($BH107:$BJ107, Active!$HH$1)&gt;0, Active!GQ$2, 0)</f>
        <v>0</v>
      </c>
      <c r="GR107" s="238">
        <f>IF(COUNTIF($BK107:$BM107, Active!$HH$1)&gt;0, Active!GR$2, 0)</f>
        <v>0</v>
      </c>
      <c r="GS107" s="238">
        <f>IF(COUNTIF($BN107:$BP107, Active!$HH$1)&gt;0, Active!GS$2, 0)</f>
        <v>0</v>
      </c>
      <c r="GT107" s="238">
        <f>IF(COUNTIF($BQ107:$BS107, Active!$HH$1)&gt;0, Active!GT$2, 0)</f>
        <v>0</v>
      </c>
      <c r="GU107" s="238">
        <f>IF(COUNTIF($BT107:$BV107, Active!$HH$1)&gt;0, Active!GU$2, 0)</f>
        <v>0</v>
      </c>
      <c r="GV107" s="239">
        <f>IF(COUNTIF($BW107:$BY107, Active!$HH$1)&gt;0, Active!GV$2, 0)</f>
        <v>0</v>
      </c>
      <c r="GW107" s="240">
        <f>IF(COUNTIF($BZ107:$CB107, Active!$HH$1)&gt;0, Active!GW$2, 0)</f>
        <v>0</v>
      </c>
      <c r="GX107" s="240">
        <f>IF(COUNTIF($CC107:$CE107, Active!$HH$1)&gt;0, Active!GX$2, 0)</f>
        <v>0</v>
      </c>
      <c r="GY107" s="240">
        <f>IF(COUNTIF($CF107:$CH107, Active!$HH$1)&gt;0, Active!GY$2, 0)</f>
        <v>0</v>
      </c>
      <c r="GZ107" s="240">
        <f>IF(COUNTIF($CI107:$CK107, Active!$HH$1)&gt;0, Active!GZ$2, 0)</f>
        <v>0</v>
      </c>
      <c r="HA107" s="240">
        <f>IF(COUNTIF($CL107:$CN107, Active!$HH$1)&gt;0, Active!HA$2, 0)</f>
        <v>0</v>
      </c>
      <c r="HB107" s="240">
        <f>IF(COUNTIF($CO107:$CQ107, Active!$HH$1)&gt;0, Active!HB$2, 0)</f>
        <v>0</v>
      </c>
      <c r="HC107" s="240">
        <f>IF(COUNTIF($CR107:$CT107, Active!$HH$1)&gt;0, Active!HC$2, 0)</f>
        <v>0</v>
      </c>
      <c r="HD107" s="240">
        <f>IF(COUNTIF($CU107:$CW107, Active!$HH$1)&gt;0, Active!HD$2, 0)</f>
        <v>0</v>
      </c>
      <c r="HE107" s="240">
        <f>IF(COUNTIF($CX107:$CZ107, Active!$HH$1)&gt;0, Active!HE$2, 0)</f>
        <v>0</v>
      </c>
      <c r="HF107" s="240">
        <f>IF(COUNTIF($DA107:$DC107, Active!$HH$1)&gt;0, Active!HF$2, 0)</f>
        <v>0</v>
      </c>
      <c r="HG107" s="240">
        <f>IF(COUNTIF($DD107:$DF107, Active!$HH$1)&gt;0, Active!HG$2, 0)</f>
        <v>0</v>
      </c>
      <c r="HH107" s="241">
        <f t="shared" si="37"/>
        <v>0</v>
      </c>
      <c r="HI107" s="243"/>
      <c r="HJ107" s="242">
        <f>IF(MAX($N107:$Q107)&gt;=40, Active!HJ$2, 0)</f>
        <v>0</v>
      </c>
      <c r="HK107" s="234">
        <f>IF(MAX($R107:$U107)&gt;=40, Active!HK$2, 0)</f>
        <v>0</v>
      </c>
      <c r="HL107" s="234">
        <f>IF(MAX($V107:$Y107)&gt;=40, Active!HL$2, 0)</f>
        <v>0</v>
      </c>
      <c r="HM107" s="234">
        <f>IF(MAX($Z107:$AA107)&gt;=40, Active!HM$2, 0)</f>
        <v>0</v>
      </c>
      <c r="HN107" s="234">
        <f>IF(MAX($AB107:$AC107)&gt;=40, Active!HN$2, 0)</f>
        <v>0</v>
      </c>
      <c r="HO107" s="235">
        <f>IF(MAX($AD107:$AF107)&gt;=40, Active!HO$2, 0)</f>
        <v>0</v>
      </c>
      <c r="HP107" s="236">
        <f>IF(MAX($AG107:$AI107)&gt;=40, Active!HP$2, 0)</f>
        <v>0</v>
      </c>
      <c r="HQ107" s="236">
        <f>IF(MAX($AJ107:$AL107)&gt;=40, Active!HQ$2, 0)</f>
        <v>0</v>
      </c>
      <c r="HR107" s="236">
        <f>IF(MAX($AM107:$AO107)&gt;=40, Active!HR$2, 0)</f>
        <v>0</v>
      </c>
      <c r="HS107" s="236">
        <f>IF(MAX($AP107:$AR107)&gt;=40, Active!HS$2, 0)</f>
        <v>0</v>
      </c>
      <c r="HT107" s="236">
        <f>IF(MAX($AS107:$AU107)&gt;=40, Active!HT$2, 0)</f>
        <v>0</v>
      </c>
      <c r="HU107" s="236">
        <f>IF(MAX($AV107:$AX107)&gt;=40, Active!HU$2, 0)</f>
        <v>0</v>
      </c>
      <c r="HV107" s="237">
        <f>IF(MAX($AY107:$BA107)&gt;=40, Active!HV$2, 0)</f>
        <v>0</v>
      </c>
      <c r="HW107" s="238">
        <f>IF(MAX($BB107:$BD107)&gt;=40, Active!HW$2, 0)</f>
        <v>20</v>
      </c>
      <c r="HX107" s="238">
        <f>IF(MAX($BE107:$BG107)&gt;=40, Active!HX$2, 0)</f>
        <v>0</v>
      </c>
      <c r="HY107" s="238">
        <f>IF(MAX($BH107:$BJ107)&gt;=40, Active!HY$2, 0)</f>
        <v>0</v>
      </c>
      <c r="HZ107" s="238">
        <f>IF(MAX($BK107:$BM107)&gt;=40, Active!HZ$2, 0)</f>
        <v>0</v>
      </c>
      <c r="IA107" s="238">
        <f>IF(MAX($BN107:$BP107)&gt;=40, Active!IA$2, 0)</f>
        <v>0</v>
      </c>
      <c r="IB107" s="238">
        <f>IF(MAX($BQ107:$BS107)&gt;=40, Active!IB$2, 0)</f>
        <v>10</v>
      </c>
      <c r="IC107" s="238">
        <f>IF(MAX($BT107:$BV107)&gt;=40, Active!IC$2, 0)</f>
        <v>0</v>
      </c>
      <c r="ID107" s="239">
        <f>IF(MAX($BW107:$BY107)&gt;=40, Active!ID$2, 0)</f>
        <v>20</v>
      </c>
      <c r="IE107" s="240">
        <f>IF(MAX($BZ107:$CB107)&gt;=40, Active!IE$2, 0)</f>
        <v>20</v>
      </c>
      <c r="IF107" s="240">
        <f>IF(MAX($CC107:$CE107)&gt;=40, Active!IF$2, 0)</f>
        <v>0</v>
      </c>
      <c r="IG107" s="240">
        <f>IF(MAX($CF107:$CH107)&gt;=40, Active!IG$2, 0)</f>
        <v>10</v>
      </c>
      <c r="IH107" s="240">
        <f>IF(MAX($CI107:$CK107)&gt;=40, Active!IH$2, 0)</f>
        <v>0</v>
      </c>
      <c r="II107" s="240">
        <f>IF(MAX($CL107:$CN107)&gt;=40, Active!II$2, 0)</f>
        <v>30</v>
      </c>
      <c r="IJ107" s="240">
        <f>IF(MAX($CO107:$CQ107)&gt;=40, Active!IJ$2, 0)</f>
        <v>0</v>
      </c>
      <c r="IK107" s="240">
        <f>IF(MAX($CR107:$CT107)&gt;=40, Active!IK$2, 0)</f>
        <v>0</v>
      </c>
      <c r="IL107" s="240">
        <f>IF(MAX($CU107:$CW107)&gt;=40, Active!IL$2, 0)</f>
        <v>0</v>
      </c>
      <c r="IM107" s="240">
        <f>IF(MAX($CX107:$CZ107)&gt;=40, Active!IM$2, 0)</f>
        <v>0</v>
      </c>
      <c r="IN107" s="240">
        <f>IF(MAX($DA107:$DC107)&gt;=40, Active!IN$2, 0)</f>
        <v>20</v>
      </c>
      <c r="IO107" s="240">
        <f>IF(MAX($DD107:$DF107)&gt;=40, Active!IO$2, 0)</f>
        <v>20</v>
      </c>
      <c r="IP107" s="416">
        <f t="shared" si="38"/>
        <v>150</v>
      </c>
      <c r="IQ107" s="416">
        <f t="shared" si="39"/>
        <v>0</v>
      </c>
    </row>
    <row r="108" spans="2:251" ht="15" customHeight="1" x14ac:dyDescent="0.25">
      <c r="B108" s="392">
        <v>28</v>
      </c>
      <c r="C108" s="13" t="s">
        <v>703</v>
      </c>
      <c r="D108" s="423">
        <v>42736</v>
      </c>
      <c r="E108" s="20" t="s">
        <v>278</v>
      </c>
      <c r="F108" s="6">
        <v>7994364</v>
      </c>
      <c r="G108" s="20">
        <v>1</v>
      </c>
      <c r="H108" s="20"/>
      <c r="I108" s="23"/>
      <c r="J108" s="6"/>
      <c r="K108" s="6"/>
      <c r="L108" s="424"/>
      <c r="M108" s="425" t="s">
        <v>704</v>
      </c>
      <c r="N108" s="24"/>
      <c r="O108" s="107"/>
      <c r="P108" s="105"/>
      <c r="Q108" s="106"/>
      <c r="R108" s="24"/>
      <c r="S108" s="107"/>
      <c r="T108" s="105"/>
      <c r="U108" s="106"/>
      <c r="V108" s="24"/>
      <c r="W108" s="107"/>
      <c r="X108" s="105"/>
      <c r="Y108" s="106"/>
      <c r="Z108" s="24"/>
      <c r="AA108" s="273"/>
      <c r="AB108" s="24"/>
      <c r="AC108" s="273"/>
      <c r="AD108" s="24"/>
      <c r="AE108" s="107"/>
      <c r="AF108" s="273"/>
      <c r="AG108" s="24"/>
      <c r="AH108" s="107"/>
      <c r="AI108" s="273"/>
      <c r="AJ108" s="24"/>
      <c r="AK108" s="107"/>
      <c r="AL108" s="273"/>
      <c r="AM108" s="24"/>
      <c r="AN108" s="107"/>
      <c r="AO108" s="273"/>
      <c r="AP108" s="24"/>
      <c r="AQ108" s="107"/>
      <c r="AR108" s="273"/>
      <c r="AS108" s="24"/>
      <c r="AT108" s="107"/>
      <c r="AU108" s="273"/>
      <c r="AV108" s="24"/>
      <c r="AW108" s="107"/>
      <c r="AX108" s="273"/>
      <c r="AY108" s="24">
        <v>73.25</v>
      </c>
      <c r="AZ108" s="107"/>
      <c r="BA108" s="273"/>
      <c r="BB108" s="24">
        <v>59.900001525878906</v>
      </c>
      <c r="BC108" s="107"/>
      <c r="BD108" s="273"/>
      <c r="BE108" s="24">
        <v>82.75</v>
      </c>
      <c r="BF108" s="107"/>
      <c r="BG108" s="273"/>
      <c r="BH108" s="24">
        <v>66.75</v>
      </c>
      <c r="BI108" s="107"/>
      <c r="BJ108" s="273"/>
      <c r="BK108" s="24">
        <v>59.400001525878906</v>
      </c>
      <c r="BL108" s="107"/>
      <c r="BM108" s="273"/>
      <c r="BN108" s="24">
        <v>80.400001525878906</v>
      </c>
      <c r="BO108" s="107"/>
      <c r="BP108" s="273"/>
      <c r="BQ108" s="24">
        <v>66</v>
      </c>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f t="shared" si="33"/>
        <v>69.778572082519531</v>
      </c>
      <c r="DK108" s="219"/>
      <c r="DL108" s="220">
        <f t="shared" si="34"/>
        <v>3.4889286041259764</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 t="shared" si="35"/>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 t="shared" si="36"/>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 t="shared" si="37"/>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0</v>
      </c>
      <c r="HP108" s="236">
        <f>IF(MAX($AG108:$AI108)&gt;=40, Active!HP$2, 0)</f>
        <v>0</v>
      </c>
      <c r="HQ108" s="236">
        <f>IF(MAX($AJ108:$AL108)&gt;=40, Active!HQ$2, 0)</f>
        <v>0</v>
      </c>
      <c r="HR108" s="236">
        <f>IF(MAX($AM108:$AO108)&gt;=40, Active!HR$2, 0)</f>
        <v>0</v>
      </c>
      <c r="HS108" s="236">
        <f>IF(MAX($AP108:$AR108)&gt;=40, Active!HS$2, 0)</f>
        <v>0</v>
      </c>
      <c r="HT108" s="236">
        <f>IF(MAX($AS108:$AU108)&gt;=40, Active!HT$2, 0)</f>
        <v>0</v>
      </c>
      <c r="HU108" s="236">
        <f>IF(MAX($AV108:$AX108)&gt;=40, Active!HU$2, 0)</f>
        <v>0</v>
      </c>
      <c r="HV108" s="237">
        <f>IF(MAX($AY108:$BA108)&gt;=40, Active!HV$2, 0)</f>
        <v>20</v>
      </c>
      <c r="HW108" s="238">
        <f>IF(MAX($BB108:$BD108)&gt;=40, Active!HW$2, 0)</f>
        <v>20</v>
      </c>
      <c r="HX108" s="238">
        <f>IF(MAX($BE108:$BG108)&gt;=40, Active!HX$2, 0)</f>
        <v>20</v>
      </c>
      <c r="HY108" s="238">
        <f>IF(MAX($BH108:$BJ108)&gt;=40, Active!HY$2, 0)</f>
        <v>20</v>
      </c>
      <c r="HZ108" s="238">
        <f>IF(MAX($BK108:$BM108)&gt;=40, Active!HZ$2, 0)</f>
        <v>10</v>
      </c>
      <c r="IA108" s="238">
        <f>IF(MAX($BN108:$BP108)&gt;=40, Active!IA$2, 0)</f>
        <v>20</v>
      </c>
      <c r="IB108" s="238">
        <f>IF(MAX($BQ108:$BS108)&gt;=40, Active!IB$2, 0)</f>
        <v>10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 t="shared" si="38"/>
        <v>120</v>
      </c>
      <c r="IQ108" s="416">
        <f t="shared" si="39"/>
        <v>0</v>
      </c>
    </row>
    <row r="109" spans="2:251" ht="15" customHeight="1" x14ac:dyDescent="0.25">
      <c r="B109" s="392">
        <v>29</v>
      </c>
      <c r="C109" s="13" t="s">
        <v>705</v>
      </c>
      <c r="D109" s="423">
        <v>42583</v>
      </c>
      <c r="E109" s="20" t="s">
        <v>278</v>
      </c>
      <c r="F109" s="6">
        <v>7567238</v>
      </c>
      <c r="G109" s="20">
        <v>1</v>
      </c>
      <c r="H109" s="20"/>
      <c r="I109" s="23"/>
      <c r="J109" s="6"/>
      <c r="K109" s="6"/>
      <c r="L109" s="424"/>
      <c r="M109" s="425" t="s">
        <v>706</v>
      </c>
      <c r="N109" s="24"/>
      <c r="O109" s="107"/>
      <c r="P109" s="105"/>
      <c r="Q109" s="106"/>
      <c r="R109" s="24"/>
      <c r="S109" s="107"/>
      <c r="T109" s="105"/>
      <c r="U109" s="106"/>
      <c r="V109" s="24"/>
      <c r="W109" s="107"/>
      <c r="X109" s="105"/>
      <c r="Y109" s="106"/>
      <c r="Z109" s="24"/>
      <c r="AA109" s="273"/>
      <c r="AB109" s="24"/>
      <c r="AC109" s="273"/>
      <c r="AD109" s="24"/>
      <c r="AE109" s="107"/>
      <c r="AF109" s="273"/>
      <c r="AG109" s="24"/>
      <c r="AH109" s="107"/>
      <c r="AI109" s="273"/>
      <c r="AJ109" s="24"/>
      <c r="AK109" s="107"/>
      <c r="AL109" s="273"/>
      <c r="AM109" s="24"/>
      <c r="AN109" s="107"/>
      <c r="AO109" s="273"/>
      <c r="AP109" s="24"/>
      <c r="AQ109" s="107"/>
      <c r="AR109" s="273"/>
      <c r="AS109" s="24"/>
      <c r="AT109" s="107"/>
      <c r="AU109" s="273"/>
      <c r="AV109" s="24"/>
      <c r="AW109" s="107"/>
      <c r="AX109" s="273"/>
      <c r="AY109" s="24"/>
      <c r="AZ109" s="107"/>
      <c r="BA109" s="273"/>
      <c r="BB109" s="24"/>
      <c r="BC109" s="107"/>
      <c r="BD109" s="273"/>
      <c r="BE109" s="24"/>
      <c r="BF109" s="107"/>
      <c r="BG109" s="273"/>
      <c r="BH109" s="24">
        <v>65.010002136230469</v>
      </c>
      <c r="BI109" s="107"/>
      <c r="BJ109" s="273"/>
      <c r="BK109" s="24"/>
      <c r="BL109" s="107"/>
      <c r="BM109" s="273"/>
      <c r="BN109" s="24">
        <v>83.400001525878906</v>
      </c>
      <c r="BO109" s="107"/>
      <c r="BP109" s="273"/>
      <c r="BQ109" s="24">
        <v>48</v>
      </c>
      <c r="BR109" s="107"/>
      <c r="BS109" s="273"/>
      <c r="BT109" s="24">
        <v>87.919998168945313</v>
      </c>
      <c r="BU109" s="291"/>
      <c r="BV109" s="273"/>
      <c r="BW109" s="24">
        <v>59.880001068115234</v>
      </c>
      <c r="BX109" s="107"/>
      <c r="BY109" s="273"/>
      <c r="BZ109" s="24">
        <v>79.699996948242188</v>
      </c>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f t="shared" si="33"/>
        <v>70.651666641235352</v>
      </c>
      <c r="DK109" s="219"/>
      <c r="DL109" s="220">
        <f t="shared" si="34"/>
        <v>3.5325833320617677</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 t="shared" si="35"/>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 t="shared" si="36"/>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 t="shared" si="37"/>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0</v>
      </c>
      <c r="HP109" s="236">
        <f>IF(MAX($AG109:$AI109)&gt;=40, Active!HP$2, 0)</f>
        <v>0</v>
      </c>
      <c r="HQ109" s="236">
        <f>IF(MAX($AJ109:$AL109)&gt;=40, Active!HQ$2, 0)</f>
        <v>0</v>
      </c>
      <c r="HR109" s="236">
        <f>IF(MAX($AM109:$AO109)&gt;=40, Active!HR$2, 0)</f>
        <v>0</v>
      </c>
      <c r="HS109" s="236">
        <f>IF(MAX($AP109:$AR109)&gt;=40, Active!HS$2, 0)</f>
        <v>0</v>
      </c>
      <c r="HT109" s="236">
        <f>IF(MAX($AS109:$AU109)&gt;=40, Active!HT$2, 0)</f>
        <v>0</v>
      </c>
      <c r="HU109" s="236">
        <f>IF(MAX($AV109:$AX109)&gt;=40, Active!HU$2, 0)</f>
        <v>0</v>
      </c>
      <c r="HV109" s="237">
        <f>IF(MAX($AY109:$BA109)&gt;=40, Active!HV$2, 0)</f>
        <v>0</v>
      </c>
      <c r="HW109" s="238">
        <f>IF(MAX($BB109:$BD109)&gt;=40, Active!HW$2, 0)</f>
        <v>0</v>
      </c>
      <c r="HX109" s="238">
        <f>IF(MAX($BE109:$BG109)&gt;=40, Active!HX$2, 0)</f>
        <v>0</v>
      </c>
      <c r="HY109" s="238">
        <f>IF(MAX($BH109:$BJ109)&gt;=40, Active!HY$2, 0)</f>
        <v>20</v>
      </c>
      <c r="HZ109" s="238">
        <f>IF(MAX($BK109:$BM109)&gt;=40, Active!HZ$2, 0)</f>
        <v>0</v>
      </c>
      <c r="IA109" s="238">
        <f>IF(MAX($BN109:$BP109)&gt;=40, Active!IA$2, 0)</f>
        <v>20</v>
      </c>
      <c r="IB109" s="238">
        <f>IF(MAX($BQ109:$BS109)&gt;=40, Active!IB$2, 0)</f>
        <v>10</v>
      </c>
      <c r="IC109" s="238">
        <f>IF(MAX($BT109:$BV109)&gt;=40, Active!IC$2, 0)</f>
        <v>6</v>
      </c>
      <c r="ID109" s="239">
        <f>IF(MAX($BW109:$BY109)&gt;=40, Active!ID$2, 0)</f>
        <v>20</v>
      </c>
      <c r="IE109" s="240">
        <f>IF(MAX($BZ109:$CB109)&gt;=40, Active!IE$2, 0)</f>
        <v>20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 t="shared" si="38"/>
        <v>90</v>
      </c>
      <c r="IQ109" s="416">
        <f t="shared" si="39"/>
        <v>6</v>
      </c>
    </row>
    <row r="110" spans="2:251" ht="15" customHeight="1" x14ac:dyDescent="0.25">
      <c r="B110" s="392">
        <v>30</v>
      </c>
      <c r="C110" s="13" t="s">
        <v>707</v>
      </c>
      <c r="D110" s="423">
        <v>42370</v>
      </c>
      <c r="E110" s="20" t="s">
        <v>278</v>
      </c>
      <c r="F110" s="6">
        <v>7348512</v>
      </c>
      <c r="G110" s="20">
        <v>1</v>
      </c>
      <c r="H110" s="20"/>
      <c r="I110" s="23"/>
      <c r="J110" s="6"/>
      <c r="K110" s="6"/>
      <c r="L110" s="424"/>
      <c r="M110" s="425" t="s">
        <v>708</v>
      </c>
      <c r="N110" s="24"/>
      <c r="O110" s="107"/>
      <c r="P110" s="105"/>
      <c r="Q110" s="106"/>
      <c r="R110" s="24"/>
      <c r="S110" s="107"/>
      <c r="T110" s="105"/>
      <c r="U110" s="106"/>
      <c r="V110" s="24"/>
      <c r="W110" s="107"/>
      <c r="X110" s="105"/>
      <c r="Y110" s="106"/>
      <c r="Z110" s="24"/>
      <c r="AA110" s="273"/>
      <c r="AB110" s="24"/>
      <c r="AC110" s="273"/>
      <c r="AD110" s="24"/>
      <c r="AE110" s="107"/>
      <c r="AF110" s="273"/>
      <c r="AG110" s="24"/>
      <c r="AH110" s="107"/>
      <c r="AI110" s="273"/>
      <c r="AJ110" s="24"/>
      <c r="AK110" s="107"/>
      <c r="AL110" s="273"/>
      <c r="AM110" s="24"/>
      <c r="AN110" s="107"/>
      <c r="AO110" s="273"/>
      <c r="AP110" s="24"/>
      <c r="AQ110" s="107"/>
      <c r="AR110" s="273"/>
      <c r="AS110" s="24"/>
      <c r="AT110" s="107"/>
      <c r="AU110" s="273"/>
      <c r="AV110" s="24"/>
      <c r="AW110" s="107"/>
      <c r="AX110" s="273"/>
      <c r="AY110" s="24"/>
      <c r="AZ110" s="107"/>
      <c r="BA110" s="273"/>
      <c r="BB110" s="24">
        <v>74.699996948242188</v>
      </c>
      <c r="BC110" s="107"/>
      <c r="BD110" s="273"/>
      <c r="BE110" s="24"/>
      <c r="BF110" s="107"/>
      <c r="BG110" s="273"/>
      <c r="BH110" s="24"/>
      <c r="BI110" s="107"/>
      <c r="BJ110" s="273"/>
      <c r="BK110" s="24"/>
      <c r="BL110" s="107"/>
      <c r="BM110" s="273"/>
      <c r="BN110" s="24"/>
      <c r="BO110" s="107"/>
      <c r="BP110" s="273"/>
      <c r="BQ110" s="24">
        <v>54</v>
      </c>
      <c r="BR110" s="107"/>
      <c r="BS110" s="273"/>
      <c r="BT110" s="24"/>
      <c r="BU110" s="291"/>
      <c r="BV110" s="273"/>
      <c r="BW110" s="24">
        <v>78.5</v>
      </c>
      <c r="BX110" s="107"/>
      <c r="BY110" s="273"/>
      <c r="BZ110" s="24">
        <v>76.449996948242188</v>
      </c>
      <c r="CA110" s="107"/>
      <c r="CB110" s="273"/>
      <c r="CC110" s="24">
        <v>74</v>
      </c>
      <c r="CD110" s="107"/>
      <c r="CE110" s="107"/>
      <c r="CF110" s="107"/>
      <c r="CG110" s="107"/>
      <c r="CH110" s="273"/>
      <c r="CI110" s="24"/>
      <c r="CJ110" s="107"/>
      <c r="CK110" s="273"/>
      <c r="CL110" s="24">
        <v>67.400001525878906</v>
      </c>
      <c r="CM110" s="107"/>
      <c r="CN110" s="273"/>
      <c r="CO110" s="24"/>
      <c r="CP110" s="107"/>
      <c r="CQ110" s="273"/>
      <c r="CR110" s="24"/>
      <c r="CS110" s="107"/>
      <c r="CT110" s="273"/>
      <c r="CU110" s="24"/>
      <c r="CV110" s="107"/>
      <c r="CW110" s="273"/>
      <c r="CX110" s="24"/>
      <c r="CY110" s="107"/>
      <c r="CZ110" s="273"/>
      <c r="DA110" s="24">
        <v>73.519996643066406</v>
      </c>
      <c r="DB110" s="107"/>
      <c r="DC110" s="273"/>
      <c r="DD110" s="24">
        <v>71.800003051757813</v>
      </c>
      <c r="DE110" s="107"/>
      <c r="DF110" s="273"/>
      <c r="DG110" s="218"/>
      <c r="DH110" s="217"/>
      <c r="DI110" s="217"/>
      <c r="DJ110" s="286">
        <f t="shared" si="33"/>
        <v>71.296249389648438</v>
      </c>
      <c r="DK110" s="219"/>
      <c r="DL110" s="220">
        <f t="shared" si="34"/>
        <v>3.5648124694824217</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 t="shared" si="35"/>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 t="shared" si="36"/>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 t="shared" si="37"/>
        <v>0</v>
      </c>
      <c r="HI110" s="243"/>
      <c r="HJ110" s="242">
        <f>IF(MAX($N110:$Q110)&gt;=40, Active!HJ$2, 0)</f>
        <v>0</v>
      </c>
      <c r="HK110" s="234">
        <f>IF(MAX($R110:$U110)&gt;=40, Active!HK$2, 0)</f>
        <v>0</v>
      </c>
      <c r="HL110" s="234">
        <f>IF(MAX($V110:$Y110)&gt;=40, Active!HL$2, 0)</f>
        <v>0</v>
      </c>
      <c r="HM110" s="234">
        <f>IF(MAX($Z110:$AA110)&gt;=40, Active!HM$2, 0)</f>
        <v>0</v>
      </c>
      <c r="HN110" s="234">
        <f>IF(MAX($AB110:$AC110)&gt;=40, Active!HN$2, 0)</f>
        <v>0</v>
      </c>
      <c r="HO110" s="235">
        <f>IF(MAX($AD110:$AF110)&gt;=40, Active!HO$2, 0)</f>
        <v>0</v>
      </c>
      <c r="HP110" s="236">
        <f>IF(MAX($AG110:$AI110)&gt;=40, Active!HP$2, 0)</f>
        <v>0</v>
      </c>
      <c r="HQ110" s="236">
        <f>IF(MAX($AJ110:$AL110)&gt;=40, Active!HQ$2, 0)</f>
        <v>0</v>
      </c>
      <c r="HR110" s="236">
        <f>IF(MAX($AM110:$AO110)&gt;=40, Active!HR$2, 0)</f>
        <v>0</v>
      </c>
      <c r="HS110" s="236">
        <f>IF(MAX($AP110:$AR110)&gt;=40, Active!HS$2, 0)</f>
        <v>0</v>
      </c>
      <c r="HT110" s="236">
        <f>IF(MAX($AS110:$AU110)&gt;=40, Active!HT$2, 0)</f>
        <v>0</v>
      </c>
      <c r="HU110" s="236">
        <f>IF(MAX($AV110:$AX110)&gt;=40, Active!HU$2, 0)</f>
        <v>0</v>
      </c>
      <c r="HV110" s="237">
        <f>IF(MAX($AY110:$BA110)&gt;=40, Active!HV$2, 0)</f>
        <v>0</v>
      </c>
      <c r="HW110" s="238">
        <f>IF(MAX($BB110:$BD110)&gt;=40, Active!HW$2, 0)</f>
        <v>20</v>
      </c>
      <c r="HX110" s="238">
        <f>IF(MAX($BE110:$BG110)&gt;=40, Active!HX$2, 0)</f>
        <v>0</v>
      </c>
      <c r="HY110" s="238">
        <f>IF(MAX($BH110:$BJ110)&gt;=40, Active!HY$2, 0)</f>
        <v>0</v>
      </c>
      <c r="HZ110" s="238">
        <f>IF(MAX($BK110:$BM110)&gt;=40, Active!HZ$2, 0)</f>
        <v>0</v>
      </c>
      <c r="IA110" s="238">
        <f>IF(MAX($BN110:$BP110)&gt;=40, Active!IA$2, 0)</f>
        <v>0</v>
      </c>
      <c r="IB110" s="238">
        <f>IF(MAX($BQ110:$BS110)&gt;=40, Active!IB$2, 0)</f>
        <v>10</v>
      </c>
      <c r="IC110" s="238">
        <f>IF(MAX($BT110:$BV110)&gt;=40, Active!IC$2, 0)</f>
        <v>0</v>
      </c>
      <c r="ID110" s="239">
        <f>IF(MAX($BW110:$BY110)&gt;=40, Active!ID$2, 0)</f>
        <v>20</v>
      </c>
      <c r="IE110" s="240">
        <f>IF(MAX($BZ110:$CB110)&gt;=40, Active!IE$2, 0)</f>
        <v>20</v>
      </c>
      <c r="IF110" s="240">
        <f>IF(MAX($CC110:$CE110)&gt;=40, Active!IF$2, 0)</f>
        <v>10</v>
      </c>
      <c r="IG110" s="240">
        <f>IF(MAX($CF110:$CH110)&gt;=40, Active!IG$2, 0)</f>
        <v>0</v>
      </c>
      <c r="IH110" s="240">
        <f>IF(MAX($CI110:$CK110)&gt;=40, Active!IH$2, 0)</f>
        <v>0</v>
      </c>
      <c r="II110" s="240">
        <f>IF(MAX($CL110:$CN110)&gt;=40, Active!II$2, 0)</f>
        <v>30</v>
      </c>
      <c r="IJ110" s="240">
        <f>IF(MAX($CO110:$CQ110)&gt;=40, Active!IJ$2, 0)</f>
        <v>0</v>
      </c>
      <c r="IK110" s="240">
        <f>IF(MAX($CR110:$CT110)&gt;=40, Active!IK$2, 0)</f>
        <v>0</v>
      </c>
      <c r="IL110" s="240">
        <f>IF(MAX($CU110:$CW110)&gt;=40, Active!IL$2, 0)</f>
        <v>0</v>
      </c>
      <c r="IM110" s="240">
        <f>IF(MAX($CX110:$CZ110)&gt;=40, Active!IM$2, 0)</f>
        <v>0</v>
      </c>
      <c r="IN110" s="240">
        <f>IF(MAX($DA110:$DC110)&gt;=40, Active!IN$2, 0)</f>
        <v>20</v>
      </c>
      <c r="IO110" s="240">
        <f>IF(MAX($DD110:$DF110)&gt;=40, Active!IO$2, 0)</f>
        <v>20</v>
      </c>
      <c r="IP110" s="416">
        <f t="shared" si="38"/>
        <v>150</v>
      </c>
      <c r="IQ110" s="416">
        <f t="shared" si="39"/>
        <v>0</v>
      </c>
    </row>
    <row r="111" spans="2:251" ht="15" customHeight="1" x14ac:dyDescent="0.25">
      <c r="B111" s="392">
        <v>31</v>
      </c>
      <c r="C111" s="13" t="s">
        <v>709</v>
      </c>
      <c r="D111" s="423">
        <v>42370</v>
      </c>
      <c r="E111" s="20" t="s">
        <v>278</v>
      </c>
      <c r="F111" s="6">
        <v>7348523</v>
      </c>
      <c r="G111" s="20">
        <v>1</v>
      </c>
      <c r="H111" s="20"/>
      <c r="I111" s="23"/>
      <c r="J111" s="6"/>
      <c r="K111" s="6"/>
      <c r="L111" s="424"/>
      <c r="M111" s="425" t="s">
        <v>710</v>
      </c>
      <c r="N111" s="24"/>
      <c r="O111" s="107"/>
      <c r="P111" s="105"/>
      <c r="Q111" s="106"/>
      <c r="R111" s="24"/>
      <c r="S111" s="107"/>
      <c r="T111" s="105"/>
      <c r="U111" s="106"/>
      <c r="V111" s="24"/>
      <c r="W111" s="107"/>
      <c r="X111" s="105"/>
      <c r="Y111" s="106"/>
      <c r="Z111" s="24"/>
      <c r="AA111" s="273"/>
      <c r="AB111" s="24"/>
      <c r="AC111" s="273"/>
      <c r="AD111" s="24"/>
      <c r="AE111" s="107"/>
      <c r="AF111" s="273"/>
      <c r="AG111" s="24"/>
      <c r="AH111" s="107"/>
      <c r="AI111" s="273"/>
      <c r="AJ111" s="24"/>
      <c r="AK111" s="107"/>
      <c r="AL111" s="273"/>
      <c r="AM111" s="24"/>
      <c r="AN111" s="107"/>
      <c r="AO111" s="273"/>
      <c r="AP111" s="24"/>
      <c r="AQ111" s="107"/>
      <c r="AR111" s="273"/>
      <c r="AS111" s="24"/>
      <c r="AT111" s="107"/>
      <c r="AU111" s="273"/>
      <c r="AV111" s="24"/>
      <c r="AW111" s="107"/>
      <c r="AX111" s="273"/>
      <c r="AY111" s="24"/>
      <c r="AZ111" s="107"/>
      <c r="BA111" s="273"/>
      <c r="BB111" s="24">
        <v>75.25</v>
      </c>
      <c r="BC111" s="107"/>
      <c r="BD111" s="273"/>
      <c r="BE111" s="24"/>
      <c r="BF111" s="107"/>
      <c r="BG111" s="273"/>
      <c r="BH111" s="24"/>
      <c r="BI111" s="107"/>
      <c r="BJ111" s="273"/>
      <c r="BK111" s="24"/>
      <c r="BL111" s="107"/>
      <c r="BM111" s="273"/>
      <c r="BN111" s="24"/>
      <c r="BO111" s="107"/>
      <c r="BP111" s="273"/>
      <c r="BQ111" s="24">
        <v>55</v>
      </c>
      <c r="BR111" s="107"/>
      <c r="BS111" s="273"/>
      <c r="BT111" s="24"/>
      <c r="BU111" s="291"/>
      <c r="BV111" s="273"/>
      <c r="BW111" s="24">
        <v>74.629997253417969</v>
      </c>
      <c r="BX111" s="107"/>
      <c r="BY111" s="273"/>
      <c r="BZ111" s="24">
        <v>65.489997863769531</v>
      </c>
      <c r="CA111" s="107"/>
      <c r="CB111" s="273"/>
      <c r="CC111" s="24">
        <v>61</v>
      </c>
      <c r="CD111" s="107"/>
      <c r="CE111" s="107"/>
      <c r="CF111" s="107"/>
      <c r="CG111" s="107"/>
      <c r="CH111" s="273"/>
      <c r="CI111" s="24"/>
      <c r="CJ111" s="107"/>
      <c r="CK111" s="273"/>
      <c r="CL111" s="24">
        <v>70</v>
      </c>
      <c r="CM111" s="107"/>
      <c r="CN111" s="273"/>
      <c r="CO111" s="24"/>
      <c r="CP111" s="107"/>
      <c r="CQ111" s="273"/>
      <c r="CR111" s="24"/>
      <c r="CS111" s="107"/>
      <c r="CT111" s="273"/>
      <c r="CU111" s="24"/>
      <c r="CV111" s="107"/>
      <c r="CW111" s="273"/>
      <c r="CX111" s="24"/>
      <c r="CY111" s="107"/>
      <c r="CZ111" s="273"/>
      <c r="DA111" s="24">
        <v>65.959999084472656</v>
      </c>
      <c r="DB111" s="107"/>
      <c r="DC111" s="273"/>
      <c r="DD111" s="24">
        <v>51.599998474121094</v>
      </c>
      <c r="DE111" s="107"/>
      <c r="DF111" s="273"/>
      <c r="DG111" s="218"/>
      <c r="DH111" s="217"/>
      <c r="DI111" s="217"/>
      <c r="DJ111" s="286">
        <f t="shared" si="33"/>
        <v>64.866249084472656</v>
      </c>
      <c r="DK111" s="219"/>
      <c r="DL111" s="220">
        <f t="shared" si="34"/>
        <v>3.2433124542236329</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 t="shared" si="35"/>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 t="shared" si="36"/>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 t="shared" si="37"/>
        <v>0</v>
      </c>
      <c r="HI111" s="243"/>
      <c r="HJ111" s="242">
        <f>IF(MAX($N111:$Q111)&gt;=40, Active!HJ$2, 0)</f>
        <v>0</v>
      </c>
      <c r="HK111" s="234">
        <f>IF(MAX($R111:$U111)&gt;=40, Active!HK$2, 0)</f>
        <v>0</v>
      </c>
      <c r="HL111" s="234">
        <f>IF(MAX($V111:$Y111)&gt;=40, Active!HL$2, 0)</f>
        <v>0</v>
      </c>
      <c r="HM111" s="234">
        <f>IF(MAX($Z111:$AA111)&gt;=40, Active!HM$2, 0)</f>
        <v>0</v>
      </c>
      <c r="HN111" s="234">
        <f>IF(MAX($AB111:$AC111)&gt;=40, Active!HN$2, 0)</f>
        <v>0</v>
      </c>
      <c r="HO111" s="235">
        <f>IF(MAX($AD111:$AF111)&gt;=40, Active!HO$2, 0)</f>
        <v>0</v>
      </c>
      <c r="HP111" s="236">
        <f>IF(MAX($AG111:$AI111)&gt;=40, Active!HP$2, 0)</f>
        <v>0</v>
      </c>
      <c r="HQ111" s="236">
        <f>IF(MAX($AJ111:$AL111)&gt;=40, Active!HQ$2, 0)</f>
        <v>0</v>
      </c>
      <c r="HR111" s="236">
        <f>IF(MAX($AM111:$AO111)&gt;=40, Active!HR$2, 0)</f>
        <v>0</v>
      </c>
      <c r="HS111" s="236">
        <f>IF(MAX($AP111:$AR111)&gt;=40, Active!HS$2, 0)</f>
        <v>0</v>
      </c>
      <c r="HT111" s="236">
        <f>IF(MAX($AS111:$AU111)&gt;=40, Active!HT$2, 0)</f>
        <v>0</v>
      </c>
      <c r="HU111" s="236">
        <f>IF(MAX($AV111:$AX111)&gt;=40, Active!HU$2, 0)</f>
        <v>0</v>
      </c>
      <c r="HV111" s="237">
        <f>IF(MAX($AY111:$BA111)&gt;=40, Active!HV$2, 0)</f>
        <v>0</v>
      </c>
      <c r="HW111" s="238">
        <f>IF(MAX($BB111:$BD111)&gt;=40, Active!HW$2, 0)</f>
        <v>20</v>
      </c>
      <c r="HX111" s="238">
        <f>IF(MAX($BE111:$BG111)&gt;=40, Active!HX$2, 0)</f>
        <v>0</v>
      </c>
      <c r="HY111" s="238">
        <f>IF(MAX($BH111:$BJ111)&gt;=40, Active!HY$2, 0)</f>
        <v>0</v>
      </c>
      <c r="HZ111" s="238">
        <f>IF(MAX($BK111:$BM111)&gt;=40, Active!HZ$2, 0)</f>
        <v>0</v>
      </c>
      <c r="IA111" s="238">
        <f>IF(MAX($BN111:$BP111)&gt;=40, Active!IA$2, 0)</f>
        <v>0</v>
      </c>
      <c r="IB111" s="238">
        <f>IF(MAX($BQ111:$BS111)&gt;=40, Active!IB$2, 0)</f>
        <v>10</v>
      </c>
      <c r="IC111" s="238">
        <f>IF(MAX($BT111:$BV111)&gt;=40, Active!IC$2, 0)</f>
        <v>0</v>
      </c>
      <c r="ID111" s="239">
        <f>IF(MAX($BW111:$BY111)&gt;=40, Active!ID$2, 0)</f>
        <v>20</v>
      </c>
      <c r="IE111" s="240">
        <f>IF(MAX($BZ111:$CB111)&gt;=40, Active!IE$2, 0)</f>
        <v>20</v>
      </c>
      <c r="IF111" s="240">
        <f>IF(MAX($CC111:$CE111)&gt;=40, Active!IF$2, 0)</f>
        <v>10</v>
      </c>
      <c r="IG111" s="240">
        <f>IF(MAX($CF111:$CH111)&gt;=40, Active!IG$2, 0)</f>
        <v>0</v>
      </c>
      <c r="IH111" s="240">
        <f>IF(MAX($CI111:$CK111)&gt;=40, Active!IH$2, 0)</f>
        <v>0</v>
      </c>
      <c r="II111" s="240">
        <f>IF(MAX($CL111:$CN111)&gt;=40, Active!II$2, 0)</f>
        <v>30</v>
      </c>
      <c r="IJ111" s="240">
        <f>IF(MAX($CO111:$CQ111)&gt;=40, Active!IJ$2, 0)</f>
        <v>0</v>
      </c>
      <c r="IK111" s="240">
        <f>IF(MAX($CR111:$CT111)&gt;=40, Active!IK$2, 0)</f>
        <v>0</v>
      </c>
      <c r="IL111" s="240">
        <f>IF(MAX($CU111:$CW111)&gt;=40, Active!IL$2, 0)</f>
        <v>0</v>
      </c>
      <c r="IM111" s="240">
        <f>IF(MAX($CX111:$CZ111)&gt;=40, Active!IM$2, 0)</f>
        <v>0</v>
      </c>
      <c r="IN111" s="240">
        <f>IF(MAX($DA111:$DC111)&gt;=40, Active!IN$2, 0)</f>
        <v>20</v>
      </c>
      <c r="IO111" s="240">
        <f>IF(MAX($DD111:$DF111)&gt;=40, Active!IO$2, 0)</f>
        <v>20</v>
      </c>
      <c r="IP111" s="416">
        <f t="shared" si="38"/>
        <v>150</v>
      </c>
      <c r="IQ111" s="416">
        <f t="shared" si="39"/>
        <v>0</v>
      </c>
    </row>
    <row r="112" spans="2:251" ht="15" customHeight="1" x14ac:dyDescent="0.25">
      <c r="B112" s="392">
        <v>32</v>
      </c>
      <c r="C112" s="13" t="s">
        <v>711</v>
      </c>
      <c r="D112" s="423">
        <v>42370</v>
      </c>
      <c r="E112" s="20" t="s">
        <v>278</v>
      </c>
      <c r="F112" s="6">
        <v>7348534</v>
      </c>
      <c r="G112" s="20">
        <v>1</v>
      </c>
      <c r="H112" s="20"/>
      <c r="I112" s="23"/>
      <c r="J112" s="6"/>
      <c r="K112" s="6"/>
      <c r="L112" s="424"/>
      <c r="M112" s="425" t="s">
        <v>712</v>
      </c>
      <c r="N112" s="24"/>
      <c r="O112" s="107"/>
      <c r="P112" s="105"/>
      <c r="Q112" s="106"/>
      <c r="R112" s="24"/>
      <c r="S112" s="107"/>
      <c r="T112" s="105"/>
      <c r="U112" s="106"/>
      <c r="V112" s="24"/>
      <c r="W112" s="107"/>
      <c r="X112" s="105"/>
      <c r="Y112" s="106"/>
      <c r="Z112" s="24"/>
      <c r="AA112" s="273"/>
      <c r="AB112" s="24"/>
      <c r="AC112" s="273"/>
      <c r="AD112" s="24"/>
      <c r="AE112" s="107"/>
      <c r="AF112" s="273"/>
      <c r="AG112" s="24"/>
      <c r="AH112" s="107"/>
      <c r="AI112" s="273"/>
      <c r="AJ112" s="24"/>
      <c r="AK112" s="107"/>
      <c r="AL112" s="273"/>
      <c r="AM112" s="24"/>
      <c r="AN112" s="107"/>
      <c r="AO112" s="273"/>
      <c r="AP112" s="24"/>
      <c r="AQ112" s="107"/>
      <c r="AR112" s="273"/>
      <c r="AS112" s="24"/>
      <c r="AT112" s="107"/>
      <c r="AU112" s="273"/>
      <c r="AV112" s="24"/>
      <c r="AW112" s="107"/>
      <c r="AX112" s="273"/>
      <c r="AY112" s="24"/>
      <c r="AZ112" s="107"/>
      <c r="BA112" s="273"/>
      <c r="BB112" s="24">
        <v>65.199996948242188</v>
      </c>
      <c r="BC112" s="107"/>
      <c r="BD112" s="273"/>
      <c r="BE112" s="24"/>
      <c r="BF112" s="107"/>
      <c r="BG112" s="273"/>
      <c r="BH112" s="24"/>
      <c r="BI112" s="107"/>
      <c r="BJ112" s="273"/>
      <c r="BK112" s="24"/>
      <c r="BL112" s="107"/>
      <c r="BM112" s="273"/>
      <c r="BN112" s="24"/>
      <c r="BO112" s="107"/>
      <c r="BP112" s="273"/>
      <c r="BQ112" s="24">
        <v>51</v>
      </c>
      <c r="BR112" s="107"/>
      <c r="BS112" s="273"/>
      <c r="BT112" s="24"/>
      <c r="BU112" s="291"/>
      <c r="BV112" s="273"/>
      <c r="BW112" s="281">
        <v>-50</v>
      </c>
      <c r="BX112" s="107"/>
      <c r="BY112" s="273"/>
      <c r="BZ112" s="24">
        <v>51.540000915527344</v>
      </c>
      <c r="CA112" s="107"/>
      <c r="CB112" s="273"/>
      <c r="CC112" s="24">
        <v>69</v>
      </c>
      <c r="CD112" s="107"/>
      <c r="CE112" s="107"/>
      <c r="CF112" s="107"/>
      <c r="CG112" s="107"/>
      <c r="CH112" s="273"/>
      <c r="CI112" s="24"/>
      <c r="CJ112" s="107"/>
      <c r="CK112" s="273"/>
      <c r="CL112" s="24">
        <v>52.799999237060547</v>
      </c>
      <c r="CM112" s="107"/>
      <c r="CN112" s="273"/>
      <c r="CO112" s="24"/>
      <c r="CP112" s="107"/>
      <c r="CQ112" s="273"/>
      <c r="CR112" s="24"/>
      <c r="CS112" s="107"/>
      <c r="CT112" s="273"/>
      <c r="CU112" s="24">
        <v>40.25</v>
      </c>
      <c r="CV112" s="107"/>
      <c r="CW112" s="273"/>
      <c r="CX112" s="24"/>
      <c r="CY112" s="107"/>
      <c r="CZ112" s="273"/>
      <c r="DA112" s="24">
        <v>72.529998779296875</v>
      </c>
      <c r="DB112" s="107"/>
      <c r="DC112" s="273"/>
      <c r="DD112" s="24"/>
      <c r="DE112" s="107"/>
      <c r="DF112" s="273"/>
      <c r="DG112" s="218"/>
      <c r="DH112" s="217"/>
      <c r="DI112" s="217"/>
      <c r="DJ112" s="286">
        <f t="shared" si="33"/>
        <v>44.039999485015869</v>
      </c>
      <c r="DK112" s="219"/>
      <c r="DL112" s="220">
        <f t="shared" si="34"/>
        <v>2.2019999742507936</v>
      </c>
      <c r="DM112" s="650">
        <f>COUNTIF(N112:DF112, Active!DM$1)+COUNTIF(N112:DF112, Active!DM$2)</f>
        <v>0</v>
      </c>
      <c r="DN112" s="233">
        <f>IF(COUNTIF($N112:$Q112, Active!ET$1)&gt;0, Active!DN$2, 0)</f>
        <v>0</v>
      </c>
      <c r="DO112" s="234">
        <f>IF(COUNTIF($R112:$U112, Active!ET$1)&gt;0, Active!DO$2, 0)</f>
        <v>0</v>
      </c>
      <c r="DP112" s="234">
        <f>IF(COUNTIF($V112:$Y112, Active!ET$1)&gt;0, Active!DP$2, 0)</f>
        <v>0</v>
      </c>
      <c r="DQ112" s="234">
        <f>IF(COUNTIF($Z112:$AA112, Active!ET$1)&gt;0, Active!DQ$2, 0)</f>
        <v>0</v>
      </c>
      <c r="DR112" s="234">
        <f>IF(COUNTIF($AB112:$AC112, Active!ET$1)&gt;0, Active!DR$2, 0)</f>
        <v>0</v>
      </c>
      <c r="DS112" s="235">
        <f>IF(COUNTIF($AD112:$AF112, Active!$ET$1)&gt;0, Active!DS$2, 0)</f>
        <v>0</v>
      </c>
      <c r="DT112" s="236">
        <f>IF(COUNTIF($AG112:$AI112, Active!$ET$1)&gt;0, Active!DT$2, 0)</f>
        <v>0</v>
      </c>
      <c r="DU112" s="236">
        <f>IF(COUNTIF($AJ112:$AL112, Active!$ET$1)&gt;0, Active!DU$2, 0)</f>
        <v>0</v>
      </c>
      <c r="DV112" s="236">
        <f>IF(COUNTIF($AM112:$AO112, Active!$ET$1)&gt;0, Active!DV$2, 0)</f>
        <v>0</v>
      </c>
      <c r="DW112" s="236">
        <f>IF(COUNTIF($AP112:$AR112, Active!$ET$1)&gt;0, Active!DW$2, 0)</f>
        <v>0</v>
      </c>
      <c r="DX112" s="236">
        <f>IF(COUNTIF($AS112:$AU112, Active!$ET$1)&gt;0, Active!DX$2, 0)</f>
        <v>0</v>
      </c>
      <c r="DY112" s="236">
        <f>IF(COUNTIF($AV112:$AX112, Active!$ET$1)&gt;0, Active!DY$2, 0)</f>
        <v>0</v>
      </c>
      <c r="DZ112" s="237">
        <f>IF(COUNTIF($AY112:$BA112, Active!$ET$1)&gt;0, Active!DZ$2, 0)</f>
        <v>0</v>
      </c>
      <c r="EA112" s="238">
        <f>IF(COUNTIF($BB112:$BD112, Active!$ET$1)&gt;0, Active!EA$2, 0)</f>
        <v>0</v>
      </c>
      <c r="EB112" s="238">
        <f>IF(COUNTIF($BE112:$BG112, Active!$ET$1)&gt;0, Active!EB$2, 0)</f>
        <v>0</v>
      </c>
      <c r="EC112" s="238">
        <f>IF(COUNTIF($BH112:$BJ112, Active!$ET$1)&gt;0, Active!EC$2, 0)</f>
        <v>0</v>
      </c>
      <c r="ED112" s="238">
        <f>IF(COUNTIF($BK112:$BM112, Active!$ET$1)&gt;0, Active!ED$2, 0)</f>
        <v>0</v>
      </c>
      <c r="EE112" s="238">
        <f>IF(COUNTIF($BN112:$BP112, Active!$ET$1)&gt;0, Active!EE$2, 0)</f>
        <v>0</v>
      </c>
      <c r="EF112" s="238">
        <f>IF(COUNTIF($BQ112:$BS112, Active!$ET$1)&gt;0, Active!EF$2, 0)</f>
        <v>0</v>
      </c>
      <c r="EG112" s="238">
        <f>IF(COUNTIF($BT112:$BV112, Active!$ET$1)&gt;0, Active!EG$2, 0)</f>
        <v>0</v>
      </c>
      <c r="EH112" s="239">
        <f>IF(COUNTIF($BW112:$BY112, Active!$ET$1)&gt;0, Active!EH$2, 0)</f>
        <v>0</v>
      </c>
      <c r="EI112" s="240">
        <f>IF(COUNTIF($BZ112:$CB112, Active!$ET$1)&gt;0, Active!EI$2, 0)</f>
        <v>0</v>
      </c>
      <c r="EJ112" s="240">
        <f>IF(COUNTIF($CC112:$CE112, Active!$ET$1)&gt;0, Active!EJ$2, 0)</f>
        <v>0</v>
      </c>
      <c r="EK112" s="240">
        <f>IF(COUNTIF($CF112:$CH112, Active!$ET$1)&gt;0, Active!EK$2, 0)</f>
        <v>0</v>
      </c>
      <c r="EL112" s="240">
        <f>IF(COUNTIF($CI112:$CK112, Active!$ET$1)&gt;0, Active!EL$2, 0)</f>
        <v>0</v>
      </c>
      <c r="EM112" s="240">
        <f>IF(COUNTIF($CL112:$CN112, Active!$ET$1)&gt;0, Active!EM$2, 0)</f>
        <v>0</v>
      </c>
      <c r="EN112" s="240">
        <f>IF(COUNTIF($CO112:$CQ112, Active!$ET$1)&gt;0, Active!EN$2, 0)</f>
        <v>0</v>
      </c>
      <c r="EO112" s="240">
        <f>IF(COUNTIF($CR112:$CT112, Active!$ET$1)&gt;0, Active!EO$2, 0)</f>
        <v>0</v>
      </c>
      <c r="EP112" s="240">
        <f>IF(COUNTIF($CU112:$CW112, Active!$ET$1)&gt;0, Active!EP$2, 0)</f>
        <v>0</v>
      </c>
      <c r="EQ112" s="240">
        <f>IF(COUNTIF($CX112:$CZ112, Active!$ET$1)&gt;0, Active!EQ$2, 0)</f>
        <v>0</v>
      </c>
      <c r="ER112" s="240">
        <f>IF(COUNTIF($DA112:$DC112, Active!$ET$1)&gt;0, Active!ER$2, 0)</f>
        <v>0</v>
      </c>
      <c r="ES112" s="240">
        <f>IF(COUNTIF($DD112:$DF112, Active!$ET$1)&gt;0, Active!ES$2, 0)</f>
        <v>0</v>
      </c>
      <c r="ET112" s="241">
        <f t="shared" si="35"/>
        <v>0</v>
      </c>
      <c r="EU112" s="242">
        <f>IF(COUNTIF($N112:$Q112, Active!GA$1)&gt;0, Active!EU$2, 0)</f>
        <v>0</v>
      </c>
      <c r="EV112" s="234">
        <f>IF(COUNTIF($R112:$U112, Active!GA$1)&gt;0, Active!EV$2, 0)</f>
        <v>0</v>
      </c>
      <c r="EW112" s="234">
        <f>IF(COUNTIF($V112:$Y112, Active!GA$1)&gt;0, Active!EW$2, 0)</f>
        <v>0</v>
      </c>
      <c r="EX112" s="234">
        <f>IF(COUNTIF($Z112:$AA112, Active!GA$1)&gt;0, Active!EX$2, 0)</f>
        <v>0</v>
      </c>
      <c r="EY112" s="234">
        <f>IF(COUNTIF($AB112:$AC112, Active!GA$1)&gt;0, Active!EY$2, 0)</f>
        <v>0</v>
      </c>
      <c r="EZ112" s="235">
        <f>IF(COUNTIF($AD112:$AF112, Active!$GA$1)&gt;0, Active!EZ$2, 0)</f>
        <v>0</v>
      </c>
      <c r="FA112" s="236">
        <f>IF(COUNTIF($AG112:$AI112, Active!$GA$1)&gt;0, Active!FA$2, 0)</f>
        <v>0</v>
      </c>
      <c r="FB112" s="236">
        <f>IF(COUNTIF($AJ112:$AL112, Active!$GA$1)&gt;0, Active!FB$2, 0)</f>
        <v>0</v>
      </c>
      <c r="FC112" s="236">
        <f>IF(COUNTIF($AM112:$AO112, Active!$GA$1)&gt;0, Active!FC$2, 0)</f>
        <v>0</v>
      </c>
      <c r="FD112" s="236">
        <f>IF(COUNTIF($AP112:$AR112, Active!$GA$1)&gt;0, Active!FD$2, 0)</f>
        <v>0</v>
      </c>
      <c r="FE112" s="236">
        <f>IF(COUNTIF($AS112:$AU112, Active!$GA$1)&gt;0, Active!FE$2, 0)</f>
        <v>0</v>
      </c>
      <c r="FF112" s="236">
        <f>IF(COUNTIF($AV112:$AX112, Active!$GA$1)&gt;0, Active!FF$2, 0)</f>
        <v>0</v>
      </c>
      <c r="FG112" s="237">
        <f>IF(COUNTIF($AY112:$BA112, Active!$GA$1)&gt;0, Active!FG$2, 0)</f>
        <v>0</v>
      </c>
      <c r="FH112" s="238">
        <f>IF(COUNTIF($BB112:$BD112, Active!$GA$1)&gt;0, Active!FH$2, 0)</f>
        <v>0</v>
      </c>
      <c r="FI112" s="238">
        <f>IF(COUNTIF($BE112:$BG112, Active!$GA$1)&gt;0, Active!FI$2, 0)</f>
        <v>0</v>
      </c>
      <c r="FJ112" s="238">
        <f>IF(COUNTIF($BH112:$BJ112, Active!$GA$1)&gt;0, Active!FJ$2, 0)</f>
        <v>0</v>
      </c>
      <c r="FK112" s="238">
        <f>IF(COUNTIF($BK112:$BM112, Active!$GA$1)&gt;0, Active!FK$2, 0)</f>
        <v>0</v>
      </c>
      <c r="FL112" s="238">
        <f>IF(COUNTIF($BN112:$BP112, Active!$GA$1)&gt;0, Active!FL$2, 0)</f>
        <v>0</v>
      </c>
      <c r="FM112" s="238">
        <f>IF(COUNTIF($BQ112:$BS112, Active!$GA$1)&gt;0, Active!FM$2, 0)</f>
        <v>0</v>
      </c>
      <c r="FN112" s="238">
        <f>IF(COUNTIF($BT112:$BV112, Active!$GA$1)&gt;0, Active!FN$2, 0)</f>
        <v>0</v>
      </c>
      <c r="FO112" s="239">
        <f>IF(COUNTIF($BW112:$BY112, Active!$GA$1)&gt;0, Active!FO$2, 0)</f>
        <v>0</v>
      </c>
      <c r="FP112" s="240">
        <f>IF(COUNTIF($BZ112:$CB112, Active!$GA$1)&gt;0, Active!FP$2, 0)</f>
        <v>0</v>
      </c>
      <c r="FQ112" s="240">
        <f>IF(COUNTIF($CC112:$CE112, Active!$GA$1)&gt;0, Active!FQ$2, 0)</f>
        <v>0</v>
      </c>
      <c r="FR112" s="240">
        <f>IF(COUNTIF($CF112:$CH112, Active!$GA$1)&gt;0, Active!FR$2, 0)</f>
        <v>0</v>
      </c>
      <c r="FS112" s="240">
        <f>IF(COUNTIF($CI112:$CK112, Active!$GA$1)&gt;0, Active!FS$2, 0)</f>
        <v>0</v>
      </c>
      <c r="FT112" s="240">
        <f>IF(COUNTIF($CL112:$CN112, Active!$GA$1)&gt;0, Active!FT$2, 0)</f>
        <v>0</v>
      </c>
      <c r="FU112" s="240">
        <f>IF(COUNTIF($CO112:$CQ112, Active!$GA$1)&gt;0, Active!FU$2, 0)</f>
        <v>0</v>
      </c>
      <c r="FV112" s="240">
        <f>IF(COUNTIF($CR112:$CT112, Active!$GA$1)&gt;0, Active!FV$2, 0)</f>
        <v>0</v>
      </c>
      <c r="FW112" s="240">
        <f>IF(COUNTIF($CU112:$CW112, Active!$GA$1)&gt;0, Active!FW$2, 0)</f>
        <v>0</v>
      </c>
      <c r="FX112" s="240">
        <f>IF(COUNTIF($CX112:$CZ112, Active!$GA$1)&gt;0, Active!FX$2, 0)</f>
        <v>0</v>
      </c>
      <c r="FY112" s="240">
        <f>IF(COUNTIF($DA112:$DC112, Active!$GA$1)&gt;0, Active!FY$2, 0)</f>
        <v>0</v>
      </c>
      <c r="FZ112" s="240">
        <f>IF(COUNTIF($DD112:$DF112, Active!$GA$1)&gt;0, Active!FZ$2, 0)</f>
        <v>0</v>
      </c>
      <c r="GA112" s="241">
        <f t="shared" si="36"/>
        <v>0</v>
      </c>
      <c r="GB112" s="242">
        <f>IF(COUNTIF($N112:$Q112, Active!HH$1)&gt;0, Active!GB$2, 0)</f>
        <v>0</v>
      </c>
      <c r="GC112" s="234">
        <f>IF(COUNTIF($R112:$U112, Active!HH$1)&gt;0, Active!GC$2, 0)</f>
        <v>0</v>
      </c>
      <c r="GD112" s="234">
        <f>IF(COUNTIF($V112:$Y112, Active!HH$1)&gt;0, Active!GD$2, 0)</f>
        <v>0</v>
      </c>
      <c r="GE112" s="234">
        <f>IF(COUNTIF($Z112:$AA112, Active!HH$1)&gt;0, Active!GE$2, 0)</f>
        <v>0</v>
      </c>
      <c r="GF112" s="234">
        <f>IF(COUNTIF($AB112:$AC112, Active!HH$1)&gt;0, Active!GF$2, 0)</f>
        <v>0</v>
      </c>
      <c r="GG112" s="235">
        <f>IF(COUNTIF($AD112:$AF112, Active!$HH$1)&gt;0, Active!GG$2, 0)</f>
        <v>0</v>
      </c>
      <c r="GH112" s="236">
        <f>IF(COUNTIF($AG112:$AI112, Active!$HH$1)&gt;0, Active!GH$2, 0)</f>
        <v>0</v>
      </c>
      <c r="GI112" s="236">
        <f>IF(COUNTIF($AJ112:$AL112, Active!$HH$1)&gt;0, Active!GI$2, 0)</f>
        <v>0</v>
      </c>
      <c r="GJ112" s="236">
        <f>IF(COUNTIF($AM112:$AO112, Active!$HH$1)&gt;0, Active!GJ$2, 0)</f>
        <v>0</v>
      </c>
      <c r="GK112" s="236">
        <f>IF(COUNTIF($AP112:$AR112, Active!$HH$1)&gt;0, Active!GK$2, 0)</f>
        <v>0</v>
      </c>
      <c r="GL112" s="236">
        <f>IF(COUNTIF($AS112:$AU112, Active!$HH$1)&gt;0, Active!GL$2, 0)</f>
        <v>0</v>
      </c>
      <c r="GM112" s="236">
        <f>IF(COUNTIF($AV112:$AX112, Active!$HH$1)&gt;0, Active!GM$2, 0)</f>
        <v>0</v>
      </c>
      <c r="GN112" s="237">
        <f>IF(COUNTIF($AY112:$BA112, Active!$HH$1)&gt;0, Active!GN$2, 0)</f>
        <v>0</v>
      </c>
      <c r="GO112" s="238">
        <f>IF(COUNTIF($BB112:$BD112, Active!$HH$1)&gt;0, Active!GO$2, 0)</f>
        <v>0</v>
      </c>
      <c r="GP112" s="238">
        <f>IF(COUNTIF($BE112:$BG112, Active!$HH$1)&gt;0, Active!GP$2, 0)</f>
        <v>0</v>
      </c>
      <c r="GQ112" s="238">
        <f>IF(COUNTIF($BH112:$BJ112, Active!$HH$1)&gt;0, Active!GQ$2, 0)</f>
        <v>0</v>
      </c>
      <c r="GR112" s="238">
        <f>IF(COUNTIF($BK112:$BM112, Active!$HH$1)&gt;0, Active!GR$2, 0)</f>
        <v>0</v>
      </c>
      <c r="GS112" s="238">
        <f>IF(COUNTIF($BN112:$BP112, Active!$HH$1)&gt;0, Active!GS$2, 0)</f>
        <v>0</v>
      </c>
      <c r="GT112" s="238">
        <f>IF(COUNTIF($BQ112:$BS112, Active!$HH$1)&gt;0, Active!GT$2, 0)</f>
        <v>0</v>
      </c>
      <c r="GU112" s="238">
        <f>IF(COUNTIF($BT112:$BV112, Active!$HH$1)&gt;0, Active!GU$2, 0)</f>
        <v>0</v>
      </c>
      <c r="GV112" s="239">
        <f>IF(COUNTIF($BW112:$BY112, Active!$HH$1)&gt;0, Active!GV$2, 0)</f>
        <v>0</v>
      </c>
      <c r="GW112" s="240">
        <f>IF(COUNTIF($BZ112:$CB112, Active!$HH$1)&gt;0, Active!GW$2, 0)</f>
        <v>0</v>
      </c>
      <c r="GX112" s="240">
        <f>IF(COUNTIF($CC112:$CE112, Active!$HH$1)&gt;0, Active!GX$2, 0)</f>
        <v>0</v>
      </c>
      <c r="GY112" s="240">
        <f>IF(COUNTIF($CF112:$CH112, Active!$HH$1)&gt;0, Active!GY$2, 0)</f>
        <v>0</v>
      </c>
      <c r="GZ112" s="240">
        <f>IF(COUNTIF($CI112:$CK112, Active!$HH$1)&gt;0, Active!GZ$2, 0)</f>
        <v>0</v>
      </c>
      <c r="HA112" s="240">
        <f>IF(COUNTIF($CL112:$CN112, Active!$HH$1)&gt;0, Active!HA$2, 0)</f>
        <v>0</v>
      </c>
      <c r="HB112" s="240">
        <f>IF(COUNTIF($CO112:$CQ112, Active!$HH$1)&gt;0, Active!HB$2, 0)</f>
        <v>0</v>
      </c>
      <c r="HC112" s="240">
        <f>IF(COUNTIF($CR112:$CT112, Active!$HH$1)&gt;0, Active!HC$2, 0)</f>
        <v>0</v>
      </c>
      <c r="HD112" s="240">
        <f>IF(COUNTIF($CU112:$CW112, Active!$HH$1)&gt;0, Active!HD$2, 0)</f>
        <v>0</v>
      </c>
      <c r="HE112" s="240">
        <f>IF(COUNTIF($CX112:$CZ112, Active!$HH$1)&gt;0, Active!HE$2, 0)</f>
        <v>0</v>
      </c>
      <c r="HF112" s="240">
        <f>IF(COUNTIF($DA112:$DC112, Active!$HH$1)&gt;0, Active!HF$2, 0)</f>
        <v>0</v>
      </c>
      <c r="HG112" s="240">
        <f>IF(COUNTIF($DD112:$DF112, Active!$HH$1)&gt;0, Active!HG$2, 0)</f>
        <v>0</v>
      </c>
      <c r="HH112" s="241">
        <f t="shared" si="37"/>
        <v>0</v>
      </c>
      <c r="HI112" s="243"/>
      <c r="HJ112" s="242">
        <f>IF(MAX($N112:$Q112)&gt;=40, Active!HJ$2, 0)</f>
        <v>0</v>
      </c>
      <c r="HK112" s="234">
        <f>IF(MAX($R112:$U112)&gt;=40, Active!HK$2, 0)</f>
        <v>0</v>
      </c>
      <c r="HL112" s="234">
        <f>IF(MAX($V112:$Y112)&gt;=40, Active!HL$2, 0)</f>
        <v>0</v>
      </c>
      <c r="HM112" s="234">
        <f>IF(MAX($Z112:$AA112)&gt;=40, Active!HM$2, 0)</f>
        <v>0</v>
      </c>
      <c r="HN112" s="234">
        <f>IF(MAX($AB112:$AC112)&gt;=40, Active!HN$2, 0)</f>
        <v>0</v>
      </c>
      <c r="HO112" s="235">
        <f>IF(MAX($AD112:$AF112)&gt;=40, Active!HO$2, 0)</f>
        <v>0</v>
      </c>
      <c r="HP112" s="236">
        <f>IF(MAX($AG112:$AI112)&gt;=40, Active!HP$2, 0)</f>
        <v>0</v>
      </c>
      <c r="HQ112" s="236">
        <f>IF(MAX($AJ112:$AL112)&gt;=40, Active!HQ$2, 0)</f>
        <v>0</v>
      </c>
      <c r="HR112" s="236">
        <f>IF(MAX($AM112:$AO112)&gt;=40, Active!HR$2, 0)</f>
        <v>0</v>
      </c>
      <c r="HS112" s="236">
        <f>IF(MAX($AP112:$AR112)&gt;=40, Active!HS$2, 0)</f>
        <v>0</v>
      </c>
      <c r="HT112" s="236">
        <f>IF(MAX($AS112:$AU112)&gt;=40, Active!HT$2, 0)</f>
        <v>0</v>
      </c>
      <c r="HU112" s="236">
        <f>IF(MAX($AV112:$AX112)&gt;=40, Active!HU$2, 0)</f>
        <v>0</v>
      </c>
      <c r="HV112" s="237">
        <f>IF(MAX($AY112:$BA112)&gt;=40, Active!HV$2, 0)</f>
        <v>0</v>
      </c>
      <c r="HW112" s="238">
        <f>IF(MAX($BB112:$BD112)&gt;=40, Active!HW$2, 0)</f>
        <v>20</v>
      </c>
      <c r="HX112" s="238">
        <f>IF(MAX($BE112:$BG112)&gt;=40, Active!HX$2, 0)</f>
        <v>0</v>
      </c>
      <c r="HY112" s="238">
        <f>IF(MAX($BH112:$BJ112)&gt;=40, Active!HY$2, 0)</f>
        <v>0</v>
      </c>
      <c r="HZ112" s="238">
        <f>IF(MAX($BK112:$BM112)&gt;=40, Active!HZ$2, 0)</f>
        <v>0</v>
      </c>
      <c r="IA112" s="238">
        <f>IF(MAX($BN112:$BP112)&gt;=40, Active!IA$2, 0)</f>
        <v>0</v>
      </c>
      <c r="IB112" s="238">
        <f>IF(MAX($BQ112:$BS112)&gt;=40, Active!IB$2, 0)</f>
        <v>10</v>
      </c>
      <c r="IC112" s="238">
        <f>IF(MAX($BT112:$BV112)&gt;=40, Active!IC$2, 0)</f>
        <v>0</v>
      </c>
      <c r="ID112" s="239">
        <f>IF(MAX($BW112:$BY112)&gt;=40, Active!ID$2, 0)</f>
        <v>0</v>
      </c>
      <c r="IE112" s="240">
        <f>IF(MAX($BZ112:$CB112)&gt;=40, Active!IE$2, 0)</f>
        <v>20</v>
      </c>
      <c r="IF112" s="240">
        <f>IF(MAX($CC112:$CE112)&gt;=40, Active!IF$2, 0)</f>
        <v>10</v>
      </c>
      <c r="IG112" s="240">
        <f>IF(MAX($CF112:$CH112)&gt;=40, Active!IG$2, 0)</f>
        <v>0</v>
      </c>
      <c r="IH112" s="240">
        <f>IF(MAX($CI112:$CK112)&gt;=40, Active!IH$2, 0)</f>
        <v>0</v>
      </c>
      <c r="II112" s="240">
        <f>IF(MAX($CL112:$CN112)&gt;=40, Active!II$2, 0)</f>
        <v>30</v>
      </c>
      <c r="IJ112" s="240">
        <f>IF(MAX($CO112:$CQ112)&gt;=40, Active!IJ$2, 0)</f>
        <v>0</v>
      </c>
      <c r="IK112" s="240">
        <f>IF(MAX($CR112:$CT112)&gt;=40, Active!IK$2, 0)</f>
        <v>0</v>
      </c>
      <c r="IL112" s="240">
        <f>IF(MAX($CU112:$CW112)&gt;=40, Active!IL$2, 0)</f>
        <v>20</v>
      </c>
      <c r="IM112" s="240">
        <f>IF(MAX($CX112:$CZ112)&gt;=40, Active!IM$2, 0)</f>
        <v>0</v>
      </c>
      <c r="IN112" s="240">
        <f>IF(MAX($DA112:$DC112)&gt;=40, Active!IN$2, 0)</f>
        <v>20</v>
      </c>
      <c r="IO112" s="240">
        <f>IF(MAX($DD112:$DF112)&gt;=40, Active!IO$2, 0)</f>
        <v>0</v>
      </c>
      <c r="IP112" s="416">
        <f t="shared" si="38"/>
        <v>130</v>
      </c>
      <c r="IQ112" s="416">
        <f t="shared" si="39"/>
        <v>0</v>
      </c>
    </row>
    <row r="113" spans="2:251" ht="15" customHeight="1" x14ac:dyDescent="0.25">
      <c r="B113" s="392">
        <v>33</v>
      </c>
      <c r="C113" s="13" t="s">
        <v>713</v>
      </c>
      <c r="D113" s="423">
        <v>42736</v>
      </c>
      <c r="E113" s="20" t="s">
        <v>278</v>
      </c>
      <c r="F113" s="6">
        <v>7994375</v>
      </c>
      <c r="G113" s="20">
        <v>1</v>
      </c>
      <c r="H113" s="20"/>
      <c r="I113" s="23"/>
      <c r="J113" s="6"/>
      <c r="K113" s="6"/>
      <c r="L113" s="424"/>
      <c r="M113" s="425" t="s">
        <v>714</v>
      </c>
      <c r="N113" s="24"/>
      <c r="O113" s="107"/>
      <c r="P113" s="105"/>
      <c r="Q113" s="106"/>
      <c r="R113" s="24"/>
      <c r="S113" s="107"/>
      <c r="T113" s="105"/>
      <c r="U113" s="106"/>
      <c r="V113" s="24"/>
      <c r="W113" s="107"/>
      <c r="X113" s="105"/>
      <c r="Y113" s="106"/>
      <c r="Z113" s="24"/>
      <c r="AA113" s="273"/>
      <c r="AB113" s="24"/>
      <c r="AC113" s="273"/>
      <c r="AD113" s="24"/>
      <c r="AE113" s="107"/>
      <c r="AF113" s="273"/>
      <c r="AG113" s="24"/>
      <c r="AH113" s="107"/>
      <c r="AI113" s="273"/>
      <c r="AJ113" s="24"/>
      <c r="AK113" s="107"/>
      <c r="AL113" s="273"/>
      <c r="AM113" s="24"/>
      <c r="AN113" s="107"/>
      <c r="AO113" s="273"/>
      <c r="AP113" s="24"/>
      <c r="AQ113" s="107"/>
      <c r="AR113" s="273"/>
      <c r="AS113" s="24"/>
      <c r="AT113" s="107"/>
      <c r="AU113" s="273"/>
      <c r="AV113" s="24"/>
      <c r="AW113" s="107"/>
      <c r="AX113" s="273"/>
      <c r="AY113" s="24">
        <v>59</v>
      </c>
      <c r="AZ113" s="107"/>
      <c r="BA113" s="273"/>
      <c r="BB113" s="24">
        <v>56.099998474121094</v>
      </c>
      <c r="BC113" s="107"/>
      <c r="BD113" s="273"/>
      <c r="BE113" s="24">
        <v>54.5</v>
      </c>
      <c r="BF113" s="107"/>
      <c r="BG113" s="273"/>
      <c r="BH113" s="281">
        <v>-51.25</v>
      </c>
      <c r="BI113" s="107">
        <v>51.25</v>
      </c>
      <c r="BJ113" s="273"/>
      <c r="BK113" s="24">
        <v>76.599998474121094</v>
      </c>
      <c r="BL113" s="107"/>
      <c r="BM113" s="273"/>
      <c r="BN113" s="24">
        <v>77.199996948242188</v>
      </c>
      <c r="BO113" s="107"/>
      <c r="BP113" s="273"/>
      <c r="BQ113" s="24">
        <v>40</v>
      </c>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f t="shared" ref="DJ113:DJ133" si="40">AVERAGE(AY113:DF113)</f>
        <v>45.424999237060547</v>
      </c>
      <c r="DK113" s="219"/>
      <c r="DL113" s="220">
        <f t="shared" ref="DL113:DL133" si="41">IF(DJ113&gt;80, 4, (DJ113-50)/20+2.5)</f>
        <v>2.2712499618530275</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ref="ET113:ET133" si="42">SUM(DN113:ES113)</f>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ref="GA113:GA133" si="43">SUM(EU113:FZ113)</f>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ref="HH113:HH133" si="44">SUM(GB113:HG113)</f>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0</v>
      </c>
      <c r="HP113" s="236">
        <f>IF(MAX($AG113:$AI113)&gt;=40, Active!HP$2, 0)</f>
        <v>0</v>
      </c>
      <c r="HQ113" s="236">
        <f>IF(MAX($AJ113:$AL113)&gt;=40, Active!HQ$2, 0)</f>
        <v>0</v>
      </c>
      <c r="HR113" s="236">
        <f>IF(MAX($AM113:$AO113)&gt;=40, Active!HR$2, 0)</f>
        <v>0</v>
      </c>
      <c r="HS113" s="236">
        <f>IF(MAX($AP113:$AR113)&gt;=40, Active!HS$2, 0)</f>
        <v>0</v>
      </c>
      <c r="HT113" s="236">
        <f>IF(MAX($AS113:$AU113)&gt;=40, Active!HT$2, 0)</f>
        <v>0</v>
      </c>
      <c r="HU113" s="236">
        <f>IF(MAX($AV113:$AX113)&gt;=40, Active!HU$2, 0)</f>
        <v>0</v>
      </c>
      <c r="HV113" s="237">
        <f>IF(MAX($AY113:$BA113)&gt;=40, Active!HV$2, 0)</f>
        <v>20</v>
      </c>
      <c r="HW113" s="238">
        <f>IF(MAX($BB113:$BD113)&gt;=40, Active!HW$2, 0)</f>
        <v>20</v>
      </c>
      <c r="HX113" s="238">
        <f>IF(MAX($BE113:$BG113)&gt;=40, Active!HX$2, 0)</f>
        <v>20</v>
      </c>
      <c r="HY113" s="238">
        <f>IF(MAX($BH113:$BJ113)&gt;=40, Active!HY$2, 0)</f>
        <v>20</v>
      </c>
      <c r="HZ113" s="238">
        <f>IF(MAX($BK113:$BM113)&gt;=40, Active!HZ$2, 0)</f>
        <v>10</v>
      </c>
      <c r="IA113" s="238">
        <f>IF(MAX($BN113:$BP113)&gt;=40, Active!IA$2, 0)</f>
        <v>20</v>
      </c>
      <c r="IB113" s="238">
        <f>IF(MAX($BQ113:$BS113)&gt;=40, Active!IB$2, 0)</f>
        <v>10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ref="IP113:IP133" si="45">SUM(HO113:IB113, ID113:IO113)</f>
        <v>120</v>
      </c>
      <c r="IQ113" s="416">
        <f t="shared" ref="IQ113:IQ133" si="46">SUM(HJ113:HN113, IC113)</f>
        <v>0</v>
      </c>
    </row>
    <row r="114" spans="2:251" ht="15" customHeight="1" x14ac:dyDescent="0.25">
      <c r="B114" s="392">
        <v>34</v>
      </c>
      <c r="C114" s="13" t="s">
        <v>715</v>
      </c>
      <c r="D114" s="423">
        <v>42461</v>
      </c>
      <c r="E114" s="20" t="s">
        <v>278</v>
      </c>
      <c r="F114" s="6">
        <v>7408067</v>
      </c>
      <c r="G114" s="20">
        <v>1</v>
      </c>
      <c r="H114" s="20"/>
      <c r="I114" s="23"/>
      <c r="J114" s="6"/>
      <c r="K114" s="6"/>
      <c r="L114" s="424"/>
      <c r="M114" s="425" t="s">
        <v>716</v>
      </c>
      <c r="N114" s="24"/>
      <c r="O114" s="107"/>
      <c r="P114" s="105"/>
      <c r="Q114" s="106"/>
      <c r="R114" s="24"/>
      <c r="S114" s="107"/>
      <c r="T114" s="105"/>
      <c r="U114" s="106"/>
      <c r="V114" s="24"/>
      <c r="W114" s="107"/>
      <c r="X114" s="105"/>
      <c r="Y114" s="106"/>
      <c r="Z114" s="24"/>
      <c r="AA114" s="273"/>
      <c r="AB114" s="24"/>
      <c r="AC114" s="273"/>
      <c r="AD114" s="24"/>
      <c r="AE114" s="107"/>
      <c r="AF114" s="273"/>
      <c r="AG114" s="24"/>
      <c r="AH114" s="107"/>
      <c r="AI114" s="273"/>
      <c r="AJ114" s="24"/>
      <c r="AK114" s="107"/>
      <c r="AL114" s="273"/>
      <c r="AM114" s="24"/>
      <c r="AN114" s="107"/>
      <c r="AO114" s="273"/>
      <c r="AP114" s="24"/>
      <c r="AQ114" s="107"/>
      <c r="AR114" s="273"/>
      <c r="AS114" s="24"/>
      <c r="AT114" s="107"/>
      <c r="AU114" s="273"/>
      <c r="AV114" s="24"/>
      <c r="AW114" s="107"/>
      <c r="AX114" s="273"/>
      <c r="AY114" s="24"/>
      <c r="AZ114" s="107"/>
      <c r="BA114" s="273"/>
      <c r="BB114" s="24">
        <v>86.449996948242188</v>
      </c>
      <c r="BC114" s="107"/>
      <c r="BD114" s="273"/>
      <c r="BE114" s="24"/>
      <c r="BF114" s="107"/>
      <c r="BG114" s="273"/>
      <c r="BH114" s="24"/>
      <c r="BI114" s="107"/>
      <c r="BJ114" s="273"/>
      <c r="BK114" s="24"/>
      <c r="BL114" s="107"/>
      <c r="BM114" s="273"/>
      <c r="BN114" s="24"/>
      <c r="BO114" s="107"/>
      <c r="BP114" s="273"/>
      <c r="BQ114" s="24">
        <v>87</v>
      </c>
      <c r="BR114" s="107"/>
      <c r="BS114" s="273"/>
      <c r="BT114" s="24"/>
      <c r="BU114" s="291"/>
      <c r="BV114" s="273"/>
      <c r="BW114" s="24"/>
      <c r="BX114" s="107"/>
      <c r="BY114" s="273"/>
      <c r="BZ114" s="24">
        <v>83.699996948242188</v>
      </c>
      <c r="CA114" s="107"/>
      <c r="CB114" s="273"/>
      <c r="CC114" s="24">
        <v>74</v>
      </c>
      <c r="CD114" s="107"/>
      <c r="CE114" s="107"/>
      <c r="CF114" s="107"/>
      <c r="CG114" s="107"/>
      <c r="CH114" s="273"/>
      <c r="CI114" s="24"/>
      <c r="CJ114" s="107"/>
      <c r="CK114" s="273"/>
      <c r="CL114" s="24">
        <v>73.199996948242188</v>
      </c>
      <c r="CM114" s="107"/>
      <c r="CN114" s="273"/>
      <c r="CO114" s="24"/>
      <c r="CP114" s="107"/>
      <c r="CQ114" s="273"/>
      <c r="CR114" s="24"/>
      <c r="CS114" s="107"/>
      <c r="CT114" s="273"/>
      <c r="CU114" s="24">
        <v>86</v>
      </c>
      <c r="CV114" s="107"/>
      <c r="CW114" s="273"/>
      <c r="CX114" s="24"/>
      <c r="CY114" s="107"/>
      <c r="CZ114" s="273"/>
      <c r="DA114" s="24">
        <v>80.989997863769531</v>
      </c>
      <c r="DB114" s="107"/>
      <c r="DC114" s="273"/>
      <c r="DD114" s="24"/>
      <c r="DE114" s="107"/>
      <c r="DF114" s="273"/>
      <c r="DG114" s="218"/>
      <c r="DH114" s="217"/>
      <c r="DI114" s="217"/>
      <c r="DJ114" s="286">
        <f t="shared" si="40"/>
        <v>81.619998386928017</v>
      </c>
      <c r="DK114" s="219"/>
      <c r="DL114" s="220">
        <f t="shared" si="41"/>
        <v>4</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2"/>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3"/>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4"/>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0</v>
      </c>
      <c r="HP114" s="236">
        <f>IF(MAX($AG114:$AI114)&gt;=40, Active!HP$2, 0)</f>
        <v>0</v>
      </c>
      <c r="HQ114" s="236">
        <f>IF(MAX($AJ114:$AL114)&gt;=40, Active!HQ$2, 0)</f>
        <v>0</v>
      </c>
      <c r="HR114" s="236">
        <f>IF(MAX($AM114:$AO114)&gt;=40, Active!HR$2, 0)</f>
        <v>0</v>
      </c>
      <c r="HS114" s="236">
        <f>IF(MAX($AP114:$AR114)&gt;=40, Active!HS$2, 0)</f>
        <v>0</v>
      </c>
      <c r="HT114" s="236">
        <f>IF(MAX($AS114:$AU114)&gt;=40, Active!HT$2, 0)</f>
        <v>0</v>
      </c>
      <c r="HU114" s="236">
        <f>IF(MAX($AV114:$AX114)&gt;=40, Active!HU$2, 0)</f>
        <v>0</v>
      </c>
      <c r="HV114" s="237">
        <f>IF(MAX($AY114:$BA114)&gt;=40, Active!HV$2, 0)</f>
        <v>0</v>
      </c>
      <c r="HW114" s="238">
        <f>IF(MAX($BB114:$BD114)&gt;=40, Active!HW$2, 0)</f>
        <v>20</v>
      </c>
      <c r="HX114" s="238">
        <f>IF(MAX($BE114:$BG114)&gt;=40, Active!HX$2, 0)</f>
        <v>0</v>
      </c>
      <c r="HY114" s="238">
        <f>IF(MAX($BH114:$BJ114)&gt;=40, Active!HY$2, 0)</f>
        <v>0</v>
      </c>
      <c r="HZ114" s="238">
        <f>IF(MAX($BK114:$BM114)&gt;=40, Active!HZ$2, 0)</f>
        <v>0</v>
      </c>
      <c r="IA114" s="238">
        <f>IF(MAX($BN114:$BP114)&gt;=40, Active!IA$2, 0)</f>
        <v>0</v>
      </c>
      <c r="IB114" s="238">
        <f>IF(MAX($BQ114:$BS114)&gt;=40, Active!IB$2, 0)</f>
        <v>10</v>
      </c>
      <c r="IC114" s="238">
        <f>IF(MAX($BT114:$BV114)&gt;=40, Active!IC$2, 0)</f>
        <v>0</v>
      </c>
      <c r="ID114" s="239">
        <f>IF(MAX($BW114:$BY114)&gt;=40, Active!ID$2, 0)</f>
        <v>0</v>
      </c>
      <c r="IE114" s="240">
        <f>IF(MAX($BZ114:$CB114)&gt;=40, Active!IE$2, 0)</f>
        <v>20</v>
      </c>
      <c r="IF114" s="240">
        <f>IF(MAX($CC114:$CE114)&gt;=40, Active!IF$2, 0)</f>
        <v>10</v>
      </c>
      <c r="IG114" s="240">
        <f>IF(MAX($CF114:$CH114)&gt;=40, Active!IG$2, 0)</f>
        <v>0</v>
      </c>
      <c r="IH114" s="240">
        <f>IF(MAX($CI114:$CK114)&gt;=40, Active!IH$2, 0)</f>
        <v>0</v>
      </c>
      <c r="II114" s="240">
        <f>IF(MAX($CL114:$CN114)&gt;=40, Active!II$2, 0)</f>
        <v>30</v>
      </c>
      <c r="IJ114" s="240">
        <f>IF(MAX($CO114:$CQ114)&gt;=40, Active!IJ$2, 0)</f>
        <v>0</v>
      </c>
      <c r="IK114" s="240">
        <f>IF(MAX($CR114:$CT114)&gt;=40, Active!IK$2, 0)</f>
        <v>0</v>
      </c>
      <c r="IL114" s="240">
        <f>IF(MAX($CU114:$CW114)&gt;=40, Active!IL$2, 0)</f>
        <v>20</v>
      </c>
      <c r="IM114" s="240">
        <f>IF(MAX($CX114:$CZ114)&gt;=40, Active!IM$2, 0)</f>
        <v>0</v>
      </c>
      <c r="IN114" s="240">
        <f>IF(MAX($DA114:$DC114)&gt;=40, Active!IN$2, 0)</f>
        <v>20</v>
      </c>
      <c r="IO114" s="240">
        <f>IF(MAX($DD114:$DF114)&gt;=40, Active!IO$2, 0)</f>
        <v>0</v>
      </c>
      <c r="IP114" s="416">
        <f t="shared" si="45"/>
        <v>130</v>
      </c>
      <c r="IQ114" s="416">
        <f t="shared" si="46"/>
        <v>0</v>
      </c>
    </row>
    <row r="115" spans="2:251" ht="15" customHeight="1" x14ac:dyDescent="0.25">
      <c r="B115" s="392">
        <v>35</v>
      </c>
      <c r="C115" s="13" t="s">
        <v>717</v>
      </c>
      <c r="D115" s="423">
        <v>42736</v>
      </c>
      <c r="E115" s="20" t="s">
        <v>278</v>
      </c>
      <c r="F115" s="6">
        <v>7994386</v>
      </c>
      <c r="G115" s="20">
        <v>1</v>
      </c>
      <c r="H115" s="20"/>
      <c r="I115" s="23"/>
      <c r="J115" s="6"/>
      <c r="K115" s="6"/>
      <c r="L115" s="424"/>
      <c r="M115" s="425" t="s">
        <v>718</v>
      </c>
      <c r="N115" s="24"/>
      <c r="O115" s="107"/>
      <c r="P115" s="105"/>
      <c r="Q115" s="106"/>
      <c r="R115" s="24"/>
      <c r="S115" s="107"/>
      <c r="T115" s="105"/>
      <c r="U115" s="106"/>
      <c r="V115" s="24"/>
      <c r="W115" s="107"/>
      <c r="X115" s="105"/>
      <c r="Y115" s="106"/>
      <c r="Z115" s="24"/>
      <c r="AA115" s="273"/>
      <c r="AB115" s="24"/>
      <c r="AC115" s="273"/>
      <c r="AD115" s="24"/>
      <c r="AE115" s="107"/>
      <c r="AF115" s="273"/>
      <c r="AG115" s="24"/>
      <c r="AH115" s="107"/>
      <c r="AI115" s="273"/>
      <c r="AJ115" s="24"/>
      <c r="AK115" s="107"/>
      <c r="AL115" s="273"/>
      <c r="AM115" s="24"/>
      <c r="AN115" s="107"/>
      <c r="AO115" s="273"/>
      <c r="AP115" s="24"/>
      <c r="AQ115" s="107"/>
      <c r="AR115" s="273"/>
      <c r="AS115" s="24"/>
      <c r="AT115" s="107"/>
      <c r="AU115" s="273"/>
      <c r="AV115" s="24"/>
      <c r="AW115" s="107"/>
      <c r="AX115" s="273"/>
      <c r="AY115" s="24">
        <v>68.25</v>
      </c>
      <c r="AZ115" s="107"/>
      <c r="BA115" s="273"/>
      <c r="BB115" s="24">
        <v>63.599998474121094</v>
      </c>
      <c r="BC115" s="107"/>
      <c r="BD115" s="273"/>
      <c r="BE115" s="24">
        <v>75.25</v>
      </c>
      <c r="BF115" s="107"/>
      <c r="BG115" s="273"/>
      <c r="BH115" s="24">
        <v>66.75</v>
      </c>
      <c r="BI115" s="107"/>
      <c r="BJ115" s="273"/>
      <c r="BK115" s="24">
        <v>77.800003051757813</v>
      </c>
      <c r="BL115" s="107"/>
      <c r="BM115" s="273"/>
      <c r="BN115" s="24">
        <v>77.199996948242188</v>
      </c>
      <c r="BO115" s="107"/>
      <c r="BP115" s="273"/>
      <c r="BQ115" s="24">
        <v>58</v>
      </c>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f t="shared" si="40"/>
        <v>69.549999782017295</v>
      </c>
      <c r="DK115" s="219"/>
      <c r="DL115" s="220">
        <f t="shared" si="41"/>
        <v>3.4774999891008647</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2"/>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3"/>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4"/>
        <v>0</v>
      </c>
      <c r="HI115" s="243"/>
      <c r="HJ115" s="242">
        <f>IF(MAX($N115:$Q115)&gt;=40, Active!HJ$2, 0)</f>
        <v>0</v>
      </c>
      <c r="HK115" s="234">
        <f>IF(MAX($R115:$U115)&gt;=40, Active!HK$2, 0)</f>
        <v>0</v>
      </c>
      <c r="HL115" s="234">
        <f>IF(MAX($V115:$Y115)&gt;=40, Active!HL$2, 0)</f>
        <v>0</v>
      </c>
      <c r="HM115" s="234">
        <f>IF(MAX($Z115:$AA115)&gt;=40, Active!HM$2, 0)</f>
        <v>0</v>
      </c>
      <c r="HN115" s="234">
        <f>IF(MAX($AB115:$AC115)&gt;=40, Active!HN$2, 0)</f>
        <v>0</v>
      </c>
      <c r="HO115" s="235">
        <f>IF(MAX($AD115:$AF115)&gt;=40, Active!HO$2, 0)</f>
        <v>0</v>
      </c>
      <c r="HP115" s="236">
        <f>IF(MAX($AG115:$AI115)&gt;=40, Active!HP$2, 0)</f>
        <v>0</v>
      </c>
      <c r="HQ115" s="236">
        <f>IF(MAX($AJ115:$AL115)&gt;=40, Active!HQ$2, 0)</f>
        <v>0</v>
      </c>
      <c r="HR115" s="236">
        <f>IF(MAX($AM115:$AO115)&gt;=40, Active!HR$2, 0)</f>
        <v>0</v>
      </c>
      <c r="HS115" s="236">
        <f>IF(MAX($AP115:$AR115)&gt;=40, Active!HS$2, 0)</f>
        <v>0</v>
      </c>
      <c r="HT115" s="236">
        <f>IF(MAX($AS115:$AU115)&gt;=40, Active!HT$2, 0)</f>
        <v>0</v>
      </c>
      <c r="HU115" s="236">
        <f>IF(MAX($AV115:$AX115)&gt;=40, Active!HU$2, 0)</f>
        <v>0</v>
      </c>
      <c r="HV115" s="237">
        <f>IF(MAX($AY115:$BA115)&gt;=40, Active!HV$2, 0)</f>
        <v>20</v>
      </c>
      <c r="HW115" s="238">
        <f>IF(MAX($BB115:$BD115)&gt;=40, Active!HW$2, 0)</f>
        <v>20</v>
      </c>
      <c r="HX115" s="238">
        <f>IF(MAX($BE115:$BG115)&gt;=40, Active!HX$2, 0)</f>
        <v>20</v>
      </c>
      <c r="HY115" s="238">
        <f>IF(MAX($BH115:$BJ115)&gt;=40, Active!HY$2, 0)</f>
        <v>20</v>
      </c>
      <c r="HZ115" s="238">
        <f>IF(MAX($BK115:$BM115)&gt;=40, Active!HZ$2, 0)</f>
        <v>10</v>
      </c>
      <c r="IA115" s="238">
        <f>IF(MAX($BN115:$BP115)&gt;=40, Active!IA$2, 0)</f>
        <v>20</v>
      </c>
      <c r="IB115" s="238">
        <f>IF(MAX($BQ115:$BS115)&gt;=40, Active!IB$2, 0)</f>
        <v>10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5"/>
        <v>120</v>
      </c>
      <c r="IQ115" s="416">
        <f t="shared" si="46"/>
        <v>0</v>
      </c>
    </row>
    <row r="116" spans="2:251" ht="15" customHeight="1" x14ac:dyDescent="0.25">
      <c r="B116" s="392">
        <v>36</v>
      </c>
      <c r="C116" s="13" t="s">
        <v>719</v>
      </c>
      <c r="D116" s="423">
        <v>42826</v>
      </c>
      <c r="E116" s="20" t="s">
        <v>278</v>
      </c>
      <c r="F116" s="6">
        <v>8117818</v>
      </c>
      <c r="G116" s="20">
        <v>1</v>
      </c>
      <c r="H116" s="20"/>
      <c r="I116" s="23"/>
      <c r="J116" s="6"/>
      <c r="K116" s="6"/>
      <c r="L116" s="424"/>
      <c r="M116" s="425" t="s">
        <v>720</v>
      </c>
      <c r="N116" s="24"/>
      <c r="O116" s="107"/>
      <c r="P116" s="105"/>
      <c r="Q116" s="106"/>
      <c r="R116" s="24"/>
      <c r="S116" s="107"/>
      <c r="T116" s="105"/>
      <c r="U116" s="106"/>
      <c r="V116" s="24"/>
      <c r="W116" s="107"/>
      <c r="X116" s="105"/>
      <c r="Y116" s="106"/>
      <c r="Z116" s="24"/>
      <c r="AA116" s="273"/>
      <c r="AB116" s="24"/>
      <c r="AC116" s="273"/>
      <c r="AD116" s="24"/>
      <c r="AE116" s="107"/>
      <c r="AF116" s="273"/>
      <c r="AG116" s="24"/>
      <c r="AH116" s="107"/>
      <c r="AI116" s="273"/>
      <c r="AJ116" s="24"/>
      <c r="AK116" s="107"/>
      <c r="AL116" s="273"/>
      <c r="AM116" s="24"/>
      <c r="AN116" s="107"/>
      <c r="AO116" s="273"/>
      <c r="AP116" s="24"/>
      <c r="AQ116" s="107"/>
      <c r="AR116" s="273"/>
      <c r="AS116" s="24"/>
      <c r="AT116" s="107"/>
      <c r="AU116" s="273"/>
      <c r="AV116" s="24"/>
      <c r="AW116" s="107"/>
      <c r="AX116" s="273"/>
      <c r="AY116" s="24"/>
      <c r="AZ116" s="107"/>
      <c r="BA116" s="273"/>
      <c r="BB116" s="24">
        <v>70.300003051757813</v>
      </c>
      <c r="BC116" s="107"/>
      <c r="BD116" s="273"/>
      <c r="BE116" s="24">
        <v>89.75</v>
      </c>
      <c r="BF116" s="107"/>
      <c r="BG116" s="273"/>
      <c r="BH116" s="24">
        <v>58.009998321533203</v>
      </c>
      <c r="BI116" s="107"/>
      <c r="BJ116" s="273"/>
      <c r="BK116" s="24"/>
      <c r="BL116" s="107"/>
      <c r="BM116" s="273"/>
      <c r="BN116" s="24">
        <v>80.400001525878906</v>
      </c>
      <c r="BO116" s="107"/>
      <c r="BP116" s="273"/>
      <c r="BQ116" s="24">
        <v>67</v>
      </c>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f t="shared" si="40"/>
        <v>73.092000579833979</v>
      </c>
      <c r="DK116" s="219"/>
      <c r="DL116" s="220">
        <f t="shared" si="41"/>
        <v>3.6546000289916991</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2"/>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3"/>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4"/>
        <v>0</v>
      </c>
      <c r="HI116" s="243"/>
      <c r="HJ116" s="242">
        <f>IF(MAX($N116:$Q116)&gt;=40, Active!HJ$2, 0)</f>
        <v>0</v>
      </c>
      <c r="HK116" s="234">
        <f>IF(MAX($R116:$U116)&gt;=40, Active!HK$2, 0)</f>
        <v>0</v>
      </c>
      <c r="HL116" s="234">
        <f>IF(MAX($V116:$Y116)&gt;=40, Active!HL$2, 0)</f>
        <v>0</v>
      </c>
      <c r="HM116" s="234">
        <f>IF(MAX($Z116:$AA116)&gt;=40, Active!HM$2, 0)</f>
        <v>0</v>
      </c>
      <c r="HN116" s="234">
        <f>IF(MAX($AB116:$AC116)&gt;=40, Active!HN$2, 0)</f>
        <v>0</v>
      </c>
      <c r="HO116" s="235">
        <f>IF(MAX($AD116:$AF116)&gt;=40, Active!HO$2, 0)</f>
        <v>0</v>
      </c>
      <c r="HP116" s="236">
        <f>IF(MAX($AG116:$AI116)&gt;=40, Active!HP$2, 0)</f>
        <v>0</v>
      </c>
      <c r="HQ116" s="236">
        <f>IF(MAX($AJ116:$AL116)&gt;=40, Active!HQ$2, 0)</f>
        <v>0</v>
      </c>
      <c r="HR116" s="236">
        <f>IF(MAX($AM116:$AO116)&gt;=40, Active!HR$2, 0)</f>
        <v>0</v>
      </c>
      <c r="HS116" s="236">
        <f>IF(MAX($AP116:$AR116)&gt;=40, Active!HS$2, 0)</f>
        <v>0</v>
      </c>
      <c r="HT116" s="236">
        <f>IF(MAX($AS116:$AU116)&gt;=40, Active!HT$2, 0)</f>
        <v>0</v>
      </c>
      <c r="HU116" s="236">
        <f>IF(MAX($AV116:$AX116)&gt;=40, Active!HU$2, 0)</f>
        <v>0</v>
      </c>
      <c r="HV116" s="237">
        <f>IF(MAX($AY116:$BA116)&gt;=40, Active!HV$2, 0)</f>
        <v>0</v>
      </c>
      <c r="HW116" s="238">
        <f>IF(MAX($BB116:$BD116)&gt;=40, Active!HW$2, 0)</f>
        <v>20</v>
      </c>
      <c r="HX116" s="238">
        <f>IF(MAX($BE116:$BG116)&gt;=40, Active!HX$2, 0)</f>
        <v>20</v>
      </c>
      <c r="HY116" s="238">
        <f>IF(MAX($BH116:$BJ116)&gt;=40, Active!HY$2, 0)</f>
        <v>20</v>
      </c>
      <c r="HZ116" s="238">
        <f>IF(MAX($BK116:$BM116)&gt;=40, Active!HZ$2, 0)</f>
        <v>0</v>
      </c>
      <c r="IA116" s="238">
        <f>IF(MAX($BN116:$BP116)&gt;=40, Active!IA$2, 0)</f>
        <v>20</v>
      </c>
      <c r="IB116" s="238">
        <f>IF(MAX($BQ116:$BS116)&gt;=40, Active!IB$2, 0)</f>
        <v>10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5"/>
        <v>90</v>
      </c>
      <c r="IQ116" s="416">
        <f t="shared" si="46"/>
        <v>0</v>
      </c>
    </row>
    <row r="117" spans="2:251" ht="15" customHeight="1" x14ac:dyDescent="0.25">
      <c r="B117" s="392">
        <v>37</v>
      </c>
      <c r="C117" s="13" t="s">
        <v>721</v>
      </c>
      <c r="D117" s="423">
        <v>42826</v>
      </c>
      <c r="E117" s="20" t="s">
        <v>278</v>
      </c>
      <c r="F117" s="6">
        <v>7408137</v>
      </c>
      <c r="G117" s="20">
        <v>1</v>
      </c>
      <c r="H117" s="20"/>
      <c r="I117" s="23"/>
      <c r="J117" s="6"/>
      <c r="K117" s="6"/>
      <c r="L117" s="424"/>
      <c r="M117" s="425" t="s">
        <v>722</v>
      </c>
      <c r="N117" s="24"/>
      <c r="O117" s="107"/>
      <c r="P117" s="105"/>
      <c r="Q117" s="106"/>
      <c r="R117" s="24"/>
      <c r="S117" s="107"/>
      <c r="T117" s="105"/>
      <c r="U117" s="106"/>
      <c r="V117" s="24"/>
      <c r="W117" s="107"/>
      <c r="X117" s="105"/>
      <c r="Y117" s="106"/>
      <c r="Z117" s="24"/>
      <c r="AA117" s="273"/>
      <c r="AB117" s="24"/>
      <c r="AC117" s="273"/>
      <c r="AD117" s="24"/>
      <c r="AE117" s="107"/>
      <c r="AF117" s="273"/>
      <c r="AG117" s="24"/>
      <c r="AH117" s="107"/>
      <c r="AI117" s="273"/>
      <c r="AJ117" s="24"/>
      <c r="AK117" s="107"/>
      <c r="AL117" s="273"/>
      <c r="AM117" s="24"/>
      <c r="AN117" s="107"/>
      <c r="AO117" s="273"/>
      <c r="AP117" s="24"/>
      <c r="AQ117" s="107"/>
      <c r="AR117" s="273"/>
      <c r="AS117" s="24"/>
      <c r="AT117" s="107"/>
      <c r="AU117" s="273"/>
      <c r="AV117" s="24"/>
      <c r="AW117" s="107"/>
      <c r="AX117" s="273"/>
      <c r="AY117" s="24"/>
      <c r="AZ117" s="107"/>
      <c r="BA117" s="273"/>
      <c r="BB117" s="24">
        <v>55.900001525878906</v>
      </c>
      <c r="BC117" s="107"/>
      <c r="BD117" s="273"/>
      <c r="BE117" s="24">
        <v>61.25</v>
      </c>
      <c r="BF117" s="107"/>
      <c r="BG117" s="273"/>
      <c r="BH117" s="24">
        <v>56.259998321533203</v>
      </c>
      <c r="BI117" s="107"/>
      <c r="BJ117" s="273"/>
      <c r="BK117" s="24"/>
      <c r="BL117" s="107"/>
      <c r="BM117" s="273"/>
      <c r="BN117" s="24">
        <v>77.800003051757813</v>
      </c>
      <c r="BO117" s="107"/>
      <c r="BP117" s="273"/>
      <c r="BQ117" s="24">
        <v>45</v>
      </c>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f t="shared" si="40"/>
        <v>59.242000579833984</v>
      </c>
      <c r="DK117" s="219"/>
      <c r="DL117" s="220">
        <f t="shared" si="41"/>
        <v>2.9621000289916992</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2"/>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3"/>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4"/>
        <v>0</v>
      </c>
      <c r="HI117" s="243"/>
      <c r="HJ117" s="242">
        <f>IF(MAX($N117:$Q117)&gt;=40, Active!HJ$2, 0)</f>
        <v>0</v>
      </c>
      <c r="HK117" s="234">
        <f>IF(MAX($R117:$U117)&gt;=40, Active!HK$2, 0)</f>
        <v>0</v>
      </c>
      <c r="HL117" s="234">
        <f>IF(MAX($V117:$Y117)&gt;=40, Active!HL$2, 0)</f>
        <v>0</v>
      </c>
      <c r="HM117" s="234">
        <f>IF(MAX($Z117:$AA117)&gt;=40, Active!HM$2, 0)</f>
        <v>0</v>
      </c>
      <c r="HN117" s="234">
        <f>IF(MAX($AB117:$AC117)&gt;=40, Active!HN$2, 0)</f>
        <v>0</v>
      </c>
      <c r="HO117" s="235">
        <f>IF(MAX($AD117:$AF117)&gt;=40, Active!HO$2, 0)</f>
        <v>0</v>
      </c>
      <c r="HP117" s="236">
        <f>IF(MAX($AG117:$AI117)&gt;=40, Active!HP$2, 0)</f>
        <v>0</v>
      </c>
      <c r="HQ117" s="236">
        <f>IF(MAX($AJ117:$AL117)&gt;=40, Active!HQ$2, 0)</f>
        <v>0</v>
      </c>
      <c r="HR117" s="236">
        <f>IF(MAX($AM117:$AO117)&gt;=40, Active!HR$2, 0)</f>
        <v>0</v>
      </c>
      <c r="HS117" s="236">
        <f>IF(MAX($AP117:$AR117)&gt;=40, Active!HS$2, 0)</f>
        <v>0</v>
      </c>
      <c r="HT117" s="236">
        <f>IF(MAX($AS117:$AU117)&gt;=40, Active!HT$2, 0)</f>
        <v>0</v>
      </c>
      <c r="HU117" s="236">
        <f>IF(MAX($AV117:$AX117)&gt;=40, Active!HU$2, 0)</f>
        <v>0</v>
      </c>
      <c r="HV117" s="237">
        <f>IF(MAX($AY117:$BA117)&gt;=40, Active!HV$2, 0)</f>
        <v>0</v>
      </c>
      <c r="HW117" s="238">
        <f>IF(MAX($BB117:$BD117)&gt;=40, Active!HW$2, 0)</f>
        <v>20</v>
      </c>
      <c r="HX117" s="238">
        <f>IF(MAX($BE117:$BG117)&gt;=40, Active!HX$2, 0)</f>
        <v>20</v>
      </c>
      <c r="HY117" s="238">
        <f>IF(MAX($BH117:$BJ117)&gt;=40, Active!HY$2, 0)</f>
        <v>20</v>
      </c>
      <c r="HZ117" s="238">
        <f>IF(MAX($BK117:$BM117)&gt;=40, Active!HZ$2, 0)</f>
        <v>0</v>
      </c>
      <c r="IA117" s="238">
        <f>IF(MAX($BN117:$BP117)&gt;=40, Active!IA$2, 0)</f>
        <v>20</v>
      </c>
      <c r="IB117" s="238">
        <f>IF(MAX($BQ117:$BS117)&gt;=40, Active!IB$2, 0)</f>
        <v>10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5"/>
        <v>90</v>
      </c>
      <c r="IQ117" s="416">
        <f t="shared" si="46"/>
        <v>0</v>
      </c>
    </row>
    <row r="118" spans="2:251" ht="15" customHeight="1" x14ac:dyDescent="0.25">
      <c r="B118" s="392">
        <v>38</v>
      </c>
      <c r="C118" s="13" t="s">
        <v>723</v>
      </c>
      <c r="D118" s="423">
        <v>42826</v>
      </c>
      <c r="E118" s="20" t="s">
        <v>278</v>
      </c>
      <c r="F118" s="6">
        <v>8117829</v>
      </c>
      <c r="G118" s="20">
        <v>1</v>
      </c>
      <c r="H118" s="20"/>
      <c r="I118" s="23"/>
      <c r="J118" s="6"/>
      <c r="K118" s="6"/>
      <c r="L118" s="424"/>
      <c r="M118" s="425" t="s">
        <v>724</v>
      </c>
      <c r="N118" s="24"/>
      <c r="O118" s="107"/>
      <c r="P118" s="105"/>
      <c r="Q118" s="106"/>
      <c r="R118" s="24"/>
      <c r="S118" s="107"/>
      <c r="T118" s="105"/>
      <c r="U118" s="106"/>
      <c r="V118" s="24"/>
      <c r="W118" s="107"/>
      <c r="X118" s="105"/>
      <c r="Y118" s="106"/>
      <c r="Z118" s="24"/>
      <c r="AA118" s="273"/>
      <c r="AB118" s="24"/>
      <c r="AC118" s="273"/>
      <c r="AD118" s="24"/>
      <c r="AE118" s="107"/>
      <c r="AF118" s="273"/>
      <c r="AG118" s="24"/>
      <c r="AH118" s="107"/>
      <c r="AI118" s="273"/>
      <c r="AJ118" s="24"/>
      <c r="AK118" s="107"/>
      <c r="AL118" s="273"/>
      <c r="AM118" s="24"/>
      <c r="AN118" s="107"/>
      <c r="AO118" s="273"/>
      <c r="AP118" s="24"/>
      <c r="AQ118" s="107"/>
      <c r="AR118" s="273"/>
      <c r="AS118" s="24"/>
      <c r="AT118" s="107"/>
      <c r="AU118" s="273"/>
      <c r="AV118" s="24"/>
      <c r="AW118" s="107"/>
      <c r="AX118" s="273"/>
      <c r="AY118" s="24"/>
      <c r="AZ118" s="107"/>
      <c r="BA118" s="273"/>
      <c r="BB118" s="24">
        <v>58.950000762939453</v>
      </c>
      <c r="BC118" s="107"/>
      <c r="BD118" s="273"/>
      <c r="BE118" s="24">
        <v>85</v>
      </c>
      <c r="BF118" s="107"/>
      <c r="BG118" s="273"/>
      <c r="BH118" s="24">
        <v>70.989997863769531</v>
      </c>
      <c r="BI118" s="107"/>
      <c r="BJ118" s="273"/>
      <c r="BK118" s="24"/>
      <c r="BL118" s="107"/>
      <c r="BM118" s="273"/>
      <c r="BN118" s="24">
        <v>75.199996948242188</v>
      </c>
      <c r="BO118" s="107"/>
      <c r="BP118" s="273"/>
      <c r="BQ118" s="24">
        <v>48</v>
      </c>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f t="shared" si="40"/>
        <v>67.627999114990232</v>
      </c>
      <c r="DK118" s="219"/>
      <c r="DL118" s="220">
        <f t="shared" si="41"/>
        <v>3.3813999557495116</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2"/>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3"/>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4"/>
        <v>0</v>
      </c>
      <c r="HI118" s="243"/>
      <c r="HJ118" s="242">
        <f>IF(MAX($N118:$Q118)&gt;=40, Active!HJ$2, 0)</f>
        <v>0</v>
      </c>
      <c r="HK118" s="234">
        <f>IF(MAX($R118:$U118)&gt;=40, Active!HK$2, 0)</f>
        <v>0</v>
      </c>
      <c r="HL118" s="234">
        <f>IF(MAX($V118:$Y118)&gt;=40, Active!HL$2, 0)</f>
        <v>0</v>
      </c>
      <c r="HM118" s="234">
        <f>IF(MAX($Z118:$AA118)&gt;=40, Active!HM$2, 0)</f>
        <v>0</v>
      </c>
      <c r="HN118" s="234">
        <f>IF(MAX($AB118:$AC118)&gt;=40, Active!HN$2, 0)</f>
        <v>0</v>
      </c>
      <c r="HO118" s="235">
        <f>IF(MAX($AD118:$AF118)&gt;=40, Active!HO$2, 0)</f>
        <v>0</v>
      </c>
      <c r="HP118" s="236">
        <f>IF(MAX($AG118:$AI118)&gt;=40, Active!HP$2, 0)</f>
        <v>0</v>
      </c>
      <c r="HQ118" s="236">
        <f>IF(MAX($AJ118:$AL118)&gt;=40, Active!HQ$2, 0)</f>
        <v>0</v>
      </c>
      <c r="HR118" s="236">
        <f>IF(MAX($AM118:$AO118)&gt;=40, Active!HR$2, 0)</f>
        <v>0</v>
      </c>
      <c r="HS118" s="236">
        <f>IF(MAX($AP118:$AR118)&gt;=40, Active!HS$2, 0)</f>
        <v>0</v>
      </c>
      <c r="HT118" s="236">
        <f>IF(MAX($AS118:$AU118)&gt;=40, Active!HT$2, 0)</f>
        <v>0</v>
      </c>
      <c r="HU118" s="236">
        <f>IF(MAX($AV118:$AX118)&gt;=40, Active!HU$2, 0)</f>
        <v>0</v>
      </c>
      <c r="HV118" s="237">
        <f>IF(MAX($AY118:$BA118)&gt;=40, Active!HV$2, 0)</f>
        <v>0</v>
      </c>
      <c r="HW118" s="238">
        <f>IF(MAX($BB118:$BD118)&gt;=40, Active!HW$2, 0)</f>
        <v>20</v>
      </c>
      <c r="HX118" s="238">
        <f>IF(MAX($BE118:$BG118)&gt;=40, Active!HX$2, 0)</f>
        <v>20</v>
      </c>
      <c r="HY118" s="238">
        <f>IF(MAX($BH118:$BJ118)&gt;=40, Active!HY$2, 0)</f>
        <v>20</v>
      </c>
      <c r="HZ118" s="238">
        <f>IF(MAX($BK118:$BM118)&gt;=40, Active!HZ$2, 0)</f>
        <v>0</v>
      </c>
      <c r="IA118" s="238">
        <f>IF(MAX($BN118:$BP118)&gt;=40, Active!IA$2, 0)</f>
        <v>20</v>
      </c>
      <c r="IB118" s="238">
        <f>IF(MAX($BQ118:$BS118)&gt;=40, Active!IB$2, 0)</f>
        <v>10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5"/>
        <v>90</v>
      </c>
      <c r="IQ118" s="416">
        <f t="shared" si="46"/>
        <v>0</v>
      </c>
    </row>
    <row r="119" spans="2:251" ht="15" customHeight="1" x14ac:dyDescent="0.25">
      <c r="B119" s="392">
        <v>39</v>
      </c>
      <c r="C119" s="13" t="s">
        <v>725</v>
      </c>
      <c r="D119" s="423">
        <v>42826</v>
      </c>
      <c r="E119" s="20" t="s">
        <v>278</v>
      </c>
      <c r="F119" s="6">
        <v>8117830</v>
      </c>
      <c r="G119" s="20">
        <v>1</v>
      </c>
      <c r="H119" s="20"/>
      <c r="I119" s="23"/>
      <c r="J119" s="6"/>
      <c r="K119" s="6"/>
      <c r="L119" s="424"/>
      <c r="M119" s="425" t="s">
        <v>726</v>
      </c>
      <c r="N119" s="24"/>
      <c r="O119" s="107"/>
      <c r="P119" s="105"/>
      <c r="Q119" s="106"/>
      <c r="R119" s="24"/>
      <c r="S119" s="107"/>
      <c r="T119" s="105"/>
      <c r="U119" s="106"/>
      <c r="V119" s="24"/>
      <c r="W119" s="107"/>
      <c r="X119" s="105"/>
      <c r="Y119" s="106"/>
      <c r="Z119" s="24"/>
      <c r="AA119" s="273"/>
      <c r="AB119" s="24"/>
      <c r="AC119" s="273"/>
      <c r="AD119" s="24"/>
      <c r="AE119" s="107"/>
      <c r="AF119" s="273"/>
      <c r="AG119" s="24"/>
      <c r="AH119" s="107"/>
      <c r="AI119" s="273"/>
      <c r="AJ119" s="24"/>
      <c r="AK119" s="107"/>
      <c r="AL119" s="273"/>
      <c r="AM119" s="24"/>
      <c r="AN119" s="107"/>
      <c r="AO119" s="273"/>
      <c r="AP119" s="24"/>
      <c r="AQ119" s="107"/>
      <c r="AR119" s="273"/>
      <c r="AS119" s="24"/>
      <c r="AT119" s="107"/>
      <c r="AU119" s="273"/>
      <c r="AV119" s="24"/>
      <c r="AW119" s="107"/>
      <c r="AX119" s="273"/>
      <c r="AY119" s="24"/>
      <c r="AZ119" s="107"/>
      <c r="BA119" s="273"/>
      <c r="BB119" s="24">
        <v>64.050003051757813</v>
      </c>
      <c r="BC119" s="107"/>
      <c r="BD119" s="273"/>
      <c r="BE119" s="24">
        <v>76.75</v>
      </c>
      <c r="BF119" s="107"/>
      <c r="BG119" s="273"/>
      <c r="BH119" s="281">
        <v>-52.509998321533203</v>
      </c>
      <c r="BI119" s="107">
        <v>52.509998321533203</v>
      </c>
      <c r="BJ119" s="273"/>
      <c r="BK119" s="24"/>
      <c r="BL119" s="107"/>
      <c r="BM119" s="273"/>
      <c r="BN119" s="24">
        <v>76.800003051757813</v>
      </c>
      <c r="BO119" s="107"/>
      <c r="BP119" s="273"/>
      <c r="BQ119" s="24">
        <v>70</v>
      </c>
      <c r="BR119" s="107"/>
      <c r="BS119" s="273"/>
      <c r="BT119" s="24"/>
      <c r="BU119" s="291"/>
      <c r="BV119" s="273"/>
      <c r="BW119" s="24"/>
      <c r="BX119" s="107"/>
      <c r="BY119" s="273"/>
      <c r="BZ119" s="24"/>
      <c r="CA119" s="107"/>
      <c r="CB119" s="273"/>
      <c r="CC119" s="24"/>
      <c r="CD119" s="107"/>
      <c r="CE119" s="107"/>
      <c r="CF119" s="107"/>
      <c r="CG119" s="107"/>
      <c r="CH119" s="273"/>
      <c r="CI119" s="24"/>
      <c r="CJ119" s="107"/>
      <c r="CK119" s="273"/>
      <c r="CL119" s="24"/>
      <c r="CM119" s="107"/>
      <c r="CN119" s="273"/>
      <c r="CO119" s="24"/>
      <c r="CP119" s="107"/>
      <c r="CQ119" s="273"/>
      <c r="CR119" s="24"/>
      <c r="CS119" s="107"/>
      <c r="CT119" s="273"/>
      <c r="CU119" s="24"/>
      <c r="CV119" s="107"/>
      <c r="CW119" s="273"/>
      <c r="CX119" s="24"/>
      <c r="CY119" s="107"/>
      <c r="CZ119" s="273"/>
      <c r="DA119" s="24"/>
      <c r="DB119" s="107"/>
      <c r="DC119" s="273"/>
      <c r="DD119" s="24"/>
      <c r="DE119" s="107"/>
      <c r="DF119" s="273"/>
      <c r="DG119" s="218"/>
      <c r="DH119" s="217"/>
      <c r="DI119" s="217"/>
      <c r="DJ119" s="286">
        <f t="shared" si="40"/>
        <v>47.933334350585938</v>
      </c>
      <c r="DK119" s="219"/>
      <c r="DL119" s="220">
        <f t="shared" si="41"/>
        <v>2.3966667175292971</v>
      </c>
      <c r="DM119" s="650">
        <f>COUNTIF(N119:DF119, Active!DM$1)+COUNTIF(N119:DF119, Active!DM$2)</f>
        <v>0</v>
      </c>
      <c r="DN119" s="233">
        <f>IF(COUNTIF($N119:$Q119, Active!ET$1)&gt;0, Active!DN$2, 0)</f>
        <v>0</v>
      </c>
      <c r="DO119" s="234">
        <f>IF(COUNTIF($R119:$U119, Active!ET$1)&gt;0, Active!DO$2, 0)</f>
        <v>0</v>
      </c>
      <c r="DP119" s="234">
        <f>IF(COUNTIF($V119:$Y119, Active!ET$1)&gt;0, Active!DP$2, 0)</f>
        <v>0</v>
      </c>
      <c r="DQ119" s="234">
        <f>IF(COUNTIF($Z119:$AA119, Active!ET$1)&gt;0, Active!DQ$2, 0)</f>
        <v>0</v>
      </c>
      <c r="DR119" s="234">
        <f>IF(COUNTIF($AB119:$AC119, Active!ET$1)&gt;0, Active!DR$2, 0)</f>
        <v>0</v>
      </c>
      <c r="DS119" s="235">
        <f>IF(COUNTIF($AD119:$AF119, Active!$ET$1)&gt;0, Active!DS$2, 0)</f>
        <v>0</v>
      </c>
      <c r="DT119" s="236">
        <f>IF(COUNTIF($AG119:$AI119, Active!$ET$1)&gt;0, Active!DT$2, 0)</f>
        <v>0</v>
      </c>
      <c r="DU119" s="236">
        <f>IF(COUNTIF($AJ119:$AL119, Active!$ET$1)&gt;0, Active!DU$2, 0)</f>
        <v>0</v>
      </c>
      <c r="DV119" s="236">
        <f>IF(COUNTIF($AM119:$AO119, Active!$ET$1)&gt;0, Active!DV$2, 0)</f>
        <v>0</v>
      </c>
      <c r="DW119" s="236">
        <f>IF(COUNTIF($AP119:$AR119, Active!$ET$1)&gt;0, Active!DW$2, 0)</f>
        <v>0</v>
      </c>
      <c r="DX119" s="236">
        <f>IF(COUNTIF($AS119:$AU119, Active!$ET$1)&gt;0, Active!DX$2, 0)</f>
        <v>0</v>
      </c>
      <c r="DY119" s="236">
        <f>IF(COUNTIF($AV119:$AX119, Active!$ET$1)&gt;0, Active!DY$2, 0)</f>
        <v>0</v>
      </c>
      <c r="DZ119" s="237">
        <f>IF(COUNTIF($AY119:$BA119, Active!$ET$1)&gt;0, Active!DZ$2, 0)</f>
        <v>0</v>
      </c>
      <c r="EA119" s="238">
        <f>IF(COUNTIF($BB119:$BD119, Active!$ET$1)&gt;0, Active!EA$2, 0)</f>
        <v>0</v>
      </c>
      <c r="EB119" s="238">
        <f>IF(COUNTIF($BE119:$BG119, Active!$ET$1)&gt;0, Active!EB$2, 0)</f>
        <v>0</v>
      </c>
      <c r="EC119" s="238">
        <f>IF(COUNTIF($BH119:$BJ119, Active!$ET$1)&gt;0, Active!EC$2, 0)</f>
        <v>0</v>
      </c>
      <c r="ED119" s="238">
        <f>IF(COUNTIF($BK119:$BM119, Active!$ET$1)&gt;0, Active!ED$2, 0)</f>
        <v>0</v>
      </c>
      <c r="EE119" s="238">
        <f>IF(COUNTIF($BN119:$BP119, Active!$ET$1)&gt;0, Active!EE$2, 0)</f>
        <v>0</v>
      </c>
      <c r="EF119" s="238">
        <f>IF(COUNTIF($BQ119:$BS119, Active!$ET$1)&gt;0, Active!EF$2, 0)</f>
        <v>0</v>
      </c>
      <c r="EG119" s="238">
        <f>IF(COUNTIF($BT119:$BV119, Active!$ET$1)&gt;0, Active!EG$2, 0)</f>
        <v>0</v>
      </c>
      <c r="EH119" s="239">
        <f>IF(COUNTIF($BW119:$BY119, Active!$ET$1)&gt;0, Active!EH$2, 0)</f>
        <v>0</v>
      </c>
      <c r="EI119" s="240">
        <f>IF(COUNTIF($BZ119:$CB119, Active!$ET$1)&gt;0, Active!EI$2, 0)</f>
        <v>0</v>
      </c>
      <c r="EJ119" s="240">
        <f>IF(COUNTIF($CC119:$CE119, Active!$ET$1)&gt;0, Active!EJ$2, 0)</f>
        <v>0</v>
      </c>
      <c r="EK119" s="240">
        <f>IF(COUNTIF($CF119:$CH119, Active!$ET$1)&gt;0, Active!EK$2, 0)</f>
        <v>0</v>
      </c>
      <c r="EL119" s="240">
        <f>IF(COUNTIF($CI119:$CK119, Active!$ET$1)&gt;0, Active!EL$2, 0)</f>
        <v>0</v>
      </c>
      <c r="EM119" s="240">
        <f>IF(COUNTIF($CL119:$CN119, Active!$ET$1)&gt;0, Active!EM$2, 0)</f>
        <v>0</v>
      </c>
      <c r="EN119" s="240">
        <f>IF(COUNTIF($CO119:$CQ119, Active!$ET$1)&gt;0, Active!EN$2, 0)</f>
        <v>0</v>
      </c>
      <c r="EO119" s="240">
        <f>IF(COUNTIF($CR119:$CT119, Active!$ET$1)&gt;0, Active!EO$2, 0)</f>
        <v>0</v>
      </c>
      <c r="EP119" s="240">
        <f>IF(COUNTIF($CU119:$CW119, Active!$ET$1)&gt;0, Active!EP$2, 0)</f>
        <v>0</v>
      </c>
      <c r="EQ119" s="240">
        <f>IF(COUNTIF($CX119:$CZ119, Active!$ET$1)&gt;0, Active!EQ$2, 0)</f>
        <v>0</v>
      </c>
      <c r="ER119" s="240">
        <f>IF(COUNTIF($DA119:$DC119, Active!$ET$1)&gt;0, Active!ER$2, 0)</f>
        <v>0</v>
      </c>
      <c r="ES119" s="240">
        <f>IF(COUNTIF($DD119:$DF119, Active!$ET$1)&gt;0, Active!ES$2, 0)</f>
        <v>0</v>
      </c>
      <c r="ET119" s="241">
        <f t="shared" si="42"/>
        <v>0</v>
      </c>
      <c r="EU119" s="242">
        <f>IF(COUNTIF($N119:$Q119, Active!GA$1)&gt;0, Active!EU$2, 0)</f>
        <v>0</v>
      </c>
      <c r="EV119" s="234">
        <f>IF(COUNTIF($R119:$U119, Active!GA$1)&gt;0, Active!EV$2, 0)</f>
        <v>0</v>
      </c>
      <c r="EW119" s="234">
        <f>IF(COUNTIF($V119:$Y119, Active!GA$1)&gt;0, Active!EW$2, 0)</f>
        <v>0</v>
      </c>
      <c r="EX119" s="234">
        <f>IF(COUNTIF($Z119:$AA119, Active!GA$1)&gt;0, Active!EX$2, 0)</f>
        <v>0</v>
      </c>
      <c r="EY119" s="234">
        <f>IF(COUNTIF($AB119:$AC119, Active!GA$1)&gt;0, Active!EY$2, 0)</f>
        <v>0</v>
      </c>
      <c r="EZ119" s="235">
        <f>IF(COUNTIF($AD119:$AF119, Active!$GA$1)&gt;0, Active!EZ$2, 0)</f>
        <v>0</v>
      </c>
      <c r="FA119" s="236">
        <f>IF(COUNTIF($AG119:$AI119, Active!$GA$1)&gt;0, Active!FA$2, 0)</f>
        <v>0</v>
      </c>
      <c r="FB119" s="236">
        <f>IF(COUNTIF($AJ119:$AL119, Active!$GA$1)&gt;0, Active!FB$2, 0)</f>
        <v>0</v>
      </c>
      <c r="FC119" s="236">
        <f>IF(COUNTIF($AM119:$AO119, Active!$GA$1)&gt;0, Active!FC$2, 0)</f>
        <v>0</v>
      </c>
      <c r="FD119" s="236">
        <f>IF(COUNTIF($AP119:$AR119, Active!$GA$1)&gt;0, Active!FD$2, 0)</f>
        <v>0</v>
      </c>
      <c r="FE119" s="236">
        <f>IF(COUNTIF($AS119:$AU119, Active!$GA$1)&gt;0, Active!FE$2, 0)</f>
        <v>0</v>
      </c>
      <c r="FF119" s="236">
        <f>IF(COUNTIF($AV119:$AX119, Active!$GA$1)&gt;0, Active!FF$2, 0)</f>
        <v>0</v>
      </c>
      <c r="FG119" s="237">
        <f>IF(COUNTIF($AY119:$BA119, Active!$GA$1)&gt;0, Active!FG$2, 0)</f>
        <v>0</v>
      </c>
      <c r="FH119" s="238">
        <f>IF(COUNTIF($BB119:$BD119, Active!$GA$1)&gt;0, Active!FH$2, 0)</f>
        <v>0</v>
      </c>
      <c r="FI119" s="238">
        <f>IF(COUNTIF($BE119:$BG119, Active!$GA$1)&gt;0, Active!FI$2, 0)</f>
        <v>0</v>
      </c>
      <c r="FJ119" s="238">
        <f>IF(COUNTIF($BH119:$BJ119, Active!$GA$1)&gt;0, Active!FJ$2, 0)</f>
        <v>0</v>
      </c>
      <c r="FK119" s="238">
        <f>IF(COUNTIF($BK119:$BM119, Active!$GA$1)&gt;0, Active!FK$2, 0)</f>
        <v>0</v>
      </c>
      <c r="FL119" s="238">
        <f>IF(COUNTIF($BN119:$BP119, Active!$GA$1)&gt;0, Active!FL$2, 0)</f>
        <v>0</v>
      </c>
      <c r="FM119" s="238">
        <f>IF(COUNTIF($BQ119:$BS119, Active!$GA$1)&gt;0, Active!FM$2, 0)</f>
        <v>0</v>
      </c>
      <c r="FN119" s="238">
        <f>IF(COUNTIF($BT119:$BV119, Active!$GA$1)&gt;0, Active!FN$2, 0)</f>
        <v>0</v>
      </c>
      <c r="FO119" s="239">
        <f>IF(COUNTIF($BW119:$BY119, Active!$GA$1)&gt;0, Active!FO$2, 0)</f>
        <v>0</v>
      </c>
      <c r="FP119" s="240">
        <f>IF(COUNTIF($BZ119:$CB119, Active!$GA$1)&gt;0, Active!FP$2, 0)</f>
        <v>0</v>
      </c>
      <c r="FQ119" s="240">
        <f>IF(COUNTIF($CC119:$CE119, Active!$GA$1)&gt;0, Active!FQ$2, 0)</f>
        <v>0</v>
      </c>
      <c r="FR119" s="240">
        <f>IF(COUNTIF($CF119:$CH119, Active!$GA$1)&gt;0, Active!FR$2, 0)</f>
        <v>0</v>
      </c>
      <c r="FS119" s="240">
        <f>IF(COUNTIF($CI119:$CK119, Active!$GA$1)&gt;0, Active!FS$2, 0)</f>
        <v>0</v>
      </c>
      <c r="FT119" s="240">
        <f>IF(COUNTIF($CL119:$CN119, Active!$GA$1)&gt;0, Active!FT$2, 0)</f>
        <v>0</v>
      </c>
      <c r="FU119" s="240">
        <f>IF(COUNTIF($CO119:$CQ119, Active!$GA$1)&gt;0, Active!FU$2, 0)</f>
        <v>0</v>
      </c>
      <c r="FV119" s="240">
        <f>IF(COUNTIF($CR119:$CT119, Active!$GA$1)&gt;0, Active!FV$2, 0)</f>
        <v>0</v>
      </c>
      <c r="FW119" s="240">
        <f>IF(COUNTIF($CU119:$CW119, Active!$GA$1)&gt;0, Active!FW$2, 0)</f>
        <v>0</v>
      </c>
      <c r="FX119" s="240">
        <f>IF(COUNTIF($CX119:$CZ119, Active!$GA$1)&gt;0, Active!FX$2, 0)</f>
        <v>0</v>
      </c>
      <c r="FY119" s="240">
        <f>IF(COUNTIF($DA119:$DC119, Active!$GA$1)&gt;0, Active!FY$2, 0)</f>
        <v>0</v>
      </c>
      <c r="FZ119" s="240">
        <f>IF(COUNTIF($DD119:$DF119, Active!$GA$1)&gt;0, Active!FZ$2, 0)</f>
        <v>0</v>
      </c>
      <c r="GA119" s="241">
        <f t="shared" si="43"/>
        <v>0</v>
      </c>
      <c r="GB119" s="242">
        <f>IF(COUNTIF($N119:$Q119, Active!HH$1)&gt;0, Active!GB$2, 0)</f>
        <v>0</v>
      </c>
      <c r="GC119" s="234">
        <f>IF(COUNTIF($R119:$U119, Active!HH$1)&gt;0, Active!GC$2, 0)</f>
        <v>0</v>
      </c>
      <c r="GD119" s="234">
        <f>IF(COUNTIF($V119:$Y119, Active!HH$1)&gt;0, Active!GD$2, 0)</f>
        <v>0</v>
      </c>
      <c r="GE119" s="234">
        <f>IF(COUNTIF($Z119:$AA119, Active!HH$1)&gt;0, Active!GE$2, 0)</f>
        <v>0</v>
      </c>
      <c r="GF119" s="234">
        <f>IF(COUNTIF($AB119:$AC119, Active!HH$1)&gt;0, Active!GF$2, 0)</f>
        <v>0</v>
      </c>
      <c r="GG119" s="235">
        <f>IF(COUNTIF($AD119:$AF119, Active!$HH$1)&gt;0, Active!GG$2, 0)</f>
        <v>0</v>
      </c>
      <c r="GH119" s="236">
        <f>IF(COUNTIF($AG119:$AI119, Active!$HH$1)&gt;0, Active!GH$2, 0)</f>
        <v>0</v>
      </c>
      <c r="GI119" s="236">
        <f>IF(COUNTIF($AJ119:$AL119, Active!$HH$1)&gt;0, Active!GI$2, 0)</f>
        <v>0</v>
      </c>
      <c r="GJ119" s="236">
        <f>IF(COUNTIF($AM119:$AO119, Active!$HH$1)&gt;0, Active!GJ$2, 0)</f>
        <v>0</v>
      </c>
      <c r="GK119" s="236">
        <f>IF(COUNTIF($AP119:$AR119, Active!$HH$1)&gt;0, Active!GK$2, 0)</f>
        <v>0</v>
      </c>
      <c r="GL119" s="236">
        <f>IF(COUNTIF($AS119:$AU119, Active!$HH$1)&gt;0, Active!GL$2, 0)</f>
        <v>0</v>
      </c>
      <c r="GM119" s="236">
        <f>IF(COUNTIF($AV119:$AX119, Active!$HH$1)&gt;0, Active!GM$2, 0)</f>
        <v>0</v>
      </c>
      <c r="GN119" s="237">
        <f>IF(COUNTIF($AY119:$BA119, Active!$HH$1)&gt;0, Active!GN$2, 0)</f>
        <v>0</v>
      </c>
      <c r="GO119" s="238">
        <f>IF(COUNTIF($BB119:$BD119, Active!$HH$1)&gt;0, Active!GO$2, 0)</f>
        <v>0</v>
      </c>
      <c r="GP119" s="238">
        <f>IF(COUNTIF($BE119:$BG119, Active!$HH$1)&gt;0, Active!GP$2, 0)</f>
        <v>0</v>
      </c>
      <c r="GQ119" s="238">
        <f>IF(COUNTIF($BH119:$BJ119, Active!$HH$1)&gt;0, Active!GQ$2, 0)</f>
        <v>0</v>
      </c>
      <c r="GR119" s="238">
        <f>IF(COUNTIF($BK119:$BM119, Active!$HH$1)&gt;0, Active!GR$2, 0)</f>
        <v>0</v>
      </c>
      <c r="GS119" s="238">
        <f>IF(COUNTIF($BN119:$BP119, Active!$HH$1)&gt;0, Active!GS$2, 0)</f>
        <v>0</v>
      </c>
      <c r="GT119" s="238">
        <f>IF(COUNTIF($BQ119:$BS119, Active!$HH$1)&gt;0, Active!GT$2, 0)</f>
        <v>0</v>
      </c>
      <c r="GU119" s="238">
        <f>IF(COUNTIF($BT119:$BV119, Active!$HH$1)&gt;0, Active!GU$2, 0)</f>
        <v>0</v>
      </c>
      <c r="GV119" s="239">
        <f>IF(COUNTIF($BW119:$BY119, Active!$HH$1)&gt;0, Active!GV$2, 0)</f>
        <v>0</v>
      </c>
      <c r="GW119" s="240">
        <f>IF(COUNTIF($BZ119:$CB119, Active!$HH$1)&gt;0, Active!GW$2, 0)</f>
        <v>0</v>
      </c>
      <c r="GX119" s="240">
        <f>IF(COUNTIF($CC119:$CE119, Active!$HH$1)&gt;0, Active!GX$2, 0)</f>
        <v>0</v>
      </c>
      <c r="GY119" s="240">
        <f>IF(COUNTIF($CF119:$CH119, Active!$HH$1)&gt;0, Active!GY$2, 0)</f>
        <v>0</v>
      </c>
      <c r="GZ119" s="240">
        <f>IF(COUNTIF($CI119:$CK119, Active!$HH$1)&gt;0, Active!GZ$2, 0)</f>
        <v>0</v>
      </c>
      <c r="HA119" s="240">
        <f>IF(COUNTIF($CL119:$CN119, Active!$HH$1)&gt;0, Active!HA$2, 0)</f>
        <v>0</v>
      </c>
      <c r="HB119" s="240">
        <f>IF(COUNTIF($CO119:$CQ119, Active!$HH$1)&gt;0, Active!HB$2, 0)</f>
        <v>0</v>
      </c>
      <c r="HC119" s="240">
        <f>IF(COUNTIF($CR119:$CT119, Active!$HH$1)&gt;0, Active!HC$2, 0)</f>
        <v>0</v>
      </c>
      <c r="HD119" s="240">
        <f>IF(COUNTIF($CU119:$CW119, Active!$HH$1)&gt;0, Active!HD$2, 0)</f>
        <v>0</v>
      </c>
      <c r="HE119" s="240">
        <f>IF(COUNTIF($CX119:$CZ119, Active!$HH$1)&gt;0, Active!HE$2, 0)</f>
        <v>0</v>
      </c>
      <c r="HF119" s="240">
        <f>IF(COUNTIF($DA119:$DC119, Active!$HH$1)&gt;0, Active!HF$2, 0)</f>
        <v>0</v>
      </c>
      <c r="HG119" s="240">
        <f>IF(COUNTIF($DD119:$DF119, Active!$HH$1)&gt;0, Active!HG$2, 0)</f>
        <v>0</v>
      </c>
      <c r="HH119" s="241">
        <f t="shared" si="44"/>
        <v>0</v>
      </c>
      <c r="HI119" s="243"/>
      <c r="HJ119" s="242">
        <f>IF(MAX($N119:$Q119)&gt;=40, Active!HJ$2, 0)</f>
        <v>0</v>
      </c>
      <c r="HK119" s="234">
        <f>IF(MAX($R119:$U119)&gt;=40, Active!HK$2, 0)</f>
        <v>0</v>
      </c>
      <c r="HL119" s="234">
        <f>IF(MAX($V119:$Y119)&gt;=40, Active!HL$2, 0)</f>
        <v>0</v>
      </c>
      <c r="HM119" s="234">
        <f>IF(MAX($Z119:$AA119)&gt;=40, Active!HM$2, 0)</f>
        <v>0</v>
      </c>
      <c r="HN119" s="234">
        <f>IF(MAX($AB119:$AC119)&gt;=40, Active!HN$2, 0)</f>
        <v>0</v>
      </c>
      <c r="HO119" s="235">
        <f>IF(MAX($AD119:$AF119)&gt;=40, Active!HO$2, 0)</f>
        <v>0</v>
      </c>
      <c r="HP119" s="236">
        <f>IF(MAX($AG119:$AI119)&gt;=40, Active!HP$2, 0)</f>
        <v>0</v>
      </c>
      <c r="HQ119" s="236">
        <f>IF(MAX($AJ119:$AL119)&gt;=40, Active!HQ$2, 0)</f>
        <v>0</v>
      </c>
      <c r="HR119" s="236">
        <f>IF(MAX($AM119:$AO119)&gt;=40, Active!HR$2, 0)</f>
        <v>0</v>
      </c>
      <c r="HS119" s="236">
        <f>IF(MAX($AP119:$AR119)&gt;=40, Active!HS$2, 0)</f>
        <v>0</v>
      </c>
      <c r="HT119" s="236">
        <f>IF(MAX($AS119:$AU119)&gt;=40, Active!HT$2, 0)</f>
        <v>0</v>
      </c>
      <c r="HU119" s="236">
        <f>IF(MAX($AV119:$AX119)&gt;=40, Active!HU$2, 0)</f>
        <v>0</v>
      </c>
      <c r="HV119" s="237">
        <f>IF(MAX($AY119:$BA119)&gt;=40, Active!HV$2, 0)</f>
        <v>0</v>
      </c>
      <c r="HW119" s="238">
        <f>IF(MAX($BB119:$BD119)&gt;=40, Active!HW$2, 0)</f>
        <v>20</v>
      </c>
      <c r="HX119" s="238">
        <f>IF(MAX($BE119:$BG119)&gt;=40, Active!HX$2, 0)</f>
        <v>20</v>
      </c>
      <c r="HY119" s="238">
        <f>IF(MAX($BH119:$BJ119)&gt;=40, Active!HY$2, 0)</f>
        <v>20</v>
      </c>
      <c r="HZ119" s="238">
        <f>IF(MAX($BK119:$BM119)&gt;=40, Active!HZ$2, 0)</f>
        <v>0</v>
      </c>
      <c r="IA119" s="238">
        <f>IF(MAX($BN119:$BP119)&gt;=40, Active!IA$2, 0)</f>
        <v>20</v>
      </c>
      <c r="IB119" s="238">
        <f>IF(MAX($BQ119:$BS119)&gt;=40, Active!IB$2, 0)</f>
        <v>10</v>
      </c>
      <c r="IC119" s="238">
        <f>IF(MAX($BT119:$BV119)&gt;=40, Active!IC$2, 0)</f>
        <v>0</v>
      </c>
      <c r="ID119" s="239">
        <f>IF(MAX($BW119:$BY119)&gt;=40, Active!ID$2, 0)</f>
        <v>0</v>
      </c>
      <c r="IE119" s="240">
        <f>IF(MAX($BZ119:$CB119)&gt;=40, Active!IE$2, 0)</f>
        <v>0</v>
      </c>
      <c r="IF119" s="240">
        <f>IF(MAX($CC119:$CE119)&gt;=40, Active!IF$2, 0)</f>
        <v>0</v>
      </c>
      <c r="IG119" s="240">
        <f>IF(MAX($CF119:$CH119)&gt;=40, Active!IG$2, 0)</f>
        <v>0</v>
      </c>
      <c r="IH119" s="240">
        <f>IF(MAX($CI119:$CK119)&gt;=40, Active!IH$2, 0)</f>
        <v>0</v>
      </c>
      <c r="II119" s="240">
        <f>IF(MAX($CL119:$CN119)&gt;=40, Active!II$2, 0)</f>
        <v>0</v>
      </c>
      <c r="IJ119" s="240">
        <f>IF(MAX($CO119:$CQ119)&gt;=40, Active!IJ$2, 0)</f>
        <v>0</v>
      </c>
      <c r="IK119" s="240">
        <f>IF(MAX($CR119:$CT119)&gt;=40, Active!IK$2, 0)</f>
        <v>0</v>
      </c>
      <c r="IL119" s="240">
        <f>IF(MAX($CU119:$CW119)&gt;=40, Active!IL$2, 0)</f>
        <v>0</v>
      </c>
      <c r="IM119" s="240">
        <f>IF(MAX($CX119:$CZ119)&gt;=40, Active!IM$2, 0)</f>
        <v>0</v>
      </c>
      <c r="IN119" s="240">
        <f>IF(MAX($DA119:$DC119)&gt;=40, Active!IN$2, 0)</f>
        <v>0</v>
      </c>
      <c r="IO119" s="240">
        <f>IF(MAX($DD119:$DF119)&gt;=40, Active!IO$2, 0)</f>
        <v>0</v>
      </c>
      <c r="IP119" s="416">
        <f t="shared" si="45"/>
        <v>90</v>
      </c>
      <c r="IQ119" s="416">
        <f t="shared" si="46"/>
        <v>0</v>
      </c>
    </row>
    <row r="120" spans="2:251" ht="15" customHeight="1" x14ac:dyDescent="0.25">
      <c r="B120" s="392">
        <v>40</v>
      </c>
      <c r="C120" s="13" t="s">
        <v>727</v>
      </c>
      <c r="D120" s="423">
        <v>42826</v>
      </c>
      <c r="E120" s="20" t="s">
        <v>278</v>
      </c>
      <c r="F120" s="6">
        <v>8117841</v>
      </c>
      <c r="G120" s="20">
        <v>1</v>
      </c>
      <c r="H120" s="20"/>
      <c r="I120" s="23"/>
      <c r="J120" s="6"/>
      <c r="K120" s="6"/>
      <c r="L120" s="424"/>
      <c r="M120" s="425" t="s">
        <v>728</v>
      </c>
      <c r="N120" s="24"/>
      <c r="O120" s="107"/>
      <c r="P120" s="105"/>
      <c r="Q120" s="106"/>
      <c r="R120" s="24"/>
      <c r="S120" s="107"/>
      <c r="T120" s="105"/>
      <c r="U120" s="106"/>
      <c r="V120" s="24"/>
      <c r="W120" s="107"/>
      <c r="X120" s="105"/>
      <c r="Y120" s="106"/>
      <c r="Z120" s="24"/>
      <c r="AA120" s="273"/>
      <c r="AB120" s="24"/>
      <c r="AC120" s="273"/>
      <c r="AD120" s="24"/>
      <c r="AE120" s="107"/>
      <c r="AF120" s="273"/>
      <c r="AG120" s="24"/>
      <c r="AH120" s="107"/>
      <c r="AI120" s="273"/>
      <c r="AJ120" s="24"/>
      <c r="AK120" s="107"/>
      <c r="AL120" s="273"/>
      <c r="AM120" s="24"/>
      <c r="AN120" s="107"/>
      <c r="AO120" s="273"/>
      <c r="AP120" s="24"/>
      <c r="AQ120" s="107"/>
      <c r="AR120" s="273"/>
      <c r="AS120" s="24"/>
      <c r="AT120" s="107"/>
      <c r="AU120" s="273"/>
      <c r="AV120" s="24"/>
      <c r="AW120" s="107"/>
      <c r="AX120" s="273"/>
      <c r="AY120" s="24"/>
      <c r="AZ120" s="107"/>
      <c r="BA120" s="273"/>
      <c r="BB120" s="24">
        <v>69.900001525878906</v>
      </c>
      <c r="BC120" s="107"/>
      <c r="BD120" s="273"/>
      <c r="BE120" s="24">
        <v>82.25</v>
      </c>
      <c r="BF120" s="107"/>
      <c r="BG120" s="273"/>
      <c r="BH120" s="24">
        <v>74.25</v>
      </c>
      <c r="BI120" s="107"/>
      <c r="BJ120" s="273"/>
      <c r="BK120" s="24"/>
      <c r="BL120" s="107"/>
      <c r="BM120" s="273"/>
      <c r="BN120" s="24">
        <v>80.400001525878906</v>
      </c>
      <c r="BO120" s="107"/>
      <c r="BP120" s="273"/>
      <c r="BQ120" s="24">
        <v>51</v>
      </c>
      <c r="BR120" s="107"/>
      <c r="BS120" s="273"/>
      <c r="BT120" s="24"/>
      <c r="BU120" s="291"/>
      <c r="BV120" s="273"/>
      <c r="BW120" s="24"/>
      <c r="BX120" s="107"/>
      <c r="BY120" s="273"/>
      <c r="BZ120" s="24"/>
      <c r="CA120" s="107"/>
      <c r="CB120" s="273"/>
      <c r="CC120" s="24"/>
      <c r="CD120" s="107"/>
      <c r="CE120" s="107"/>
      <c r="CF120" s="107"/>
      <c r="CG120" s="107"/>
      <c r="CH120" s="273"/>
      <c r="CI120" s="24"/>
      <c r="CJ120" s="107"/>
      <c r="CK120" s="273"/>
      <c r="CL120" s="24"/>
      <c r="CM120" s="107"/>
      <c r="CN120" s="273"/>
      <c r="CO120" s="24"/>
      <c r="CP120" s="107"/>
      <c r="CQ120" s="273"/>
      <c r="CR120" s="24"/>
      <c r="CS120" s="107"/>
      <c r="CT120" s="273"/>
      <c r="CU120" s="24"/>
      <c r="CV120" s="107"/>
      <c r="CW120" s="273"/>
      <c r="CX120" s="24"/>
      <c r="CY120" s="107"/>
      <c r="CZ120" s="273"/>
      <c r="DA120" s="24"/>
      <c r="DB120" s="107"/>
      <c r="DC120" s="273"/>
      <c r="DD120" s="24"/>
      <c r="DE120" s="107"/>
      <c r="DF120" s="273"/>
      <c r="DG120" s="218"/>
      <c r="DH120" s="217"/>
      <c r="DI120" s="217"/>
      <c r="DJ120" s="286">
        <f t="shared" si="40"/>
        <v>71.560000610351565</v>
      </c>
      <c r="DK120" s="219"/>
      <c r="DL120" s="220">
        <f t="shared" si="41"/>
        <v>3.5780000305175781</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si="42"/>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si="43"/>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si="44"/>
        <v>0</v>
      </c>
      <c r="HI120" s="243"/>
      <c r="HJ120" s="242">
        <f>IF(MAX($N120:$Q120)&gt;=40, Active!HJ$2, 0)</f>
        <v>0</v>
      </c>
      <c r="HK120" s="234">
        <f>IF(MAX($R120:$U120)&gt;=40, Active!HK$2, 0)</f>
        <v>0</v>
      </c>
      <c r="HL120" s="234">
        <f>IF(MAX($V120:$Y120)&gt;=40, Active!HL$2, 0)</f>
        <v>0</v>
      </c>
      <c r="HM120" s="234">
        <f>IF(MAX($Z120:$AA120)&gt;=40, Active!HM$2, 0)</f>
        <v>0</v>
      </c>
      <c r="HN120" s="234">
        <f>IF(MAX($AB120:$AC120)&gt;=40, Active!HN$2, 0)</f>
        <v>0</v>
      </c>
      <c r="HO120" s="235">
        <f>IF(MAX($AD120:$AF120)&gt;=40, Active!HO$2, 0)</f>
        <v>0</v>
      </c>
      <c r="HP120" s="236">
        <f>IF(MAX($AG120:$AI120)&gt;=40, Active!HP$2, 0)</f>
        <v>0</v>
      </c>
      <c r="HQ120" s="236">
        <f>IF(MAX($AJ120:$AL120)&gt;=40, Active!HQ$2, 0)</f>
        <v>0</v>
      </c>
      <c r="HR120" s="236">
        <f>IF(MAX($AM120:$AO120)&gt;=40, Active!HR$2, 0)</f>
        <v>0</v>
      </c>
      <c r="HS120" s="236">
        <f>IF(MAX($AP120:$AR120)&gt;=40, Active!HS$2, 0)</f>
        <v>0</v>
      </c>
      <c r="HT120" s="236">
        <f>IF(MAX($AS120:$AU120)&gt;=40, Active!HT$2, 0)</f>
        <v>0</v>
      </c>
      <c r="HU120" s="236">
        <f>IF(MAX($AV120:$AX120)&gt;=40, Active!HU$2, 0)</f>
        <v>0</v>
      </c>
      <c r="HV120" s="237">
        <f>IF(MAX($AY120:$BA120)&gt;=40, Active!HV$2, 0)</f>
        <v>0</v>
      </c>
      <c r="HW120" s="238">
        <f>IF(MAX($BB120:$BD120)&gt;=40, Active!HW$2, 0)</f>
        <v>20</v>
      </c>
      <c r="HX120" s="238">
        <f>IF(MAX($BE120:$BG120)&gt;=40, Active!HX$2, 0)</f>
        <v>20</v>
      </c>
      <c r="HY120" s="238">
        <f>IF(MAX($BH120:$BJ120)&gt;=40, Active!HY$2, 0)</f>
        <v>20</v>
      </c>
      <c r="HZ120" s="238">
        <f>IF(MAX($BK120:$BM120)&gt;=40, Active!HZ$2, 0)</f>
        <v>0</v>
      </c>
      <c r="IA120" s="238">
        <f>IF(MAX($BN120:$BP120)&gt;=40, Active!IA$2, 0)</f>
        <v>20</v>
      </c>
      <c r="IB120" s="238">
        <f>IF(MAX($BQ120:$BS120)&gt;=40, Active!IB$2, 0)</f>
        <v>10</v>
      </c>
      <c r="IC120" s="238">
        <f>IF(MAX($BT120:$BV120)&gt;=40, Active!IC$2, 0)</f>
        <v>0</v>
      </c>
      <c r="ID120" s="239">
        <f>IF(MAX($BW120:$BY120)&gt;=40, Active!ID$2, 0)</f>
        <v>0</v>
      </c>
      <c r="IE120" s="240">
        <f>IF(MAX($BZ120:$CB120)&gt;=40, Active!IE$2, 0)</f>
        <v>0</v>
      </c>
      <c r="IF120" s="240">
        <f>IF(MAX($CC120:$CE120)&gt;=40, Active!IF$2, 0)</f>
        <v>0</v>
      </c>
      <c r="IG120" s="240">
        <f>IF(MAX($CF120:$CH120)&gt;=40, Active!IG$2, 0)</f>
        <v>0</v>
      </c>
      <c r="IH120" s="240">
        <f>IF(MAX($CI120:$CK120)&gt;=40, Active!IH$2, 0)</f>
        <v>0</v>
      </c>
      <c r="II120" s="240">
        <f>IF(MAX($CL120:$CN120)&gt;=40, Active!II$2, 0)</f>
        <v>0</v>
      </c>
      <c r="IJ120" s="240">
        <f>IF(MAX($CO120:$CQ120)&gt;=40, Active!IJ$2, 0)</f>
        <v>0</v>
      </c>
      <c r="IK120" s="240">
        <f>IF(MAX($CR120:$CT120)&gt;=40, Active!IK$2, 0)</f>
        <v>0</v>
      </c>
      <c r="IL120" s="240">
        <f>IF(MAX($CU120:$CW120)&gt;=40, Active!IL$2, 0)</f>
        <v>0</v>
      </c>
      <c r="IM120" s="240">
        <f>IF(MAX($CX120:$CZ120)&gt;=40, Active!IM$2, 0)</f>
        <v>0</v>
      </c>
      <c r="IN120" s="240">
        <f>IF(MAX($DA120:$DC120)&gt;=40, Active!IN$2, 0)</f>
        <v>0</v>
      </c>
      <c r="IO120" s="240">
        <f>IF(MAX($DD120:$DF120)&gt;=40, Active!IO$2, 0)</f>
        <v>0</v>
      </c>
      <c r="IP120" s="416">
        <f t="shared" si="45"/>
        <v>90</v>
      </c>
      <c r="IQ120" s="416">
        <f t="shared" si="46"/>
        <v>0</v>
      </c>
    </row>
    <row r="121" spans="2:251" ht="15" customHeight="1" x14ac:dyDescent="0.25">
      <c r="B121" s="392">
        <v>41</v>
      </c>
      <c r="C121" s="13" t="s">
        <v>729</v>
      </c>
      <c r="D121" s="423">
        <v>42736</v>
      </c>
      <c r="E121" s="20" t="s">
        <v>278</v>
      </c>
      <c r="F121" s="6">
        <v>8117852</v>
      </c>
      <c r="G121" s="20">
        <v>1</v>
      </c>
      <c r="H121" s="20"/>
      <c r="I121" s="23"/>
      <c r="J121" s="6"/>
      <c r="K121" s="6"/>
      <c r="L121" s="424"/>
      <c r="M121" s="425" t="s">
        <v>730</v>
      </c>
      <c r="N121" s="24"/>
      <c r="O121" s="107"/>
      <c r="P121" s="105"/>
      <c r="Q121" s="106"/>
      <c r="R121" s="24"/>
      <c r="S121" s="107"/>
      <c r="T121" s="105"/>
      <c r="U121" s="106"/>
      <c r="V121" s="24"/>
      <c r="W121" s="107"/>
      <c r="X121" s="105"/>
      <c r="Y121" s="106"/>
      <c r="Z121" s="24"/>
      <c r="AA121" s="273"/>
      <c r="AB121" s="24"/>
      <c r="AC121" s="273"/>
      <c r="AD121" s="24"/>
      <c r="AE121" s="107"/>
      <c r="AF121" s="273"/>
      <c r="AG121" s="24"/>
      <c r="AH121" s="107"/>
      <c r="AI121" s="273"/>
      <c r="AJ121" s="24"/>
      <c r="AK121" s="107"/>
      <c r="AL121" s="273"/>
      <c r="AM121" s="24"/>
      <c r="AN121" s="107"/>
      <c r="AO121" s="273"/>
      <c r="AP121" s="24"/>
      <c r="AQ121" s="107"/>
      <c r="AR121" s="273"/>
      <c r="AS121" s="24"/>
      <c r="AT121" s="107"/>
      <c r="AU121" s="273"/>
      <c r="AV121" s="24"/>
      <c r="AW121" s="107"/>
      <c r="AX121" s="273"/>
      <c r="AY121" s="24"/>
      <c r="AZ121" s="107"/>
      <c r="BA121" s="273"/>
      <c r="BB121" s="24">
        <v>71.050003051757813</v>
      </c>
      <c r="BC121" s="107"/>
      <c r="BD121" s="273"/>
      <c r="BE121" s="24">
        <v>85.25</v>
      </c>
      <c r="BF121" s="107"/>
      <c r="BG121" s="273"/>
      <c r="BH121" s="24">
        <v>71.25</v>
      </c>
      <c r="BI121" s="107"/>
      <c r="BJ121" s="273"/>
      <c r="BK121" s="24"/>
      <c r="BL121" s="107"/>
      <c r="BM121" s="273"/>
      <c r="BN121" s="24">
        <v>80.400001525878906</v>
      </c>
      <c r="BO121" s="107"/>
      <c r="BP121" s="273"/>
      <c r="BQ121" s="24">
        <v>70</v>
      </c>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f t="shared" si="40"/>
        <v>75.590000915527341</v>
      </c>
      <c r="DK121" s="219"/>
      <c r="DL121" s="220">
        <f t="shared" si="41"/>
        <v>3.7795000457763672</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2"/>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3"/>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44"/>
        <v>0</v>
      </c>
      <c r="HI121" s="243"/>
      <c r="HJ121" s="242">
        <f>IF(MAX($N121:$Q121)&gt;=40, Active!HJ$2, 0)</f>
        <v>0</v>
      </c>
      <c r="HK121" s="234">
        <f>IF(MAX($R121:$U121)&gt;=40, Active!HK$2, 0)</f>
        <v>0</v>
      </c>
      <c r="HL121" s="234">
        <f>IF(MAX($V121:$Y121)&gt;=40, Active!HL$2, 0)</f>
        <v>0</v>
      </c>
      <c r="HM121" s="234">
        <f>IF(MAX($Z121:$AA121)&gt;=40, Active!HM$2, 0)</f>
        <v>0</v>
      </c>
      <c r="HN121" s="234">
        <f>IF(MAX($AB121:$AC121)&gt;=40, Active!HN$2, 0)</f>
        <v>0</v>
      </c>
      <c r="HO121" s="235">
        <f>IF(MAX($AD121:$AF121)&gt;=40, Active!HO$2, 0)</f>
        <v>0</v>
      </c>
      <c r="HP121" s="236">
        <f>IF(MAX($AG121:$AI121)&gt;=40, Active!HP$2, 0)</f>
        <v>0</v>
      </c>
      <c r="HQ121" s="236">
        <f>IF(MAX($AJ121:$AL121)&gt;=40, Active!HQ$2, 0)</f>
        <v>0</v>
      </c>
      <c r="HR121" s="236">
        <f>IF(MAX($AM121:$AO121)&gt;=40, Active!HR$2, 0)</f>
        <v>0</v>
      </c>
      <c r="HS121" s="236">
        <f>IF(MAX($AP121:$AR121)&gt;=40, Active!HS$2, 0)</f>
        <v>0</v>
      </c>
      <c r="HT121" s="236">
        <f>IF(MAX($AS121:$AU121)&gt;=40, Active!HT$2, 0)</f>
        <v>0</v>
      </c>
      <c r="HU121" s="236">
        <f>IF(MAX($AV121:$AX121)&gt;=40, Active!HU$2, 0)</f>
        <v>0</v>
      </c>
      <c r="HV121" s="237">
        <f>IF(MAX($AY121:$BA121)&gt;=40, Active!HV$2, 0)</f>
        <v>0</v>
      </c>
      <c r="HW121" s="238">
        <f>IF(MAX($BB121:$BD121)&gt;=40, Active!HW$2, 0)</f>
        <v>20</v>
      </c>
      <c r="HX121" s="238">
        <f>IF(MAX($BE121:$BG121)&gt;=40, Active!HX$2, 0)</f>
        <v>20</v>
      </c>
      <c r="HY121" s="238">
        <f>IF(MAX($BH121:$BJ121)&gt;=40, Active!HY$2, 0)</f>
        <v>20</v>
      </c>
      <c r="HZ121" s="238">
        <f>IF(MAX($BK121:$BM121)&gt;=40, Active!HZ$2, 0)</f>
        <v>0</v>
      </c>
      <c r="IA121" s="238">
        <f>IF(MAX($BN121:$BP121)&gt;=40, Active!IA$2, 0)</f>
        <v>20</v>
      </c>
      <c r="IB121" s="238">
        <f>IF(MAX($BQ121:$BS121)&gt;=40, Active!IB$2, 0)</f>
        <v>10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45"/>
        <v>90</v>
      </c>
      <c r="IQ121" s="416">
        <f t="shared" si="46"/>
        <v>0</v>
      </c>
    </row>
    <row r="122" spans="2:251" ht="15" customHeight="1" x14ac:dyDescent="0.25">
      <c r="B122" s="392">
        <v>42</v>
      </c>
      <c r="C122" s="13" t="s">
        <v>731</v>
      </c>
      <c r="D122" s="423">
        <v>42826</v>
      </c>
      <c r="E122" s="20" t="s">
        <v>278</v>
      </c>
      <c r="F122" s="6">
        <v>8117863</v>
      </c>
      <c r="G122" s="20">
        <v>1</v>
      </c>
      <c r="H122" s="20"/>
      <c r="I122" s="23"/>
      <c r="J122" s="6"/>
      <c r="K122" s="6"/>
      <c r="L122" s="424"/>
      <c r="M122" s="425" t="s">
        <v>732</v>
      </c>
      <c r="N122" s="24"/>
      <c r="O122" s="107"/>
      <c r="P122" s="105"/>
      <c r="Q122" s="106"/>
      <c r="R122" s="24"/>
      <c r="S122" s="107"/>
      <c r="T122" s="105"/>
      <c r="U122" s="106"/>
      <c r="V122" s="24"/>
      <c r="W122" s="107"/>
      <c r="X122" s="105"/>
      <c r="Y122" s="106"/>
      <c r="Z122" s="24"/>
      <c r="AA122" s="273"/>
      <c r="AB122" s="24"/>
      <c r="AC122" s="273"/>
      <c r="AD122" s="24"/>
      <c r="AE122" s="107"/>
      <c r="AF122" s="273"/>
      <c r="AG122" s="24"/>
      <c r="AH122" s="107"/>
      <c r="AI122" s="273"/>
      <c r="AJ122" s="24"/>
      <c r="AK122" s="107"/>
      <c r="AL122" s="273"/>
      <c r="AM122" s="24"/>
      <c r="AN122" s="107"/>
      <c r="AO122" s="273"/>
      <c r="AP122" s="24"/>
      <c r="AQ122" s="107"/>
      <c r="AR122" s="273"/>
      <c r="AS122" s="24"/>
      <c r="AT122" s="107"/>
      <c r="AU122" s="273"/>
      <c r="AV122" s="24"/>
      <c r="AW122" s="107"/>
      <c r="AX122" s="273"/>
      <c r="AY122" s="24"/>
      <c r="AZ122" s="107"/>
      <c r="BA122" s="273"/>
      <c r="BB122" s="24">
        <v>60.900001525878906</v>
      </c>
      <c r="BC122" s="107"/>
      <c r="BD122" s="273"/>
      <c r="BE122" s="24">
        <v>76.5</v>
      </c>
      <c r="BF122" s="107"/>
      <c r="BG122" s="273"/>
      <c r="BH122" s="24">
        <v>63.75</v>
      </c>
      <c r="BI122" s="107"/>
      <c r="BJ122" s="273"/>
      <c r="BK122" s="24"/>
      <c r="BL122" s="107"/>
      <c r="BM122" s="273"/>
      <c r="BN122" s="24">
        <v>76.400001525878906</v>
      </c>
      <c r="BO122" s="107"/>
      <c r="BP122" s="273"/>
      <c r="BQ122" s="24">
        <v>56</v>
      </c>
      <c r="BR122" s="107"/>
      <c r="BS122" s="273"/>
      <c r="BT122" s="24"/>
      <c r="BU122" s="291"/>
      <c r="BV122" s="273"/>
      <c r="BW122" s="24"/>
      <c r="BX122" s="107"/>
      <c r="BY122" s="273"/>
      <c r="BZ122" s="24"/>
      <c r="CA122" s="107"/>
      <c r="CB122" s="273"/>
      <c r="CC122" s="24"/>
      <c r="CD122" s="107"/>
      <c r="CE122" s="107"/>
      <c r="CF122" s="107"/>
      <c r="CG122" s="107"/>
      <c r="CH122" s="273"/>
      <c r="CI122" s="24"/>
      <c r="CJ122" s="107"/>
      <c r="CK122" s="273"/>
      <c r="CL122" s="24"/>
      <c r="CM122" s="107"/>
      <c r="CN122" s="273"/>
      <c r="CO122" s="24"/>
      <c r="CP122" s="107"/>
      <c r="CQ122" s="273"/>
      <c r="CR122" s="24"/>
      <c r="CS122" s="107"/>
      <c r="CT122" s="273"/>
      <c r="CU122" s="24"/>
      <c r="CV122" s="107"/>
      <c r="CW122" s="273"/>
      <c r="CX122" s="24"/>
      <c r="CY122" s="107"/>
      <c r="CZ122" s="273"/>
      <c r="DA122" s="24"/>
      <c r="DB122" s="107"/>
      <c r="DC122" s="273"/>
      <c r="DD122" s="24"/>
      <c r="DE122" s="107"/>
      <c r="DF122" s="273"/>
      <c r="DG122" s="218"/>
      <c r="DH122" s="217"/>
      <c r="DI122" s="217"/>
      <c r="DJ122" s="286">
        <f t="shared" si="40"/>
        <v>66.710000610351557</v>
      </c>
      <c r="DK122" s="219"/>
      <c r="DL122" s="220">
        <f t="shared" si="41"/>
        <v>3.3355000305175779</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2"/>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3"/>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44"/>
        <v>0</v>
      </c>
      <c r="HI122" s="243"/>
      <c r="HJ122" s="242">
        <f>IF(MAX($N122:$Q122)&gt;=40, Active!HJ$2, 0)</f>
        <v>0</v>
      </c>
      <c r="HK122" s="234">
        <f>IF(MAX($R122:$U122)&gt;=40, Active!HK$2, 0)</f>
        <v>0</v>
      </c>
      <c r="HL122" s="234">
        <f>IF(MAX($V122:$Y122)&gt;=40, Active!HL$2, 0)</f>
        <v>0</v>
      </c>
      <c r="HM122" s="234">
        <f>IF(MAX($Z122:$AA122)&gt;=40, Active!HM$2, 0)</f>
        <v>0</v>
      </c>
      <c r="HN122" s="234">
        <f>IF(MAX($AB122:$AC122)&gt;=40, Active!HN$2, 0)</f>
        <v>0</v>
      </c>
      <c r="HO122" s="235">
        <f>IF(MAX($AD122:$AF122)&gt;=40, Active!HO$2, 0)</f>
        <v>0</v>
      </c>
      <c r="HP122" s="236">
        <f>IF(MAX($AG122:$AI122)&gt;=40, Active!HP$2, 0)</f>
        <v>0</v>
      </c>
      <c r="HQ122" s="236">
        <f>IF(MAX($AJ122:$AL122)&gt;=40, Active!HQ$2, 0)</f>
        <v>0</v>
      </c>
      <c r="HR122" s="236">
        <f>IF(MAX($AM122:$AO122)&gt;=40, Active!HR$2, 0)</f>
        <v>0</v>
      </c>
      <c r="HS122" s="236">
        <f>IF(MAX($AP122:$AR122)&gt;=40, Active!HS$2, 0)</f>
        <v>0</v>
      </c>
      <c r="HT122" s="236">
        <f>IF(MAX($AS122:$AU122)&gt;=40, Active!HT$2, 0)</f>
        <v>0</v>
      </c>
      <c r="HU122" s="236">
        <f>IF(MAX($AV122:$AX122)&gt;=40, Active!HU$2, 0)</f>
        <v>0</v>
      </c>
      <c r="HV122" s="237">
        <f>IF(MAX($AY122:$BA122)&gt;=40, Active!HV$2, 0)</f>
        <v>0</v>
      </c>
      <c r="HW122" s="238">
        <f>IF(MAX($BB122:$BD122)&gt;=40, Active!HW$2, 0)</f>
        <v>20</v>
      </c>
      <c r="HX122" s="238">
        <f>IF(MAX($BE122:$BG122)&gt;=40, Active!HX$2, 0)</f>
        <v>20</v>
      </c>
      <c r="HY122" s="238">
        <f>IF(MAX($BH122:$BJ122)&gt;=40, Active!HY$2, 0)</f>
        <v>20</v>
      </c>
      <c r="HZ122" s="238">
        <f>IF(MAX($BK122:$BM122)&gt;=40, Active!HZ$2, 0)</f>
        <v>0</v>
      </c>
      <c r="IA122" s="238">
        <f>IF(MAX($BN122:$BP122)&gt;=40, Active!IA$2, 0)</f>
        <v>20</v>
      </c>
      <c r="IB122" s="238">
        <f>IF(MAX($BQ122:$BS122)&gt;=40, Active!IB$2, 0)</f>
        <v>10</v>
      </c>
      <c r="IC122" s="238">
        <f>IF(MAX($BT122:$BV122)&gt;=40, Active!IC$2, 0)</f>
        <v>0</v>
      </c>
      <c r="ID122" s="239">
        <f>IF(MAX($BW122:$BY122)&gt;=40, Active!ID$2, 0)</f>
        <v>0</v>
      </c>
      <c r="IE122" s="240">
        <f>IF(MAX($BZ122:$CB122)&gt;=40, Active!IE$2, 0)</f>
        <v>0</v>
      </c>
      <c r="IF122" s="240">
        <f>IF(MAX($CC122:$CE122)&gt;=40, Active!IF$2, 0)</f>
        <v>0</v>
      </c>
      <c r="IG122" s="240">
        <f>IF(MAX($CF122:$CH122)&gt;=40, Active!IG$2, 0)</f>
        <v>0</v>
      </c>
      <c r="IH122" s="240">
        <f>IF(MAX($CI122:$CK122)&gt;=40, Active!IH$2, 0)</f>
        <v>0</v>
      </c>
      <c r="II122" s="240">
        <f>IF(MAX($CL122:$CN122)&gt;=40, Active!II$2, 0)</f>
        <v>0</v>
      </c>
      <c r="IJ122" s="240">
        <f>IF(MAX($CO122:$CQ122)&gt;=40, Active!IJ$2, 0)</f>
        <v>0</v>
      </c>
      <c r="IK122" s="240">
        <f>IF(MAX($CR122:$CT122)&gt;=40, Active!IK$2, 0)</f>
        <v>0</v>
      </c>
      <c r="IL122" s="240">
        <f>IF(MAX($CU122:$CW122)&gt;=40, Active!IL$2, 0)</f>
        <v>0</v>
      </c>
      <c r="IM122" s="240">
        <f>IF(MAX($CX122:$CZ122)&gt;=40, Active!IM$2, 0)</f>
        <v>0</v>
      </c>
      <c r="IN122" s="240">
        <f>IF(MAX($DA122:$DC122)&gt;=40, Active!IN$2, 0)</f>
        <v>0</v>
      </c>
      <c r="IO122" s="240">
        <f>IF(MAX($DD122:$DF122)&gt;=40, Active!IO$2, 0)</f>
        <v>0</v>
      </c>
      <c r="IP122" s="416">
        <f t="shared" si="45"/>
        <v>90</v>
      </c>
      <c r="IQ122" s="416">
        <f t="shared" si="46"/>
        <v>0</v>
      </c>
    </row>
    <row r="123" spans="2:251" ht="15" customHeight="1" x14ac:dyDescent="0.25">
      <c r="B123" s="392">
        <v>43</v>
      </c>
      <c r="C123" s="13" t="s">
        <v>733</v>
      </c>
      <c r="D123" s="423">
        <v>42826</v>
      </c>
      <c r="E123" s="20" t="s">
        <v>278</v>
      </c>
      <c r="F123" s="6">
        <v>8117874</v>
      </c>
      <c r="G123" s="20">
        <v>1</v>
      </c>
      <c r="H123" s="20"/>
      <c r="I123" s="23"/>
      <c r="J123" s="6"/>
      <c r="K123" s="6"/>
      <c r="L123" s="424"/>
      <c r="M123" s="425" t="s">
        <v>734</v>
      </c>
      <c r="N123" s="24"/>
      <c r="O123" s="107"/>
      <c r="P123" s="105"/>
      <c r="Q123" s="106"/>
      <c r="R123" s="24"/>
      <c r="S123" s="107"/>
      <c r="T123" s="105"/>
      <c r="U123" s="106"/>
      <c r="V123" s="24"/>
      <c r="W123" s="107"/>
      <c r="X123" s="105"/>
      <c r="Y123" s="106"/>
      <c r="Z123" s="24"/>
      <c r="AA123" s="273"/>
      <c r="AB123" s="24"/>
      <c r="AC123" s="273"/>
      <c r="AD123" s="24"/>
      <c r="AE123" s="107"/>
      <c r="AF123" s="273"/>
      <c r="AG123" s="24"/>
      <c r="AH123" s="107"/>
      <c r="AI123" s="273"/>
      <c r="AJ123" s="24"/>
      <c r="AK123" s="107"/>
      <c r="AL123" s="273"/>
      <c r="AM123" s="24"/>
      <c r="AN123" s="107"/>
      <c r="AO123" s="273"/>
      <c r="AP123" s="24"/>
      <c r="AQ123" s="107"/>
      <c r="AR123" s="273"/>
      <c r="AS123" s="24"/>
      <c r="AT123" s="107"/>
      <c r="AU123" s="273"/>
      <c r="AV123" s="24"/>
      <c r="AW123" s="107"/>
      <c r="AX123" s="273"/>
      <c r="AY123" s="24"/>
      <c r="AZ123" s="107"/>
      <c r="BA123" s="273"/>
      <c r="BB123" s="24">
        <v>67.050003051757813</v>
      </c>
      <c r="BC123" s="107"/>
      <c r="BD123" s="273"/>
      <c r="BE123" s="24">
        <v>80.75</v>
      </c>
      <c r="BF123" s="107"/>
      <c r="BG123" s="273"/>
      <c r="BH123" s="24">
        <v>76.010002136230469</v>
      </c>
      <c r="BI123" s="107"/>
      <c r="BJ123" s="273"/>
      <c r="BK123" s="24"/>
      <c r="BL123" s="107"/>
      <c r="BM123" s="273"/>
      <c r="BN123" s="24">
        <v>81</v>
      </c>
      <c r="BO123" s="107"/>
      <c r="BP123" s="273"/>
      <c r="BQ123" s="24">
        <v>62</v>
      </c>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f t="shared" si="40"/>
        <v>73.362001037597651</v>
      </c>
      <c r="DK123" s="219"/>
      <c r="DL123" s="220">
        <f t="shared" si="41"/>
        <v>3.6681000518798825</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2"/>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3"/>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44"/>
        <v>0</v>
      </c>
      <c r="HI123" s="243"/>
      <c r="HJ123" s="242">
        <f>IF(MAX($N123:$Q123)&gt;=40, Active!HJ$2, 0)</f>
        <v>0</v>
      </c>
      <c r="HK123" s="234">
        <f>IF(MAX($R123:$U123)&gt;=40, Active!HK$2, 0)</f>
        <v>0</v>
      </c>
      <c r="HL123" s="234">
        <f>IF(MAX($V123:$Y123)&gt;=40, Active!HL$2, 0)</f>
        <v>0</v>
      </c>
      <c r="HM123" s="234">
        <f>IF(MAX($Z123:$AA123)&gt;=40, Active!HM$2, 0)</f>
        <v>0</v>
      </c>
      <c r="HN123" s="234">
        <f>IF(MAX($AB123:$AC123)&gt;=40, Active!HN$2, 0)</f>
        <v>0</v>
      </c>
      <c r="HO123" s="235">
        <f>IF(MAX($AD123:$AF123)&gt;=40, Active!HO$2, 0)</f>
        <v>0</v>
      </c>
      <c r="HP123" s="236">
        <f>IF(MAX($AG123:$AI123)&gt;=40, Active!HP$2, 0)</f>
        <v>0</v>
      </c>
      <c r="HQ123" s="236">
        <f>IF(MAX($AJ123:$AL123)&gt;=40, Active!HQ$2, 0)</f>
        <v>0</v>
      </c>
      <c r="HR123" s="236">
        <f>IF(MAX($AM123:$AO123)&gt;=40, Active!HR$2, 0)</f>
        <v>0</v>
      </c>
      <c r="HS123" s="236">
        <f>IF(MAX($AP123:$AR123)&gt;=40, Active!HS$2, 0)</f>
        <v>0</v>
      </c>
      <c r="HT123" s="236">
        <f>IF(MAX($AS123:$AU123)&gt;=40, Active!HT$2, 0)</f>
        <v>0</v>
      </c>
      <c r="HU123" s="236">
        <f>IF(MAX($AV123:$AX123)&gt;=40, Active!HU$2, 0)</f>
        <v>0</v>
      </c>
      <c r="HV123" s="237">
        <f>IF(MAX($AY123:$BA123)&gt;=40, Active!HV$2, 0)</f>
        <v>0</v>
      </c>
      <c r="HW123" s="238">
        <f>IF(MAX($BB123:$BD123)&gt;=40, Active!HW$2, 0)</f>
        <v>20</v>
      </c>
      <c r="HX123" s="238">
        <f>IF(MAX($BE123:$BG123)&gt;=40, Active!HX$2, 0)</f>
        <v>20</v>
      </c>
      <c r="HY123" s="238">
        <f>IF(MAX($BH123:$BJ123)&gt;=40, Active!HY$2, 0)</f>
        <v>20</v>
      </c>
      <c r="HZ123" s="238">
        <f>IF(MAX($BK123:$BM123)&gt;=40, Active!HZ$2, 0)</f>
        <v>0</v>
      </c>
      <c r="IA123" s="238">
        <f>IF(MAX($BN123:$BP123)&gt;=40, Active!IA$2, 0)</f>
        <v>20</v>
      </c>
      <c r="IB123" s="238">
        <f>IF(MAX($BQ123:$BS123)&gt;=40, Active!IB$2, 0)</f>
        <v>10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45"/>
        <v>90</v>
      </c>
      <c r="IQ123" s="416">
        <f t="shared" si="46"/>
        <v>0</v>
      </c>
    </row>
    <row r="124" spans="2:251" ht="15" customHeight="1" x14ac:dyDescent="0.25">
      <c r="B124" s="392">
        <v>44</v>
      </c>
      <c r="C124" s="13" t="s">
        <v>735</v>
      </c>
      <c r="D124" s="423">
        <v>42826</v>
      </c>
      <c r="E124" s="20" t="s">
        <v>278</v>
      </c>
      <c r="F124" s="6">
        <v>8117885</v>
      </c>
      <c r="G124" s="20">
        <v>1</v>
      </c>
      <c r="H124" s="20"/>
      <c r="I124" s="23"/>
      <c r="J124" s="6"/>
      <c r="K124" s="6"/>
      <c r="L124" s="424"/>
      <c r="M124" s="425" t="s">
        <v>736</v>
      </c>
      <c r="N124" s="24"/>
      <c r="O124" s="107"/>
      <c r="P124" s="105"/>
      <c r="Q124" s="106"/>
      <c r="R124" s="24"/>
      <c r="S124" s="107"/>
      <c r="T124" s="105"/>
      <c r="U124" s="106"/>
      <c r="V124" s="24"/>
      <c r="W124" s="107"/>
      <c r="X124" s="105"/>
      <c r="Y124" s="106"/>
      <c r="Z124" s="24"/>
      <c r="AA124" s="273"/>
      <c r="AB124" s="24"/>
      <c r="AC124" s="273"/>
      <c r="AD124" s="24"/>
      <c r="AE124" s="107"/>
      <c r="AF124" s="273"/>
      <c r="AG124" s="24"/>
      <c r="AH124" s="107"/>
      <c r="AI124" s="273"/>
      <c r="AJ124" s="24"/>
      <c r="AK124" s="107"/>
      <c r="AL124" s="273"/>
      <c r="AM124" s="24"/>
      <c r="AN124" s="107"/>
      <c r="AO124" s="273"/>
      <c r="AP124" s="24"/>
      <c r="AQ124" s="107"/>
      <c r="AR124" s="273"/>
      <c r="AS124" s="24"/>
      <c r="AT124" s="107"/>
      <c r="AU124" s="273"/>
      <c r="AV124" s="24"/>
      <c r="AW124" s="107"/>
      <c r="AX124" s="273"/>
      <c r="AY124" s="24"/>
      <c r="AZ124" s="107"/>
      <c r="BA124" s="273"/>
      <c r="BB124" s="24">
        <v>66.300003051757813</v>
      </c>
      <c r="BC124" s="107"/>
      <c r="BD124" s="273"/>
      <c r="BE124" s="24">
        <v>69.5</v>
      </c>
      <c r="BF124" s="107"/>
      <c r="BG124" s="273"/>
      <c r="BH124" s="24">
        <v>60.009998321533203</v>
      </c>
      <c r="BI124" s="107"/>
      <c r="BJ124" s="273"/>
      <c r="BK124" s="24"/>
      <c r="BL124" s="107"/>
      <c r="BM124" s="273"/>
      <c r="BN124" s="24">
        <v>74.599998474121094</v>
      </c>
      <c r="BO124" s="107"/>
      <c r="BP124" s="273"/>
      <c r="BQ124" s="24">
        <v>60</v>
      </c>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f t="shared" si="40"/>
        <v>66.081999969482425</v>
      </c>
      <c r="DK124" s="219"/>
      <c r="DL124" s="220">
        <f t="shared" si="41"/>
        <v>3.3040999984741211</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2"/>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3"/>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44"/>
        <v>0</v>
      </c>
      <c r="HI124" s="243"/>
      <c r="HJ124" s="242">
        <f>IF(MAX($N124:$Q124)&gt;=40, Active!HJ$2, 0)</f>
        <v>0</v>
      </c>
      <c r="HK124" s="234">
        <f>IF(MAX($R124:$U124)&gt;=40, Active!HK$2, 0)</f>
        <v>0</v>
      </c>
      <c r="HL124" s="234">
        <f>IF(MAX($V124:$Y124)&gt;=40, Active!HL$2, 0)</f>
        <v>0</v>
      </c>
      <c r="HM124" s="234">
        <f>IF(MAX($Z124:$AA124)&gt;=40, Active!HM$2, 0)</f>
        <v>0</v>
      </c>
      <c r="HN124" s="234">
        <f>IF(MAX($AB124:$AC124)&gt;=40, Active!HN$2, 0)</f>
        <v>0</v>
      </c>
      <c r="HO124" s="235">
        <f>IF(MAX($AD124:$AF124)&gt;=40, Active!HO$2, 0)</f>
        <v>0</v>
      </c>
      <c r="HP124" s="236">
        <f>IF(MAX($AG124:$AI124)&gt;=40, Active!HP$2, 0)</f>
        <v>0</v>
      </c>
      <c r="HQ124" s="236">
        <f>IF(MAX($AJ124:$AL124)&gt;=40, Active!HQ$2, 0)</f>
        <v>0</v>
      </c>
      <c r="HR124" s="236">
        <f>IF(MAX($AM124:$AO124)&gt;=40, Active!HR$2, 0)</f>
        <v>0</v>
      </c>
      <c r="HS124" s="236">
        <f>IF(MAX($AP124:$AR124)&gt;=40, Active!HS$2, 0)</f>
        <v>0</v>
      </c>
      <c r="HT124" s="236">
        <f>IF(MAX($AS124:$AU124)&gt;=40, Active!HT$2, 0)</f>
        <v>0</v>
      </c>
      <c r="HU124" s="236">
        <f>IF(MAX($AV124:$AX124)&gt;=40, Active!HU$2, 0)</f>
        <v>0</v>
      </c>
      <c r="HV124" s="237">
        <f>IF(MAX($AY124:$BA124)&gt;=40, Active!HV$2, 0)</f>
        <v>0</v>
      </c>
      <c r="HW124" s="238">
        <f>IF(MAX($BB124:$BD124)&gt;=40, Active!HW$2, 0)</f>
        <v>20</v>
      </c>
      <c r="HX124" s="238">
        <f>IF(MAX($BE124:$BG124)&gt;=40, Active!HX$2, 0)</f>
        <v>20</v>
      </c>
      <c r="HY124" s="238">
        <f>IF(MAX($BH124:$BJ124)&gt;=40, Active!HY$2, 0)</f>
        <v>20</v>
      </c>
      <c r="HZ124" s="238">
        <f>IF(MAX($BK124:$BM124)&gt;=40, Active!HZ$2, 0)</f>
        <v>0</v>
      </c>
      <c r="IA124" s="238">
        <f>IF(MAX($BN124:$BP124)&gt;=40, Active!IA$2, 0)</f>
        <v>20</v>
      </c>
      <c r="IB124" s="238">
        <f>IF(MAX($BQ124:$BS124)&gt;=40, Active!IB$2, 0)</f>
        <v>10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45"/>
        <v>90</v>
      </c>
      <c r="IQ124" s="416">
        <f t="shared" si="46"/>
        <v>0</v>
      </c>
    </row>
    <row r="125" spans="2:251" ht="15" customHeight="1" x14ac:dyDescent="0.25">
      <c r="B125" s="392">
        <v>45</v>
      </c>
      <c r="C125" s="13" t="s">
        <v>737</v>
      </c>
      <c r="D125" s="423">
        <v>42826</v>
      </c>
      <c r="E125" s="20" t="s">
        <v>278</v>
      </c>
      <c r="F125" s="6">
        <v>8117896</v>
      </c>
      <c r="G125" s="20">
        <v>1</v>
      </c>
      <c r="H125" s="20"/>
      <c r="I125" s="23"/>
      <c r="J125" s="6"/>
      <c r="K125" s="6"/>
      <c r="L125" s="424"/>
      <c r="M125" s="425" t="s">
        <v>738</v>
      </c>
      <c r="N125" s="24"/>
      <c r="O125" s="107"/>
      <c r="P125" s="105"/>
      <c r="Q125" s="106"/>
      <c r="R125" s="24"/>
      <c r="S125" s="107"/>
      <c r="T125" s="105"/>
      <c r="U125" s="106"/>
      <c r="V125" s="24"/>
      <c r="W125" s="107"/>
      <c r="X125" s="105"/>
      <c r="Y125" s="106"/>
      <c r="Z125" s="24"/>
      <c r="AA125" s="273"/>
      <c r="AB125" s="24"/>
      <c r="AC125" s="273"/>
      <c r="AD125" s="24"/>
      <c r="AE125" s="107"/>
      <c r="AF125" s="273"/>
      <c r="AG125" s="24"/>
      <c r="AH125" s="107"/>
      <c r="AI125" s="273"/>
      <c r="AJ125" s="24"/>
      <c r="AK125" s="107"/>
      <c r="AL125" s="273"/>
      <c r="AM125" s="24"/>
      <c r="AN125" s="107"/>
      <c r="AO125" s="273"/>
      <c r="AP125" s="24"/>
      <c r="AQ125" s="107"/>
      <c r="AR125" s="273"/>
      <c r="AS125" s="24"/>
      <c r="AT125" s="107"/>
      <c r="AU125" s="273"/>
      <c r="AV125" s="24"/>
      <c r="AW125" s="107"/>
      <c r="AX125" s="273"/>
      <c r="AY125" s="24"/>
      <c r="AZ125" s="107"/>
      <c r="BA125" s="273"/>
      <c r="BB125" s="24">
        <v>55.700000762939453</v>
      </c>
      <c r="BC125" s="107"/>
      <c r="BD125" s="273"/>
      <c r="BE125" s="24">
        <v>68.449996948242188</v>
      </c>
      <c r="BF125" s="107"/>
      <c r="BG125" s="273"/>
      <c r="BH125" s="24">
        <v>42.490001678466797</v>
      </c>
      <c r="BI125" s="107"/>
      <c r="BJ125" s="273"/>
      <c r="BK125" s="24"/>
      <c r="BL125" s="107"/>
      <c r="BM125" s="273"/>
      <c r="BN125" s="24">
        <v>75.199996948242188</v>
      </c>
      <c r="BO125" s="107"/>
      <c r="BP125" s="273"/>
      <c r="BQ125" s="24">
        <v>44</v>
      </c>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f t="shared" si="40"/>
        <v>57.167999267578125</v>
      </c>
      <c r="DK125" s="219"/>
      <c r="DL125" s="220">
        <f t="shared" si="41"/>
        <v>2.8583999633789063</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2"/>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3"/>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44"/>
        <v>0</v>
      </c>
      <c r="HI125" s="243"/>
      <c r="HJ125" s="242">
        <f>IF(MAX($N125:$Q125)&gt;=40, Active!HJ$2, 0)</f>
        <v>0</v>
      </c>
      <c r="HK125" s="234">
        <f>IF(MAX($R125:$U125)&gt;=40, Active!HK$2, 0)</f>
        <v>0</v>
      </c>
      <c r="HL125" s="234">
        <f>IF(MAX($V125:$Y125)&gt;=40, Active!HL$2, 0)</f>
        <v>0</v>
      </c>
      <c r="HM125" s="234">
        <f>IF(MAX($Z125:$AA125)&gt;=40, Active!HM$2, 0)</f>
        <v>0</v>
      </c>
      <c r="HN125" s="234">
        <f>IF(MAX($AB125:$AC125)&gt;=40, Active!HN$2, 0)</f>
        <v>0</v>
      </c>
      <c r="HO125" s="235">
        <f>IF(MAX($AD125:$AF125)&gt;=40, Active!HO$2, 0)</f>
        <v>0</v>
      </c>
      <c r="HP125" s="236">
        <f>IF(MAX($AG125:$AI125)&gt;=40, Active!HP$2, 0)</f>
        <v>0</v>
      </c>
      <c r="HQ125" s="236">
        <f>IF(MAX($AJ125:$AL125)&gt;=40, Active!HQ$2, 0)</f>
        <v>0</v>
      </c>
      <c r="HR125" s="236">
        <f>IF(MAX($AM125:$AO125)&gt;=40, Active!HR$2, 0)</f>
        <v>0</v>
      </c>
      <c r="HS125" s="236">
        <f>IF(MAX($AP125:$AR125)&gt;=40, Active!HS$2, 0)</f>
        <v>0</v>
      </c>
      <c r="HT125" s="236">
        <f>IF(MAX($AS125:$AU125)&gt;=40, Active!HT$2, 0)</f>
        <v>0</v>
      </c>
      <c r="HU125" s="236">
        <f>IF(MAX($AV125:$AX125)&gt;=40, Active!HU$2, 0)</f>
        <v>0</v>
      </c>
      <c r="HV125" s="237">
        <f>IF(MAX($AY125:$BA125)&gt;=40, Active!HV$2, 0)</f>
        <v>0</v>
      </c>
      <c r="HW125" s="238">
        <f>IF(MAX($BB125:$BD125)&gt;=40, Active!HW$2, 0)</f>
        <v>20</v>
      </c>
      <c r="HX125" s="238">
        <f>IF(MAX($BE125:$BG125)&gt;=40, Active!HX$2, 0)</f>
        <v>20</v>
      </c>
      <c r="HY125" s="238">
        <f>IF(MAX($BH125:$BJ125)&gt;=40, Active!HY$2, 0)</f>
        <v>20</v>
      </c>
      <c r="HZ125" s="238">
        <f>IF(MAX($BK125:$BM125)&gt;=40, Active!HZ$2, 0)</f>
        <v>0</v>
      </c>
      <c r="IA125" s="238">
        <f>IF(MAX($BN125:$BP125)&gt;=40, Active!IA$2, 0)</f>
        <v>20</v>
      </c>
      <c r="IB125" s="238">
        <f>IF(MAX($BQ125:$BS125)&gt;=40, Active!IB$2, 0)</f>
        <v>10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45"/>
        <v>90</v>
      </c>
      <c r="IQ125" s="416">
        <f t="shared" si="46"/>
        <v>0</v>
      </c>
    </row>
    <row r="126" spans="2:251" ht="15" customHeight="1" x14ac:dyDescent="0.25">
      <c r="B126" s="392">
        <v>46</v>
      </c>
      <c r="C126" s="13" t="s">
        <v>739</v>
      </c>
      <c r="D126" s="423">
        <v>42826</v>
      </c>
      <c r="E126" s="20" t="s">
        <v>278</v>
      </c>
      <c r="F126" s="6">
        <v>8117900</v>
      </c>
      <c r="G126" s="20">
        <v>1</v>
      </c>
      <c r="H126" s="20"/>
      <c r="I126" s="23"/>
      <c r="J126" s="6"/>
      <c r="K126" s="6"/>
      <c r="L126" s="424"/>
      <c r="M126" s="425" t="s">
        <v>740</v>
      </c>
      <c r="N126" s="24"/>
      <c r="O126" s="107"/>
      <c r="P126" s="105"/>
      <c r="Q126" s="106"/>
      <c r="R126" s="24"/>
      <c r="S126" s="107"/>
      <c r="T126" s="105"/>
      <c r="U126" s="106"/>
      <c r="V126" s="24"/>
      <c r="W126" s="107"/>
      <c r="X126" s="105"/>
      <c r="Y126" s="106"/>
      <c r="Z126" s="24"/>
      <c r="AA126" s="273"/>
      <c r="AB126" s="24"/>
      <c r="AC126" s="273"/>
      <c r="AD126" s="24"/>
      <c r="AE126" s="107"/>
      <c r="AF126" s="273"/>
      <c r="AG126" s="24"/>
      <c r="AH126" s="107"/>
      <c r="AI126" s="273"/>
      <c r="AJ126" s="24"/>
      <c r="AK126" s="107"/>
      <c r="AL126" s="273"/>
      <c r="AM126" s="24"/>
      <c r="AN126" s="107"/>
      <c r="AO126" s="273"/>
      <c r="AP126" s="24"/>
      <c r="AQ126" s="107"/>
      <c r="AR126" s="273"/>
      <c r="AS126" s="24"/>
      <c r="AT126" s="107"/>
      <c r="AU126" s="273"/>
      <c r="AV126" s="24"/>
      <c r="AW126" s="107"/>
      <c r="AX126" s="273"/>
      <c r="AY126" s="24"/>
      <c r="AZ126" s="107"/>
      <c r="BA126" s="273"/>
      <c r="BB126" s="24">
        <v>58.650001525878906</v>
      </c>
      <c r="BC126" s="107"/>
      <c r="BD126" s="273"/>
      <c r="BE126" s="24">
        <v>48.75</v>
      </c>
      <c r="BF126" s="107"/>
      <c r="BG126" s="273"/>
      <c r="BH126" s="24">
        <v>58.490001678466797</v>
      </c>
      <c r="BI126" s="107"/>
      <c r="BJ126" s="273"/>
      <c r="BK126" s="24"/>
      <c r="BL126" s="107"/>
      <c r="BM126" s="273"/>
      <c r="BN126" s="24">
        <v>75.199996948242188</v>
      </c>
      <c r="BO126" s="107"/>
      <c r="BP126" s="273"/>
      <c r="BQ126" s="24">
        <v>45</v>
      </c>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f t="shared" si="40"/>
        <v>57.21800003051758</v>
      </c>
      <c r="DK126" s="219"/>
      <c r="DL126" s="220">
        <f t="shared" si="41"/>
        <v>2.860900001525879</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2"/>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3"/>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44"/>
        <v>0</v>
      </c>
      <c r="HI126" s="243"/>
      <c r="HJ126" s="242">
        <f>IF(MAX($N126:$Q126)&gt;=40, Active!HJ$2, 0)</f>
        <v>0</v>
      </c>
      <c r="HK126" s="234">
        <f>IF(MAX($R126:$U126)&gt;=40, Active!HK$2, 0)</f>
        <v>0</v>
      </c>
      <c r="HL126" s="234">
        <f>IF(MAX($V126:$Y126)&gt;=40, Active!HL$2, 0)</f>
        <v>0</v>
      </c>
      <c r="HM126" s="234">
        <f>IF(MAX($Z126:$AA126)&gt;=40, Active!HM$2, 0)</f>
        <v>0</v>
      </c>
      <c r="HN126" s="234">
        <f>IF(MAX($AB126:$AC126)&gt;=40, Active!HN$2, 0)</f>
        <v>0</v>
      </c>
      <c r="HO126" s="235">
        <f>IF(MAX($AD126:$AF126)&gt;=40, Active!HO$2, 0)</f>
        <v>0</v>
      </c>
      <c r="HP126" s="236">
        <f>IF(MAX($AG126:$AI126)&gt;=40, Active!HP$2, 0)</f>
        <v>0</v>
      </c>
      <c r="HQ126" s="236">
        <f>IF(MAX($AJ126:$AL126)&gt;=40, Active!HQ$2, 0)</f>
        <v>0</v>
      </c>
      <c r="HR126" s="236">
        <f>IF(MAX($AM126:$AO126)&gt;=40, Active!HR$2, 0)</f>
        <v>0</v>
      </c>
      <c r="HS126" s="236">
        <f>IF(MAX($AP126:$AR126)&gt;=40, Active!HS$2, 0)</f>
        <v>0</v>
      </c>
      <c r="HT126" s="236">
        <f>IF(MAX($AS126:$AU126)&gt;=40, Active!HT$2, 0)</f>
        <v>0</v>
      </c>
      <c r="HU126" s="236">
        <f>IF(MAX($AV126:$AX126)&gt;=40, Active!HU$2, 0)</f>
        <v>0</v>
      </c>
      <c r="HV126" s="237">
        <f>IF(MAX($AY126:$BA126)&gt;=40, Active!HV$2, 0)</f>
        <v>0</v>
      </c>
      <c r="HW126" s="238">
        <f>IF(MAX($BB126:$BD126)&gt;=40, Active!HW$2, 0)</f>
        <v>20</v>
      </c>
      <c r="HX126" s="238">
        <f>IF(MAX($BE126:$BG126)&gt;=40, Active!HX$2, 0)</f>
        <v>20</v>
      </c>
      <c r="HY126" s="238">
        <f>IF(MAX($BH126:$BJ126)&gt;=40, Active!HY$2, 0)</f>
        <v>20</v>
      </c>
      <c r="HZ126" s="238">
        <f>IF(MAX($BK126:$BM126)&gt;=40, Active!HZ$2, 0)</f>
        <v>0</v>
      </c>
      <c r="IA126" s="238">
        <f>IF(MAX($BN126:$BP126)&gt;=40, Active!IA$2, 0)</f>
        <v>20</v>
      </c>
      <c r="IB126" s="238">
        <f>IF(MAX($BQ126:$BS126)&gt;=40, Active!IB$2, 0)</f>
        <v>10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45"/>
        <v>90</v>
      </c>
      <c r="IQ126" s="416">
        <f t="shared" si="46"/>
        <v>0</v>
      </c>
    </row>
    <row r="127" spans="2:251" ht="15" customHeight="1" x14ac:dyDescent="0.25">
      <c r="B127" s="392">
        <v>47</v>
      </c>
      <c r="C127" s="13" t="s">
        <v>741</v>
      </c>
      <c r="D127" s="423">
        <v>42826</v>
      </c>
      <c r="E127" s="20" t="s">
        <v>278</v>
      </c>
      <c r="F127" s="6">
        <v>8117911</v>
      </c>
      <c r="G127" s="20">
        <v>1</v>
      </c>
      <c r="H127" s="20"/>
      <c r="I127" s="23"/>
      <c r="J127" s="6"/>
      <c r="K127" s="6"/>
      <c r="L127" s="424"/>
      <c r="M127" s="425" t="s">
        <v>742</v>
      </c>
      <c r="N127" s="24"/>
      <c r="O127" s="107"/>
      <c r="P127" s="105"/>
      <c r="Q127" s="106"/>
      <c r="R127" s="24"/>
      <c r="S127" s="107"/>
      <c r="T127" s="105"/>
      <c r="U127" s="106"/>
      <c r="V127" s="24"/>
      <c r="W127" s="107"/>
      <c r="X127" s="105"/>
      <c r="Y127" s="106"/>
      <c r="Z127" s="24"/>
      <c r="AA127" s="273"/>
      <c r="AB127" s="24"/>
      <c r="AC127" s="273"/>
      <c r="AD127" s="24"/>
      <c r="AE127" s="107"/>
      <c r="AF127" s="273"/>
      <c r="AG127" s="24"/>
      <c r="AH127" s="107"/>
      <c r="AI127" s="273"/>
      <c r="AJ127" s="24"/>
      <c r="AK127" s="107"/>
      <c r="AL127" s="273"/>
      <c r="AM127" s="24"/>
      <c r="AN127" s="107"/>
      <c r="AO127" s="273"/>
      <c r="AP127" s="24"/>
      <c r="AQ127" s="107"/>
      <c r="AR127" s="273"/>
      <c r="AS127" s="24"/>
      <c r="AT127" s="107"/>
      <c r="AU127" s="273"/>
      <c r="AV127" s="24"/>
      <c r="AW127" s="107"/>
      <c r="AX127" s="273"/>
      <c r="AY127" s="24"/>
      <c r="AZ127" s="107"/>
      <c r="BA127" s="273"/>
      <c r="BB127" s="24">
        <v>70.900001525878906</v>
      </c>
      <c r="BC127" s="107"/>
      <c r="BD127" s="273"/>
      <c r="BE127" s="24">
        <v>96.5</v>
      </c>
      <c r="BF127" s="107"/>
      <c r="BG127" s="273"/>
      <c r="BH127" s="24">
        <v>77.489997863769531</v>
      </c>
      <c r="BI127" s="107"/>
      <c r="BJ127" s="273"/>
      <c r="BK127" s="24"/>
      <c r="BL127" s="107"/>
      <c r="BM127" s="273"/>
      <c r="BN127" s="24">
        <v>79.199996948242188</v>
      </c>
      <c r="BO127" s="107"/>
      <c r="BP127" s="273"/>
      <c r="BQ127" s="24">
        <v>74</v>
      </c>
      <c r="BR127" s="107"/>
      <c r="BS127" s="273"/>
      <c r="BT127" s="24"/>
      <c r="BU127" s="291"/>
      <c r="BV127" s="273"/>
      <c r="BW127" s="24"/>
      <c r="BX127" s="107"/>
      <c r="BY127" s="273"/>
      <c r="BZ127" s="24"/>
      <c r="CA127" s="107"/>
      <c r="CB127" s="273"/>
      <c r="CC127" s="24"/>
      <c r="CD127" s="107"/>
      <c r="CE127" s="107"/>
      <c r="CF127" s="107"/>
      <c r="CG127" s="107"/>
      <c r="CH127" s="273"/>
      <c r="CI127" s="24"/>
      <c r="CJ127" s="107"/>
      <c r="CK127" s="273"/>
      <c r="CL127" s="24"/>
      <c r="CM127" s="107"/>
      <c r="CN127" s="273"/>
      <c r="CO127" s="24"/>
      <c r="CP127" s="107"/>
      <c r="CQ127" s="273"/>
      <c r="CR127" s="24"/>
      <c r="CS127" s="107"/>
      <c r="CT127" s="273"/>
      <c r="CU127" s="24"/>
      <c r="CV127" s="107"/>
      <c r="CW127" s="273"/>
      <c r="CX127" s="24"/>
      <c r="CY127" s="107"/>
      <c r="CZ127" s="273"/>
      <c r="DA127" s="24"/>
      <c r="DB127" s="107"/>
      <c r="DC127" s="273"/>
      <c r="DD127" s="24"/>
      <c r="DE127" s="107"/>
      <c r="DF127" s="273"/>
      <c r="DG127" s="218"/>
      <c r="DH127" s="217"/>
      <c r="DI127" s="217"/>
      <c r="DJ127" s="286">
        <f t="shared" si="40"/>
        <v>79.617999267578128</v>
      </c>
      <c r="DK127" s="219"/>
      <c r="DL127" s="220">
        <f t="shared" si="41"/>
        <v>3.9808999633789064</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2"/>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3"/>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44"/>
        <v>0</v>
      </c>
      <c r="HI127" s="243"/>
      <c r="HJ127" s="242">
        <f>IF(MAX($N127:$Q127)&gt;=40, Active!HJ$2, 0)</f>
        <v>0</v>
      </c>
      <c r="HK127" s="234">
        <f>IF(MAX($R127:$U127)&gt;=40, Active!HK$2, 0)</f>
        <v>0</v>
      </c>
      <c r="HL127" s="234">
        <f>IF(MAX($V127:$Y127)&gt;=40, Active!HL$2, 0)</f>
        <v>0</v>
      </c>
      <c r="HM127" s="234">
        <f>IF(MAX($Z127:$AA127)&gt;=40, Active!HM$2, 0)</f>
        <v>0</v>
      </c>
      <c r="HN127" s="234">
        <f>IF(MAX($AB127:$AC127)&gt;=40, Active!HN$2, 0)</f>
        <v>0</v>
      </c>
      <c r="HO127" s="235">
        <f>IF(MAX($AD127:$AF127)&gt;=40, Active!HO$2, 0)</f>
        <v>0</v>
      </c>
      <c r="HP127" s="236">
        <f>IF(MAX($AG127:$AI127)&gt;=40, Active!HP$2, 0)</f>
        <v>0</v>
      </c>
      <c r="HQ127" s="236">
        <f>IF(MAX($AJ127:$AL127)&gt;=40, Active!HQ$2, 0)</f>
        <v>0</v>
      </c>
      <c r="HR127" s="236">
        <f>IF(MAX($AM127:$AO127)&gt;=40, Active!HR$2, 0)</f>
        <v>0</v>
      </c>
      <c r="HS127" s="236">
        <f>IF(MAX($AP127:$AR127)&gt;=40, Active!HS$2, 0)</f>
        <v>0</v>
      </c>
      <c r="HT127" s="236">
        <f>IF(MAX($AS127:$AU127)&gt;=40, Active!HT$2, 0)</f>
        <v>0</v>
      </c>
      <c r="HU127" s="236">
        <f>IF(MAX($AV127:$AX127)&gt;=40, Active!HU$2, 0)</f>
        <v>0</v>
      </c>
      <c r="HV127" s="237">
        <f>IF(MAX($AY127:$BA127)&gt;=40, Active!HV$2, 0)</f>
        <v>0</v>
      </c>
      <c r="HW127" s="238">
        <f>IF(MAX($BB127:$BD127)&gt;=40, Active!HW$2, 0)</f>
        <v>20</v>
      </c>
      <c r="HX127" s="238">
        <f>IF(MAX($BE127:$BG127)&gt;=40, Active!HX$2, 0)</f>
        <v>20</v>
      </c>
      <c r="HY127" s="238">
        <f>IF(MAX($BH127:$BJ127)&gt;=40, Active!HY$2, 0)</f>
        <v>20</v>
      </c>
      <c r="HZ127" s="238">
        <f>IF(MAX($BK127:$BM127)&gt;=40, Active!HZ$2, 0)</f>
        <v>0</v>
      </c>
      <c r="IA127" s="238">
        <f>IF(MAX($BN127:$BP127)&gt;=40, Active!IA$2, 0)</f>
        <v>20</v>
      </c>
      <c r="IB127" s="238">
        <f>IF(MAX($BQ127:$BS127)&gt;=40, Active!IB$2, 0)</f>
        <v>10</v>
      </c>
      <c r="IC127" s="238">
        <f>IF(MAX($BT127:$BV127)&gt;=40, Active!IC$2, 0)</f>
        <v>0</v>
      </c>
      <c r="ID127" s="239">
        <f>IF(MAX($BW127:$BY127)&gt;=40, Active!ID$2, 0)</f>
        <v>0</v>
      </c>
      <c r="IE127" s="240">
        <f>IF(MAX($BZ127:$CB127)&gt;=40, Active!IE$2, 0)</f>
        <v>0</v>
      </c>
      <c r="IF127" s="240">
        <f>IF(MAX($CC127:$CE127)&gt;=40, Active!IF$2, 0)</f>
        <v>0</v>
      </c>
      <c r="IG127" s="240">
        <f>IF(MAX($CF127:$CH127)&gt;=40, Active!IG$2, 0)</f>
        <v>0</v>
      </c>
      <c r="IH127" s="240">
        <f>IF(MAX($CI127:$CK127)&gt;=40, Active!IH$2, 0)</f>
        <v>0</v>
      </c>
      <c r="II127" s="240">
        <f>IF(MAX($CL127:$CN127)&gt;=40, Active!II$2, 0)</f>
        <v>0</v>
      </c>
      <c r="IJ127" s="240">
        <f>IF(MAX($CO127:$CQ127)&gt;=40, Active!IJ$2, 0)</f>
        <v>0</v>
      </c>
      <c r="IK127" s="240">
        <f>IF(MAX($CR127:$CT127)&gt;=40, Active!IK$2, 0)</f>
        <v>0</v>
      </c>
      <c r="IL127" s="240">
        <f>IF(MAX($CU127:$CW127)&gt;=40, Active!IL$2, 0)</f>
        <v>0</v>
      </c>
      <c r="IM127" s="240">
        <f>IF(MAX($CX127:$CZ127)&gt;=40, Active!IM$2, 0)</f>
        <v>0</v>
      </c>
      <c r="IN127" s="240">
        <f>IF(MAX($DA127:$DC127)&gt;=40, Active!IN$2, 0)</f>
        <v>0</v>
      </c>
      <c r="IO127" s="240">
        <f>IF(MAX($DD127:$DF127)&gt;=40, Active!IO$2, 0)</f>
        <v>0</v>
      </c>
      <c r="IP127" s="416">
        <f t="shared" si="45"/>
        <v>90</v>
      </c>
      <c r="IQ127" s="416">
        <f t="shared" si="46"/>
        <v>0</v>
      </c>
    </row>
    <row r="128" spans="2:251" ht="15" customHeight="1" x14ac:dyDescent="0.25">
      <c r="B128" s="392">
        <v>48</v>
      </c>
      <c r="C128" s="13" t="s">
        <v>743</v>
      </c>
      <c r="D128" s="423">
        <v>42826</v>
      </c>
      <c r="E128" s="20" t="s">
        <v>278</v>
      </c>
      <c r="F128" s="6">
        <v>7408159</v>
      </c>
      <c r="G128" s="20">
        <v>1</v>
      </c>
      <c r="H128" s="20"/>
      <c r="I128" s="23"/>
      <c r="J128" s="6"/>
      <c r="K128" s="6"/>
      <c r="L128" s="424"/>
      <c r="M128" s="425" t="s">
        <v>744</v>
      </c>
      <c r="N128" s="24"/>
      <c r="O128" s="107"/>
      <c r="P128" s="105"/>
      <c r="Q128" s="106"/>
      <c r="R128" s="24"/>
      <c r="S128" s="107"/>
      <c r="T128" s="105"/>
      <c r="U128" s="106"/>
      <c r="V128" s="24"/>
      <c r="W128" s="107"/>
      <c r="X128" s="105"/>
      <c r="Y128" s="106"/>
      <c r="Z128" s="24"/>
      <c r="AA128" s="273"/>
      <c r="AB128" s="24"/>
      <c r="AC128" s="273"/>
      <c r="AD128" s="24"/>
      <c r="AE128" s="107"/>
      <c r="AF128" s="273"/>
      <c r="AG128" s="24"/>
      <c r="AH128" s="107"/>
      <c r="AI128" s="273"/>
      <c r="AJ128" s="24"/>
      <c r="AK128" s="107"/>
      <c r="AL128" s="273"/>
      <c r="AM128" s="24"/>
      <c r="AN128" s="107"/>
      <c r="AO128" s="273"/>
      <c r="AP128" s="24"/>
      <c r="AQ128" s="107"/>
      <c r="AR128" s="273"/>
      <c r="AS128" s="24"/>
      <c r="AT128" s="107"/>
      <c r="AU128" s="273"/>
      <c r="AV128" s="24"/>
      <c r="AW128" s="107"/>
      <c r="AX128" s="273"/>
      <c r="AY128" s="24"/>
      <c r="AZ128" s="107"/>
      <c r="BA128" s="273"/>
      <c r="BB128" s="24">
        <v>72.5</v>
      </c>
      <c r="BC128" s="107"/>
      <c r="BD128" s="273"/>
      <c r="BE128" s="24">
        <v>84.25</v>
      </c>
      <c r="BF128" s="107"/>
      <c r="BG128" s="273"/>
      <c r="BH128" s="24">
        <v>75.5</v>
      </c>
      <c r="BI128" s="107"/>
      <c r="BJ128" s="273"/>
      <c r="BK128" s="24"/>
      <c r="BL128" s="107"/>
      <c r="BM128" s="273"/>
      <c r="BN128" s="24">
        <v>77.199996948242188</v>
      </c>
      <c r="BO128" s="107"/>
      <c r="BP128" s="273"/>
      <c r="BQ128" s="24">
        <v>47</v>
      </c>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f t="shared" si="40"/>
        <v>71.289999389648443</v>
      </c>
      <c r="DK128" s="219"/>
      <c r="DL128" s="220">
        <f t="shared" si="41"/>
        <v>3.564499969482422</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2"/>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3"/>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44"/>
        <v>0</v>
      </c>
      <c r="HI128" s="243"/>
      <c r="HJ128" s="242">
        <f>IF(MAX($N128:$Q128)&gt;=40, Active!HJ$2, 0)</f>
        <v>0</v>
      </c>
      <c r="HK128" s="234">
        <f>IF(MAX($R128:$U128)&gt;=40, Active!HK$2, 0)</f>
        <v>0</v>
      </c>
      <c r="HL128" s="234">
        <f>IF(MAX($V128:$Y128)&gt;=40, Active!HL$2, 0)</f>
        <v>0</v>
      </c>
      <c r="HM128" s="234">
        <f>IF(MAX($Z128:$AA128)&gt;=40, Active!HM$2, 0)</f>
        <v>0</v>
      </c>
      <c r="HN128" s="234">
        <f>IF(MAX($AB128:$AC128)&gt;=40, Active!HN$2, 0)</f>
        <v>0</v>
      </c>
      <c r="HO128" s="235">
        <f>IF(MAX($AD128:$AF128)&gt;=40, Active!HO$2, 0)</f>
        <v>0</v>
      </c>
      <c r="HP128" s="236">
        <f>IF(MAX($AG128:$AI128)&gt;=40, Active!HP$2, 0)</f>
        <v>0</v>
      </c>
      <c r="HQ128" s="236">
        <f>IF(MAX($AJ128:$AL128)&gt;=40, Active!HQ$2, 0)</f>
        <v>0</v>
      </c>
      <c r="HR128" s="236">
        <f>IF(MAX($AM128:$AO128)&gt;=40, Active!HR$2, 0)</f>
        <v>0</v>
      </c>
      <c r="HS128" s="236">
        <f>IF(MAX($AP128:$AR128)&gt;=40, Active!HS$2, 0)</f>
        <v>0</v>
      </c>
      <c r="HT128" s="236">
        <f>IF(MAX($AS128:$AU128)&gt;=40, Active!HT$2, 0)</f>
        <v>0</v>
      </c>
      <c r="HU128" s="236">
        <f>IF(MAX($AV128:$AX128)&gt;=40, Active!HU$2, 0)</f>
        <v>0</v>
      </c>
      <c r="HV128" s="237">
        <f>IF(MAX($AY128:$BA128)&gt;=40, Active!HV$2, 0)</f>
        <v>0</v>
      </c>
      <c r="HW128" s="238">
        <f>IF(MAX($BB128:$BD128)&gt;=40, Active!HW$2, 0)</f>
        <v>20</v>
      </c>
      <c r="HX128" s="238">
        <f>IF(MAX($BE128:$BG128)&gt;=40, Active!HX$2, 0)</f>
        <v>20</v>
      </c>
      <c r="HY128" s="238">
        <f>IF(MAX($BH128:$BJ128)&gt;=40, Active!HY$2, 0)</f>
        <v>20</v>
      </c>
      <c r="HZ128" s="238">
        <f>IF(MAX($BK128:$BM128)&gt;=40, Active!HZ$2, 0)</f>
        <v>0</v>
      </c>
      <c r="IA128" s="238">
        <f>IF(MAX($BN128:$BP128)&gt;=40, Active!IA$2, 0)</f>
        <v>20</v>
      </c>
      <c r="IB128" s="238">
        <f>IF(MAX($BQ128:$BS128)&gt;=40, Active!IB$2, 0)</f>
        <v>10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45"/>
        <v>90</v>
      </c>
      <c r="IQ128" s="416">
        <f t="shared" si="46"/>
        <v>0</v>
      </c>
    </row>
    <row r="129" spans="2:251" ht="15" customHeight="1" x14ac:dyDescent="0.25">
      <c r="B129" s="392">
        <v>49</v>
      </c>
      <c r="C129" s="13" t="s">
        <v>745</v>
      </c>
      <c r="D129" s="423">
        <v>42948</v>
      </c>
      <c r="E129" s="20" t="s">
        <v>278</v>
      </c>
      <c r="F129" s="6">
        <v>8286228</v>
      </c>
      <c r="G129" s="20">
        <v>1</v>
      </c>
      <c r="H129" s="20"/>
      <c r="I129" s="23"/>
      <c r="J129" s="6"/>
      <c r="K129" s="6"/>
      <c r="L129" s="424"/>
      <c r="M129" s="425" t="s">
        <v>746</v>
      </c>
      <c r="N129" s="24"/>
      <c r="O129" s="107"/>
      <c r="P129" s="105"/>
      <c r="Q129" s="106"/>
      <c r="R129" s="24"/>
      <c r="S129" s="107"/>
      <c r="T129" s="105"/>
      <c r="U129" s="106"/>
      <c r="V129" s="24"/>
      <c r="W129" s="107"/>
      <c r="X129" s="105"/>
      <c r="Y129" s="106"/>
      <c r="Z129" s="24"/>
      <c r="AA129" s="273"/>
      <c r="AB129" s="24"/>
      <c r="AC129" s="273"/>
      <c r="AD129" s="24"/>
      <c r="AE129" s="107"/>
      <c r="AF129" s="273"/>
      <c r="AG129" s="24"/>
      <c r="AH129" s="107"/>
      <c r="AI129" s="273"/>
      <c r="AJ129" s="24"/>
      <c r="AK129" s="107"/>
      <c r="AL129" s="273"/>
      <c r="AM129" s="24"/>
      <c r="AN129" s="107"/>
      <c r="AO129" s="273"/>
      <c r="AP129" s="24"/>
      <c r="AQ129" s="107"/>
      <c r="AR129" s="273"/>
      <c r="AS129" s="24"/>
      <c r="AT129" s="107"/>
      <c r="AU129" s="273"/>
      <c r="AV129" s="24"/>
      <c r="AW129" s="107"/>
      <c r="AX129" s="273"/>
      <c r="AY129" s="24"/>
      <c r="AZ129" s="107"/>
      <c r="BA129" s="273"/>
      <c r="BB129" s="24">
        <v>69.5</v>
      </c>
      <c r="BC129" s="107"/>
      <c r="BD129" s="273"/>
      <c r="BE129" s="24">
        <v>78.5</v>
      </c>
      <c r="BF129" s="107"/>
      <c r="BG129" s="273"/>
      <c r="BH129" s="24">
        <v>64.239997863769531</v>
      </c>
      <c r="BI129" s="107"/>
      <c r="BJ129" s="273"/>
      <c r="BK129" s="24"/>
      <c r="BL129" s="107"/>
      <c r="BM129" s="273"/>
      <c r="BN129" s="24"/>
      <c r="BO129" s="107"/>
      <c r="BP129" s="273"/>
      <c r="BQ129" s="24">
        <v>51</v>
      </c>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f t="shared" si="40"/>
        <v>65.809999465942383</v>
      </c>
      <c r="DK129" s="219"/>
      <c r="DL129" s="220">
        <f t="shared" si="41"/>
        <v>3.290499973297119</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2"/>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3"/>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44"/>
        <v>0</v>
      </c>
      <c r="HI129" s="243"/>
      <c r="HJ129" s="242">
        <f>IF(MAX($N129:$Q129)&gt;=40, Active!HJ$2, 0)</f>
        <v>0</v>
      </c>
      <c r="HK129" s="234">
        <f>IF(MAX($R129:$U129)&gt;=40, Active!HK$2, 0)</f>
        <v>0</v>
      </c>
      <c r="HL129" s="234">
        <f>IF(MAX($V129:$Y129)&gt;=40, Active!HL$2, 0)</f>
        <v>0</v>
      </c>
      <c r="HM129" s="234">
        <f>IF(MAX($Z129:$AA129)&gt;=40, Active!HM$2, 0)</f>
        <v>0</v>
      </c>
      <c r="HN129" s="234">
        <f>IF(MAX($AB129:$AC129)&gt;=40, Active!HN$2, 0)</f>
        <v>0</v>
      </c>
      <c r="HO129" s="235">
        <f>IF(MAX($AD129:$AF129)&gt;=40, Active!HO$2, 0)</f>
        <v>0</v>
      </c>
      <c r="HP129" s="236">
        <f>IF(MAX($AG129:$AI129)&gt;=40, Active!HP$2, 0)</f>
        <v>0</v>
      </c>
      <c r="HQ129" s="236">
        <f>IF(MAX($AJ129:$AL129)&gt;=40, Active!HQ$2, 0)</f>
        <v>0</v>
      </c>
      <c r="HR129" s="236">
        <f>IF(MAX($AM129:$AO129)&gt;=40, Active!HR$2, 0)</f>
        <v>0</v>
      </c>
      <c r="HS129" s="236">
        <f>IF(MAX($AP129:$AR129)&gt;=40, Active!HS$2, 0)</f>
        <v>0</v>
      </c>
      <c r="HT129" s="236">
        <f>IF(MAX($AS129:$AU129)&gt;=40, Active!HT$2, 0)</f>
        <v>0</v>
      </c>
      <c r="HU129" s="236">
        <f>IF(MAX($AV129:$AX129)&gt;=40, Active!HU$2, 0)</f>
        <v>0</v>
      </c>
      <c r="HV129" s="237">
        <f>IF(MAX($AY129:$BA129)&gt;=40, Active!HV$2, 0)</f>
        <v>0</v>
      </c>
      <c r="HW129" s="238">
        <f>IF(MAX($BB129:$BD129)&gt;=40, Active!HW$2, 0)</f>
        <v>20</v>
      </c>
      <c r="HX129" s="238">
        <f>IF(MAX($BE129:$BG129)&gt;=40, Active!HX$2, 0)</f>
        <v>20</v>
      </c>
      <c r="HY129" s="238">
        <f>IF(MAX($BH129:$BJ129)&gt;=40, Active!HY$2, 0)</f>
        <v>20</v>
      </c>
      <c r="HZ129" s="238">
        <f>IF(MAX($BK129:$BM129)&gt;=40, Active!HZ$2, 0)</f>
        <v>0</v>
      </c>
      <c r="IA129" s="238">
        <f>IF(MAX($BN129:$BP129)&gt;=40, Active!IA$2, 0)</f>
        <v>0</v>
      </c>
      <c r="IB129" s="238">
        <f>IF(MAX($BQ129:$BS129)&gt;=40, Active!IB$2, 0)</f>
        <v>10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45"/>
        <v>70</v>
      </c>
      <c r="IQ129" s="416">
        <f t="shared" si="46"/>
        <v>0</v>
      </c>
    </row>
    <row r="130" spans="2:251" ht="15" customHeight="1" x14ac:dyDescent="0.25">
      <c r="B130" s="392">
        <v>50</v>
      </c>
      <c r="C130" s="13" t="s">
        <v>747</v>
      </c>
      <c r="D130" s="423">
        <v>42948</v>
      </c>
      <c r="E130" s="20" t="s">
        <v>278</v>
      </c>
      <c r="F130" s="6">
        <v>8286262</v>
      </c>
      <c r="G130" s="20">
        <v>1</v>
      </c>
      <c r="H130" s="20"/>
      <c r="I130" s="23"/>
      <c r="J130" s="6"/>
      <c r="K130" s="6"/>
      <c r="L130" s="424"/>
      <c r="M130" s="425" t="s">
        <v>748</v>
      </c>
      <c r="N130" s="24"/>
      <c r="O130" s="107"/>
      <c r="P130" s="105"/>
      <c r="Q130" s="106"/>
      <c r="R130" s="24"/>
      <c r="S130" s="107"/>
      <c r="T130" s="105"/>
      <c r="U130" s="106"/>
      <c r="V130" s="24"/>
      <c r="W130" s="107"/>
      <c r="X130" s="105"/>
      <c r="Y130" s="106"/>
      <c r="Z130" s="24"/>
      <c r="AA130" s="273"/>
      <c r="AB130" s="24"/>
      <c r="AC130" s="273"/>
      <c r="AD130" s="24"/>
      <c r="AE130" s="107"/>
      <c r="AF130" s="273"/>
      <c r="AG130" s="24"/>
      <c r="AH130" s="107"/>
      <c r="AI130" s="273"/>
      <c r="AJ130" s="24"/>
      <c r="AK130" s="107"/>
      <c r="AL130" s="273"/>
      <c r="AM130" s="24"/>
      <c r="AN130" s="107"/>
      <c r="AO130" s="273"/>
      <c r="AP130" s="24"/>
      <c r="AQ130" s="107"/>
      <c r="AR130" s="273"/>
      <c r="AS130" s="24"/>
      <c r="AT130" s="107"/>
      <c r="AU130" s="273"/>
      <c r="AV130" s="24"/>
      <c r="AW130" s="107"/>
      <c r="AX130" s="273"/>
      <c r="AY130" s="24"/>
      <c r="AZ130" s="107"/>
      <c r="BA130" s="273"/>
      <c r="BB130" s="24">
        <v>69.25</v>
      </c>
      <c r="BC130" s="107"/>
      <c r="BD130" s="273"/>
      <c r="BE130" s="24">
        <v>77.25</v>
      </c>
      <c r="BF130" s="107"/>
      <c r="BG130" s="273"/>
      <c r="BH130" s="24">
        <v>68.739997863769531</v>
      </c>
      <c r="BI130" s="107"/>
      <c r="BJ130" s="273"/>
      <c r="BK130" s="24"/>
      <c r="BL130" s="107"/>
      <c r="BM130" s="273"/>
      <c r="BN130" s="24"/>
      <c r="BO130" s="107"/>
      <c r="BP130" s="273"/>
      <c r="BQ130" s="24">
        <v>47</v>
      </c>
      <c r="BR130" s="107"/>
      <c r="BS130" s="273"/>
      <c r="BT130" s="24"/>
      <c r="BU130" s="291"/>
      <c r="BV130" s="273"/>
      <c r="BW130" s="24"/>
      <c r="BX130" s="107"/>
      <c r="BY130" s="273"/>
      <c r="BZ130" s="24"/>
      <c r="CA130" s="107"/>
      <c r="CB130" s="273"/>
      <c r="CC130" s="24"/>
      <c r="CD130" s="107"/>
      <c r="CE130" s="107"/>
      <c r="CF130" s="107"/>
      <c r="CG130" s="107"/>
      <c r="CH130" s="273"/>
      <c r="CI130" s="24"/>
      <c r="CJ130" s="107"/>
      <c r="CK130" s="273"/>
      <c r="CL130" s="24"/>
      <c r="CM130" s="107"/>
      <c r="CN130" s="273"/>
      <c r="CO130" s="24"/>
      <c r="CP130" s="107"/>
      <c r="CQ130" s="273"/>
      <c r="CR130" s="24"/>
      <c r="CS130" s="107"/>
      <c r="CT130" s="273"/>
      <c r="CU130" s="24"/>
      <c r="CV130" s="107"/>
      <c r="CW130" s="273"/>
      <c r="CX130" s="24"/>
      <c r="CY130" s="107"/>
      <c r="CZ130" s="273"/>
      <c r="DA130" s="24"/>
      <c r="DB130" s="107"/>
      <c r="DC130" s="273"/>
      <c r="DD130" s="24"/>
      <c r="DE130" s="107"/>
      <c r="DF130" s="273"/>
      <c r="DG130" s="218"/>
      <c r="DH130" s="217"/>
      <c r="DI130" s="217"/>
      <c r="DJ130" s="286">
        <f t="shared" si="40"/>
        <v>65.559999465942383</v>
      </c>
      <c r="DK130" s="219"/>
      <c r="DL130" s="220">
        <f t="shared" si="41"/>
        <v>3.2779999732971192</v>
      </c>
      <c r="DM130" s="650">
        <f>COUNTIF(N130:DF130, Active!DM$1)+COUNTIF(N130:DF130, Active!DM$2)</f>
        <v>0</v>
      </c>
      <c r="DN130" s="233">
        <f>IF(COUNTIF($N130:$Q130, Active!ET$1)&gt;0, Active!DN$2, 0)</f>
        <v>0</v>
      </c>
      <c r="DO130" s="234">
        <f>IF(COUNTIF($R130:$U130, Active!ET$1)&gt;0, Active!DO$2, 0)</f>
        <v>0</v>
      </c>
      <c r="DP130" s="234">
        <f>IF(COUNTIF($V130:$Y130, Active!ET$1)&gt;0, Active!DP$2, 0)</f>
        <v>0</v>
      </c>
      <c r="DQ130" s="234">
        <f>IF(COUNTIF($Z130:$AA130, Active!ET$1)&gt;0, Active!DQ$2, 0)</f>
        <v>0</v>
      </c>
      <c r="DR130" s="234">
        <f>IF(COUNTIF($AB130:$AC130, Active!ET$1)&gt;0, Active!DR$2, 0)</f>
        <v>0</v>
      </c>
      <c r="DS130" s="235">
        <f>IF(COUNTIF($AD130:$AF130, Active!$ET$1)&gt;0, Active!DS$2, 0)</f>
        <v>0</v>
      </c>
      <c r="DT130" s="236">
        <f>IF(COUNTIF($AG130:$AI130, Active!$ET$1)&gt;0, Active!DT$2, 0)</f>
        <v>0</v>
      </c>
      <c r="DU130" s="236">
        <f>IF(COUNTIF($AJ130:$AL130, Active!$ET$1)&gt;0, Active!DU$2, 0)</f>
        <v>0</v>
      </c>
      <c r="DV130" s="236">
        <f>IF(COUNTIF($AM130:$AO130, Active!$ET$1)&gt;0, Active!DV$2, 0)</f>
        <v>0</v>
      </c>
      <c r="DW130" s="236">
        <f>IF(COUNTIF($AP130:$AR130, Active!$ET$1)&gt;0, Active!DW$2, 0)</f>
        <v>0</v>
      </c>
      <c r="DX130" s="236">
        <f>IF(COUNTIF($AS130:$AU130, Active!$ET$1)&gt;0, Active!DX$2, 0)</f>
        <v>0</v>
      </c>
      <c r="DY130" s="236">
        <f>IF(COUNTIF($AV130:$AX130, Active!$ET$1)&gt;0, Active!DY$2, 0)</f>
        <v>0</v>
      </c>
      <c r="DZ130" s="237">
        <f>IF(COUNTIF($AY130:$BA130, Active!$ET$1)&gt;0, Active!DZ$2, 0)</f>
        <v>0</v>
      </c>
      <c r="EA130" s="238">
        <f>IF(COUNTIF($BB130:$BD130, Active!$ET$1)&gt;0, Active!EA$2, 0)</f>
        <v>0</v>
      </c>
      <c r="EB130" s="238">
        <f>IF(COUNTIF($BE130:$BG130, Active!$ET$1)&gt;0, Active!EB$2, 0)</f>
        <v>0</v>
      </c>
      <c r="EC130" s="238">
        <f>IF(COUNTIF($BH130:$BJ130, Active!$ET$1)&gt;0, Active!EC$2, 0)</f>
        <v>0</v>
      </c>
      <c r="ED130" s="238">
        <f>IF(COUNTIF($BK130:$BM130, Active!$ET$1)&gt;0, Active!ED$2, 0)</f>
        <v>0</v>
      </c>
      <c r="EE130" s="238">
        <f>IF(COUNTIF($BN130:$BP130, Active!$ET$1)&gt;0, Active!EE$2, 0)</f>
        <v>0</v>
      </c>
      <c r="EF130" s="238">
        <f>IF(COUNTIF($BQ130:$BS130, Active!$ET$1)&gt;0, Active!EF$2, 0)</f>
        <v>0</v>
      </c>
      <c r="EG130" s="238">
        <f>IF(COUNTIF($BT130:$BV130, Active!$ET$1)&gt;0, Active!EG$2, 0)</f>
        <v>0</v>
      </c>
      <c r="EH130" s="239">
        <f>IF(COUNTIF($BW130:$BY130, Active!$ET$1)&gt;0, Active!EH$2, 0)</f>
        <v>0</v>
      </c>
      <c r="EI130" s="240">
        <f>IF(COUNTIF($BZ130:$CB130, Active!$ET$1)&gt;0, Active!EI$2, 0)</f>
        <v>0</v>
      </c>
      <c r="EJ130" s="240">
        <f>IF(COUNTIF($CC130:$CE130, Active!$ET$1)&gt;0, Active!EJ$2, 0)</f>
        <v>0</v>
      </c>
      <c r="EK130" s="240">
        <f>IF(COUNTIF($CF130:$CH130, Active!$ET$1)&gt;0, Active!EK$2, 0)</f>
        <v>0</v>
      </c>
      <c r="EL130" s="240">
        <f>IF(COUNTIF($CI130:$CK130, Active!$ET$1)&gt;0, Active!EL$2, 0)</f>
        <v>0</v>
      </c>
      <c r="EM130" s="240">
        <f>IF(COUNTIF($CL130:$CN130, Active!$ET$1)&gt;0, Active!EM$2, 0)</f>
        <v>0</v>
      </c>
      <c r="EN130" s="240">
        <f>IF(COUNTIF($CO130:$CQ130, Active!$ET$1)&gt;0, Active!EN$2, 0)</f>
        <v>0</v>
      </c>
      <c r="EO130" s="240">
        <f>IF(COUNTIF($CR130:$CT130, Active!$ET$1)&gt;0, Active!EO$2, 0)</f>
        <v>0</v>
      </c>
      <c r="EP130" s="240">
        <f>IF(COUNTIF($CU130:$CW130, Active!$ET$1)&gt;0, Active!EP$2, 0)</f>
        <v>0</v>
      </c>
      <c r="EQ130" s="240">
        <f>IF(COUNTIF($CX130:$CZ130, Active!$ET$1)&gt;0, Active!EQ$2, 0)</f>
        <v>0</v>
      </c>
      <c r="ER130" s="240">
        <f>IF(COUNTIF($DA130:$DC130, Active!$ET$1)&gt;0, Active!ER$2, 0)</f>
        <v>0</v>
      </c>
      <c r="ES130" s="240">
        <f>IF(COUNTIF($DD130:$DF130, Active!$ET$1)&gt;0, Active!ES$2, 0)</f>
        <v>0</v>
      </c>
      <c r="ET130" s="241">
        <f t="shared" si="42"/>
        <v>0</v>
      </c>
      <c r="EU130" s="242">
        <f>IF(COUNTIF($N130:$Q130, Active!GA$1)&gt;0, Active!EU$2, 0)</f>
        <v>0</v>
      </c>
      <c r="EV130" s="234">
        <f>IF(COUNTIF($R130:$U130, Active!GA$1)&gt;0, Active!EV$2, 0)</f>
        <v>0</v>
      </c>
      <c r="EW130" s="234">
        <f>IF(COUNTIF($V130:$Y130, Active!GA$1)&gt;0, Active!EW$2, 0)</f>
        <v>0</v>
      </c>
      <c r="EX130" s="234">
        <f>IF(COUNTIF($Z130:$AA130, Active!GA$1)&gt;0, Active!EX$2, 0)</f>
        <v>0</v>
      </c>
      <c r="EY130" s="234">
        <f>IF(COUNTIF($AB130:$AC130, Active!GA$1)&gt;0, Active!EY$2, 0)</f>
        <v>0</v>
      </c>
      <c r="EZ130" s="235">
        <f>IF(COUNTIF($AD130:$AF130, Active!$GA$1)&gt;0, Active!EZ$2, 0)</f>
        <v>0</v>
      </c>
      <c r="FA130" s="236">
        <f>IF(COUNTIF($AG130:$AI130, Active!$GA$1)&gt;0, Active!FA$2, 0)</f>
        <v>0</v>
      </c>
      <c r="FB130" s="236">
        <f>IF(COUNTIF($AJ130:$AL130, Active!$GA$1)&gt;0, Active!FB$2, 0)</f>
        <v>0</v>
      </c>
      <c r="FC130" s="236">
        <f>IF(COUNTIF($AM130:$AO130, Active!$GA$1)&gt;0, Active!FC$2, 0)</f>
        <v>0</v>
      </c>
      <c r="FD130" s="236">
        <f>IF(COUNTIF($AP130:$AR130, Active!$GA$1)&gt;0, Active!FD$2, 0)</f>
        <v>0</v>
      </c>
      <c r="FE130" s="236">
        <f>IF(COUNTIF($AS130:$AU130, Active!$GA$1)&gt;0, Active!FE$2, 0)</f>
        <v>0</v>
      </c>
      <c r="FF130" s="236">
        <f>IF(COUNTIF($AV130:$AX130, Active!$GA$1)&gt;0, Active!FF$2, 0)</f>
        <v>0</v>
      </c>
      <c r="FG130" s="237">
        <f>IF(COUNTIF($AY130:$BA130, Active!$GA$1)&gt;0, Active!FG$2, 0)</f>
        <v>0</v>
      </c>
      <c r="FH130" s="238">
        <f>IF(COUNTIF($BB130:$BD130, Active!$GA$1)&gt;0, Active!FH$2, 0)</f>
        <v>0</v>
      </c>
      <c r="FI130" s="238">
        <f>IF(COUNTIF($BE130:$BG130, Active!$GA$1)&gt;0, Active!FI$2, 0)</f>
        <v>0</v>
      </c>
      <c r="FJ130" s="238">
        <f>IF(COUNTIF($BH130:$BJ130, Active!$GA$1)&gt;0, Active!FJ$2, 0)</f>
        <v>0</v>
      </c>
      <c r="FK130" s="238">
        <f>IF(COUNTIF($BK130:$BM130, Active!$GA$1)&gt;0, Active!FK$2, 0)</f>
        <v>0</v>
      </c>
      <c r="FL130" s="238">
        <f>IF(COUNTIF($BN130:$BP130, Active!$GA$1)&gt;0, Active!FL$2, 0)</f>
        <v>0</v>
      </c>
      <c r="FM130" s="238">
        <f>IF(COUNTIF($BQ130:$BS130, Active!$GA$1)&gt;0, Active!FM$2, 0)</f>
        <v>0</v>
      </c>
      <c r="FN130" s="238">
        <f>IF(COUNTIF($BT130:$BV130, Active!$GA$1)&gt;0, Active!FN$2, 0)</f>
        <v>0</v>
      </c>
      <c r="FO130" s="239">
        <f>IF(COUNTIF($BW130:$BY130, Active!$GA$1)&gt;0, Active!FO$2, 0)</f>
        <v>0</v>
      </c>
      <c r="FP130" s="240">
        <f>IF(COUNTIF($BZ130:$CB130, Active!$GA$1)&gt;0, Active!FP$2, 0)</f>
        <v>0</v>
      </c>
      <c r="FQ130" s="240">
        <f>IF(COUNTIF($CC130:$CE130, Active!$GA$1)&gt;0, Active!FQ$2, 0)</f>
        <v>0</v>
      </c>
      <c r="FR130" s="240">
        <f>IF(COUNTIF($CF130:$CH130, Active!$GA$1)&gt;0, Active!FR$2, 0)</f>
        <v>0</v>
      </c>
      <c r="FS130" s="240">
        <f>IF(COUNTIF($CI130:$CK130, Active!$GA$1)&gt;0, Active!FS$2, 0)</f>
        <v>0</v>
      </c>
      <c r="FT130" s="240">
        <f>IF(COUNTIF($CL130:$CN130, Active!$GA$1)&gt;0, Active!FT$2, 0)</f>
        <v>0</v>
      </c>
      <c r="FU130" s="240">
        <f>IF(COUNTIF($CO130:$CQ130, Active!$GA$1)&gt;0, Active!FU$2, 0)</f>
        <v>0</v>
      </c>
      <c r="FV130" s="240">
        <f>IF(COUNTIF($CR130:$CT130, Active!$GA$1)&gt;0, Active!FV$2, 0)</f>
        <v>0</v>
      </c>
      <c r="FW130" s="240">
        <f>IF(COUNTIF($CU130:$CW130, Active!$GA$1)&gt;0, Active!FW$2, 0)</f>
        <v>0</v>
      </c>
      <c r="FX130" s="240">
        <f>IF(COUNTIF($CX130:$CZ130, Active!$GA$1)&gt;0, Active!FX$2, 0)</f>
        <v>0</v>
      </c>
      <c r="FY130" s="240">
        <f>IF(COUNTIF($DA130:$DC130, Active!$GA$1)&gt;0, Active!FY$2, 0)</f>
        <v>0</v>
      </c>
      <c r="FZ130" s="240">
        <f>IF(COUNTIF($DD130:$DF130, Active!$GA$1)&gt;0, Active!FZ$2, 0)</f>
        <v>0</v>
      </c>
      <c r="GA130" s="241">
        <f t="shared" si="43"/>
        <v>0</v>
      </c>
      <c r="GB130" s="242">
        <f>IF(COUNTIF($N130:$Q130, Active!HH$1)&gt;0, Active!GB$2, 0)</f>
        <v>0</v>
      </c>
      <c r="GC130" s="234">
        <f>IF(COUNTIF($R130:$U130, Active!HH$1)&gt;0, Active!GC$2, 0)</f>
        <v>0</v>
      </c>
      <c r="GD130" s="234">
        <f>IF(COUNTIF($V130:$Y130, Active!HH$1)&gt;0, Active!GD$2, 0)</f>
        <v>0</v>
      </c>
      <c r="GE130" s="234">
        <f>IF(COUNTIF($Z130:$AA130, Active!HH$1)&gt;0, Active!GE$2, 0)</f>
        <v>0</v>
      </c>
      <c r="GF130" s="234">
        <f>IF(COUNTIF($AB130:$AC130, Active!HH$1)&gt;0, Active!GF$2, 0)</f>
        <v>0</v>
      </c>
      <c r="GG130" s="235">
        <f>IF(COUNTIF($AD130:$AF130, Active!$HH$1)&gt;0, Active!GG$2, 0)</f>
        <v>0</v>
      </c>
      <c r="GH130" s="236">
        <f>IF(COUNTIF($AG130:$AI130, Active!$HH$1)&gt;0, Active!GH$2, 0)</f>
        <v>0</v>
      </c>
      <c r="GI130" s="236">
        <f>IF(COUNTIF($AJ130:$AL130, Active!$HH$1)&gt;0, Active!GI$2, 0)</f>
        <v>0</v>
      </c>
      <c r="GJ130" s="236">
        <f>IF(COUNTIF($AM130:$AO130, Active!$HH$1)&gt;0, Active!GJ$2, 0)</f>
        <v>0</v>
      </c>
      <c r="GK130" s="236">
        <f>IF(COUNTIF($AP130:$AR130, Active!$HH$1)&gt;0, Active!GK$2, 0)</f>
        <v>0</v>
      </c>
      <c r="GL130" s="236">
        <f>IF(COUNTIF($AS130:$AU130, Active!$HH$1)&gt;0, Active!GL$2, 0)</f>
        <v>0</v>
      </c>
      <c r="GM130" s="236">
        <f>IF(COUNTIF($AV130:$AX130, Active!$HH$1)&gt;0, Active!GM$2, 0)</f>
        <v>0</v>
      </c>
      <c r="GN130" s="237">
        <f>IF(COUNTIF($AY130:$BA130, Active!$HH$1)&gt;0, Active!GN$2, 0)</f>
        <v>0</v>
      </c>
      <c r="GO130" s="238">
        <f>IF(COUNTIF($BB130:$BD130, Active!$HH$1)&gt;0, Active!GO$2, 0)</f>
        <v>0</v>
      </c>
      <c r="GP130" s="238">
        <f>IF(COUNTIF($BE130:$BG130, Active!$HH$1)&gt;0, Active!GP$2, 0)</f>
        <v>0</v>
      </c>
      <c r="GQ130" s="238">
        <f>IF(COUNTIF($BH130:$BJ130, Active!$HH$1)&gt;0, Active!GQ$2, 0)</f>
        <v>0</v>
      </c>
      <c r="GR130" s="238">
        <f>IF(COUNTIF($BK130:$BM130, Active!$HH$1)&gt;0, Active!GR$2, 0)</f>
        <v>0</v>
      </c>
      <c r="GS130" s="238">
        <f>IF(COUNTIF($BN130:$BP130, Active!$HH$1)&gt;0, Active!GS$2, 0)</f>
        <v>0</v>
      </c>
      <c r="GT130" s="238">
        <f>IF(COUNTIF($BQ130:$BS130, Active!$HH$1)&gt;0, Active!GT$2, 0)</f>
        <v>0</v>
      </c>
      <c r="GU130" s="238">
        <f>IF(COUNTIF($BT130:$BV130, Active!$HH$1)&gt;0, Active!GU$2, 0)</f>
        <v>0</v>
      </c>
      <c r="GV130" s="239">
        <f>IF(COUNTIF($BW130:$BY130, Active!$HH$1)&gt;0, Active!GV$2, 0)</f>
        <v>0</v>
      </c>
      <c r="GW130" s="240">
        <f>IF(COUNTIF($BZ130:$CB130, Active!$HH$1)&gt;0, Active!GW$2, 0)</f>
        <v>0</v>
      </c>
      <c r="GX130" s="240">
        <f>IF(COUNTIF($CC130:$CE130, Active!$HH$1)&gt;0, Active!GX$2, 0)</f>
        <v>0</v>
      </c>
      <c r="GY130" s="240">
        <f>IF(COUNTIF($CF130:$CH130, Active!$HH$1)&gt;0, Active!GY$2, 0)</f>
        <v>0</v>
      </c>
      <c r="GZ130" s="240">
        <f>IF(COUNTIF($CI130:$CK130, Active!$HH$1)&gt;0, Active!GZ$2, 0)</f>
        <v>0</v>
      </c>
      <c r="HA130" s="240">
        <f>IF(COUNTIF($CL130:$CN130, Active!$HH$1)&gt;0, Active!HA$2, 0)</f>
        <v>0</v>
      </c>
      <c r="HB130" s="240">
        <f>IF(COUNTIF($CO130:$CQ130, Active!$HH$1)&gt;0, Active!HB$2, 0)</f>
        <v>0</v>
      </c>
      <c r="HC130" s="240">
        <f>IF(COUNTIF($CR130:$CT130, Active!$HH$1)&gt;0, Active!HC$2, 0)</f>
        <v>0</v>
      </c>
      <c r="HD130" s="240">
        <f>IF(COUNTIF($CU130:$CW130, Active!$HH$1)&gt;0, Active!HD$2, 0)</f>
        <v>0</v>
      </c>
      <c r="HE130" s="240">
        <f>IF(COUNTIF($CX130:$CZ130, Active!$HH$1)&gt;0, Active!HE$2, 0)</f>
        <v>0</v>
      </c>
      <c r="HF130" s="240">
        <f>IF(COUNTIF($DA130:$DC130, Active!$HH$1)&gt;0, Active!HF$2, 0)</f>
        <v>0</v>
      </c>
      <c r="HG130" s="240">
        <f>IF(COUNTIF($DD130:$DF130, Active!$HH$1)&gt;0, Active!HG$2, 0)</f>
        <v>0</v>
      </c>
      <c r="HH130" s="241">
        <f t="shared" si="44"/>
        <v>0</v>
      </c>
      <c r="HI130" s="243"/>
      <c r="HJ130" s="242">
        <f>IF(MAX($N130:$Q130)&gt;=40, Active!HJ$2, 0)</f>
        <v>0</v>
      </c>
      <c r="HK130" s="234">
        <f>IF(MAX($R130:$U130)&gt;=40, Active!HK$2, 0)</f>
        <v>0</v>
      </c>
      <c r="HL130" s="234">
        <f>IF(MAX($V130:$Y130)&gt;=40, Active!HL$2, 0)</f>
        <v>0</v>
      </c>
      <c r="HM130" s="234">
        <f>IF(MAX($Z130:$AA130)&gt;=40, Active!HM$2, 0)</f>
        <v>0</v>
      </c>
      <c r="HN130" s="234">
        <f>IF(MAX($AB130:$AC130)&gt;=40, Active!HN$2, 0)</f>
        <v>0</v>
      </c>
      <c r="HO130" s="235">
        <f>IF(MAX($AD130:$AF130)&gt;=40, Active!HO$2, 0)</f>
        <v>0</v>
      </c>
      <c r="HP130" s="236">
        <f>IF(MAX($AG130:$AI130)&gt;=40, Active!HP$2, 0)</f>
        <v>0</v>
      </c>
      <c r="HQ130" s="236">
        <f>IF(MAX($AJ130:$AL130)&gt;=40, Active!HQ$2, 0)</f>
        <v>0</v>
      </c>
      <c r="HR130" s="236">
        <f>IF(MAX($AM130:$AO130)&gt;=40, Active!HR$2, 0)</f>
        <v>0</v>
      </c>
      <c r="HS130" s="236">
        <f>IF(MAX($AP130:$AR130)&gt;=40, Active!HS$2, 0)</f>
        <v>0</v>
      </c>
      <c r="HT130" s="236">
        <f>IF(MAX($AS130:$AU130)&gt;=40, Active!HT$2, 0)</f>
        <v>0</v>
      </c>
      <c r="HU130" s="236">
        <f>IF(MAX($AV130:$AX130)&gt;=40, Active!HU$2, 0)</f>
        <v>0</v>
      </c>
      <c r="HV130" s="237">
        <f>IF(MAX($AY130:$BA130)&gt;=40, Active!HV$2, 0)</f>
        <v>0</v>
      </c>
      <c r="HW130" s="238">
        <f>IF(MAX($BB130:$BD130)&gt;=40, Active!HW$2, 0)</f>
        <v>20</v>
      </c>
      <c r="HX130" s="238">
        <f>IF(MAX($BE130:$BG130)&gt;=40, Active!HX$2, 0)</f>
        <v>20</v>
      </c>
      <c r="HY130" s="238">
        <f>IF(MAX($BH130:$BJ130)&gt;=40, Active!HY$2, 0)</f>
        <v>20</v>
      </c>
      <c r="HZ130" s="238">
        <f>IF(MAX($BK130:$BM130)&gt;=40, Active!HZ$2, 0)</f>
        <v>0</v>
      </c>
      <c r="IA130" s="238">
        <f>IF(MAX($BN130:$BP130)&gt;=40, Active!IA$2, 0)</f>
        <v>0</v>
      </c>
      <c r="IB130" s="238">
        <f>IF(MAX($BQ130:$BS130)&gt;=40, Active!IB$2, 0)</f>
        <v>10</v>
      </c>
      <c r="IC130" s="238">
        <f>IF(MAX($BT130:$BV130)&gt;=40, Active!IC$2, 0)</f>
        <v>0</v>
      </c>
      <c r="ID130" s="239">
        <f>IF(MAX($BW130:$BY130)&gt;=40, Active!ID$2, 0)</f>
        <v>0</v>
      </c>
      <c r="IE130" s="240">
        <f>IF(MAX($BZ130:$CB130)&gt;=40, Active!IE$2, 0)</f>
        <v>0</v>
      </c>
      <c r="IF130" s="240">
        <f>IF(MAX($CC130:$CE130)&gt;=40, Active!IF$2, 0)</f>
        <v>0</v>
      </c>
      <c r="IG130" s="240">
        <f>IF(MAX($CF130:$CH130)&gt;=40, Active!IG$2, 0)</f>
        <v>0</v>
      </c>
      <c r="IH130" s="240">
        <f>IF(MAX($CI130:$CK130)&gt;=40, Active!IH$2, 0)</f>
        <v>0</v>
      </c>
      <c r="II130" s="240">
        <f>IF(MAX($CL130:$CN130)&gt;=40, Active!II$2, 0)</f>
        <v>0</v>
      </c>
      <c r="IJ130" s="240">
        <f>IF(MAX($CO130:$CQ130)&gt;=40, Active!IJ$2, 0)</f>
        <v>0</v>
      </c>
      <c r="IK130" s="240">
        <f>IF(MAX($CR130:$CT130)&gt;=40, Active!IK$2, 0)</f>
        <v>0</v>
      </c>
      <c r="IL130" s="240">
        <f>IF(MAX($CU130:$CW130)&gt;=40, Active!IL$2, 0)</f>
        <v>0</v>
      </c>
      <c r="IM130" s="240">
        <f>IF(MAX($CX130:$CZ130)&gt;=40, Active!IM$2, 0)</f>
        <v>0</v>
      </c>
      <c r="IN130" s="240">
        <f>IF(MAX($DA130:$DC130)&gt;=40, Active!IN$2, 0)</f>
        <v>0</v>
      </c>
      <c r="IO130" s="240">
        <f>IF(MAX($DD130:$DF130)&gt;=40, Active!IO$2, 0)</f>
        <v>0</v>
      </c>
      <c r="IP130" s="416">
        <f t="shared" si="45"/>
        <v>70</v>
      </c>
      <c r="IQ130" s="416">
        <f t="shared" si="46"/>
        <v>0</v>
      </c>
    </row>
    <row r="131" spans="2:251" ht="15" customHeight="1" x14ac:dyDescent="0.25">
      <c r="B131" s="392">
        <v>51</v>
      </c>
      <c r="C131" s="13" t="s">
        <v>749</v>
      </c>
      <c r="D131" s="423">
        <v>43101</v>
      </c>
      <c r="E131" s="20" t="s">
        <v>278</v>
      </c>
      <c r="F131" s="6"/>
      <c r="G131" s="20">
        <v>1</v>
      </c>
      <c r="H131" s="20"/>
      <c r="I131" s="23"/>
      <c r="J131" s="6"/>
      <c r="K131" s="6"/>
      <c r="L131" s="424"/>
      <c r="M131" s="425" t="s">
        <v>750</v>
      </c>
      <c r="N131" s="24"/>
      <c r="O131" s="107"/>
      <c r="P131" s="105"/>
      <c r="Q131" s="106"/>
      <c r="R131" s="24"/>
      <c r="S131" s="107"/>
      <c r="T131" s="105"/>
      <c r="U131" s="106"/>
      <c r="V131" s="24"/>
      <c r="W131" s="107"/>
      <c r="X131" s="105"/>
      <c r="Y131" s="106"/>
      <c r="Z131" s="24"/>
      <c r="AA131" s="273"/>
      <c r="AB131" s="24"/>
      <c r="AC131" s="273"/>
      <c r="AD131" s="24"/>
      <c r="AE131" s="107"/>
      <c r="AF131" s="273"/>
      <c r="AG131" s="24"/>
      <c r="AH131" s="107"/>
      <c r="AI131" s="273"/>
      <c r="AJ131" s="24"/>
      <c r="AK131" s="107"/>
      <c r="AL131" s="273"/>
      <c r="AM131" s="24"/>
      <c r="AN131" s="107"/>
      <c r="AO131" s="273"/>
      <c r="AP131" s="24"/>
      <c r="AQ131" s="107"/>
      <c r="AR131" s="273"/>
      <c r="AS131" s="24"/>
      <c r="AT131" s="107"/>
      <c r="AU131" s="273"/>
      <c r="AV131" s="24"/>
      <c r="AW131" s="107"/>
      <c r="AX131" s="273"/>
      <c r="AY131" s="24"/>
      <c r="AZ131" s="107"/>
      <c r="BA131" s="273"/>
      <c r="BB131" s="24"/>
      <c r="BC131" s="107"/>
      <c r="BD131" s="273"/>
      <c r="BE131" s="24"/>
      <c r="BF131" s="107"/>
      <c r="BG131" s="273"/>
      <c r="BH131" s="24"/>
      <c r="BI131" s="107"/>
      <c r="BJ131" s="273"/>
      <c r="BK131" s="24"/>
      <c r="BL131" s="107"/>
      <c r="BM131" s="273"/>
      <c r="BN131" s="24"/>
      <c r="BO131" s="107"/>
      <c r="BP131" s="273"/>
      <c r="BQ131" s="24"/>
      <c r="BR131" s="107"/>
      <c r="BS131" s="273"/>
      <c r="BT131" s="24"/>
      <c r="BU131" s="291"/>
      <c r="BV131" s="273"/>
      <c r="BW131" s="24"/>
      <c r="BX131" s="107"/>
      <c r="BY131" s="273"/>
      <c r="BZ131" s="24"/>
      <c r="CA131" s="107"/>
      <c r="CB131" s="273"/>
      <c r="CC131" s="24"/>
      <c r="CD131" s="107"/>
      <c r="CE131" s="107"/>
      <c r="CF131" s="107"/>
      <c r="CG131" s="107"/>
      <c r="CH131" s="273"/>
      <c r="CI131" s="24"/>
      <c r="CJ131" s="107"/>
      <c r="CK131" s="273"/>
      <c r="CL131" s="24"/>
      <c r="CM131" s="107"/>
      <c r="CN131" s="273"/>
      <c r="CO131" s="24"/>
      <c r="CP131" s="107"/>
      <c r="CQ131" s="273"/>
      <c r="CR131" s="24"/>
      <c r="CS131" s="107"/>
      <c r="CT131" s="273"/>
      <c r="CU131" s="24"/>
      <c r="CV131" s="107"/>
      <c r="CW131" s="273"/>
      <c r="CX131" s="24"/>
      <c r="CY131" s="107"/>
      <c r="CZ131" s="273"/>
      <c r="DA131" s="24"/>
      <c r="DB131" s="107"/>
      <c r="DC131" s="273"/>
      <c r="DD131" s="24"/>
      <c r="DE131" s="107"/>
      <c r="DF131" s="273"/>
      <c r="DG131" s="218"/>
      <c r="DH131" s="217"/>
      <c r="DI131" s="217"/>
      <c r="DJ131" s="286" t="e">
        <f t="shared" si="40"/>
        <v>#DIV/0!</v>
      </c>
      <c r="DK131" s="219"/>
      <c r="DL131" s="220" t="e">
        <f t="shared" si="41"/>
        <v>#DIV/0!</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 t="shared" si="42"/>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 t="shared" si="43"/>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 t="shared" si="44"/>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0</v>
      </c>
      <c r="HP131" s="236">
        <f>IF(MAX($AG131:$AI131)&gt;=40, Active!HP$2, 0)</f>
        <v>0</v>
      </c>
      <c r="HQ131" s="236">
        <f>IF(MAX($AJ131:$AL131)&gt;=40, Active!HQ$2, 0)</f>
        <v>0</v>
      </c>
      <c r="HR131" s="236">
        <f>IF(MAX($AM131:$AO131)&gt;=40, Active!HR$2, 0)</f>
        <v>0</v>
      </c>
      <c r="HS131" s="236">
        <f>IF(MAX($AP131:$AR131)&gt;=40, Active!HS$2, 0)</f>
        <v>0</v>
      </c>
      <c r="HT131" s="236">
        <f>IF(MAX($AS131:$AU131)&gt;=40, Active!HT$2, 0)</f>
        <v>0</v>
      </c>
      <c r="HU131" s="236">
        <f>IF(MAX($AV131:$AX131)&gt;=40, Active!HU$2, 0)</f>
        <v>0</v>
      </c>
      <c r="HV131" s="237">
        <f>IF(MAX($AY131:$BA131)&gt;=40, Active!HV$2, 0)</f>
        <v>0</v>
      </c>
      <c r="HW131" s="238">
        <f>IF(MAX($BB131:$BD131)&gt;=40, Active!HW$2, 0)</f>
        <v>0</v>
      </c>
      <c r="HX131" s="238">
        <f>IF(MAX($BE131:$BG131)&gt;=40, Active!HX$2, 0)</f>
        <v>0</v>
      </c>
      <c r="HY131" s="238">
        <f>IF(MAX($BH131:$BJ131)&gt;=40, Active!HY$2, 0)</f>
        <v>0</v>
      </c>
      <c r="HZ131" s="238">
        <f>IF(MAX($BK131:$BM131)&gt;=40, Active!HZ$2, 0)</f>
        <v>0</v>
      </c>
      <c r="IA131" s="238">
        <f>IF(MAX($BN131:$BP131)&gt;=40, Active!IA$2, 0)</f>
        <v>0</v>
      </c>
      <c r="IB131" s="238">
        <f>IF(MAX($BQ131:$BS131)&gt;=40, Active!IB$2, 0)</f>
        <v>0</v>
      </c>
      <c r="IC131" s="238">
        <f>IF(MAX($BT131:$BV131)&gt;=40, Active!IC$2, 0)</f>
        <v>0</v>
      </c>
      <c r="ID131" s="239">
        <f>IF(MAX($BW131:$BY131)&gt;=40, Active!ID$2, 0)</f>
        <v>0</v>
      </c>
      <c r="IE131" s="240">
        <f>IF(MAX($BZ131:$CB131)&gt;=40, Active!IE$2, 0)</f>
        <v>0</v>
      </c>
      <c r="IF131" s="240">
        <f>IF(MAX($CC131:$CE131)&gt;=40, Active!IF$2, 0)</f>
        <v>0</v>
      </c>
      <c r="IG131" s="240">
        <f>IF(MAX($CF131:$CH131)&gt;=40, Active!IG$2, 0)</f>
        <v>0</v>
      </c>
      <c r="IH131" s="240">
        <f>IF(MAX($CI131:$CK131)&gt;=40, Active!IH$2, 0)</f>
        <v>0</v>
      </c>
      <c r="II131" s="240">
        <f>IF(MAX($CL131:$CN131)&gt;=40, Active!II$2, 0)</f>
        <v>0</v>
      </c>
      <c r="IJ131" s="240">
        <f>IF(MAX($CO131:$CQ131)&gt;=40, Active!IJ$2, 0)</f>
        <v>0</v>
      </c>
      <c r="IK131" s="240">
        <f>IF(MAX($CR131:$CT131)&gt;=40, Active!IK$2, 0)</f>
        <v>0</v>
      </c>
      <c r="IL131" s="240">
        <f>IF(MAX($CU131:$CW131)&gt;=40, Active!IL$2, 0)</f>
        <v>0</v>
      </c>
      <c r="IM131" s="240">
        <f>IF(MAX($CX131:$CZ131)&gt;=40, Active!IM$2, 0)</f>
        <v>0</v>
      </c>
      <c r="IN131" s="240">
        <f>IF(MAX($DA131:$DC131)&gt;=40, Active!IN$2, 0)</f>
        <v>0</v>
      </c>
      <c r="IO131" s="240">
        <f>IF(MAX($DD131:$DF131)&gt;=40, Active!IO$2, 0)</f>
        <v>0</v>
      </c>
      <c r="IP131" s="416">
        <f t="shared" si="45"/>
        <v>0</v>
      </c>
      <c r="IQ131" s="416">
        <f t="shared" si="46"/>
        <v>0</v>
      </c>
    </row>
    <row r="132" spans="2:251" ht="15" customHeight="1" x14ac:dyDescent="0.25">
      <c r="B132" s="392">
        <v>52</v>
      </c>
      <c r="C132" s="13" t="s">
        <v>751</v>
      </c>
      <c r="D132" s="423">
        <v>43466</v>
      </c>
      <c r="E132" s="20" t="s">
        <v>752</v>
      </c>
      <c r="F132" s="6"/>
      <c r="G132" s="20">
        <v>1</v>
      </c>
      <c r="H132" s="20"/>
      <c r="I132" s="23"/>
      <c r="J132" s="6"/>
      <c r="K132" s="6"/>
      <c r="L132" s="424"/>
      <c r="M132" s="425" t="s">
        <v>753</v>
      </c>
      <c r="N132" s="24"/>
      <c r="O132" s="107"/>
      <c r="P132" s="105"/>
      <c r="Q132" s="106"/>
      <c r="R132" s="24"/>
      <c r="S132" s="107"/>
      <c r="T132" s="105"/>
      <c r="U132" s="106"/>
      <c r="V132" s="24"/>
      <c r="W132" s="107"/>
      <c r="X132" s="105"/>
      <c r="Y132" s="106"/>
      <c r="Z132" s="24"/>
      <c r="AA132" s="273"/>
      <c r="AB132" s="24"/>
      <c r="AC132" s="273"/>
      <c r="AD132" s="24"/>
      <c r="AE132" s="107"/>
      <c r="AF132" s="273"/>
      <c r="AG132" s="24"/>
      <c r="AH132" s="107"/>
      <c r="AI132" s="273"/>
      <c r="AJ132" s="24"/>
      <c r="AK132" s="107"/>
      <c r="AL132" s="273"/>
      <c r="AM132" s="24"/>
      <c r="AN132" s="107"/>
      <c r="AO132" s="273"/>
      <c r="AP132" s="24"/>
      <c r="AQ132" s="107"/>
      <c r="AR132" s="273"/>
      <c r="AS132" s="24"/>
      <c r="AT132" s="107"/>
      <c r="AU132" s="273"/>
      <c r="AV132" s="24"/>
      <c r="AW132" s="107"/>
      <c r="AX132" s="273"/>
      <c r="AY132" s="24"/>
      <c r="AZ132" s="107"/>
      <c r="BA132" s="273"/>
      <c r="BB132" s="24"/>
      <c r="BC132" s="107"/>
      <c r="BD132" s="273"/>
      <c r="BE132" s="24"/>
      <c r="BF132" s="107"/>
      <c r="BG132" s="273"/>
      <c r="BH132" s="24"/>
      <c r="BI132" s="107"/>
      <c r="BJ132" s="273"/>
      <c r="BK132" s="24"/>
      <c r="BL132" s="107"/>
      <c r="BM132" s="273"/>
      <c r="BN132" s="24"/>
      <c r="BO132" s="107"/>
      <c r="BP132" s="273"/>
      <c r="BQ132" s="24"/>
      <c r="BR132" s="107"/>
      <c r="BS132" s="273"/>
      <c r="BT132" s="24"/>
      <c r="BU132" s="291"/>
      <c r="BV132" s="273"/>
      <c r="BW132" s="24"/>
      <c r="BX132" s="107"/>
      <c r="BY132" s="273"/>
      <c r="BZ132" s="24"/>
      <c r="CA132" s="107"/>
      <c r="CB132" s="273"/>
      <c r="CC132" s="24"/>
      <c r="CD132" s="107"/>
      <c r="CE132" s="107"/>
      <c r="CF132" s="107"/>
      <c r="CG132" s="107"/>
      <c r="CH132" s="273"/>
      <c r="CI132" s="24"/>
      <c r="CJ132" s="107"/>
      <c r="CK132" s="273"/>
      <c r="CL132" s="24"/>
      <c r="CM132" s="107"/>
      <c r="CN132" s="273"/>
      <c r="CO132" s="24"/>
      <c r="CP132" s="107"/>
      <c r="CQ132" s="273"/>
      <c r="CR132" s="24"/>
      <c r="CS132" s="107"/>
      <c r="CT132" s="273"/>
      <c r="CU132" s="24"/>
      <c r="CV132" s="107"/>
      <c r="CW132" s="273"/>
      <c r="CX132" s="24"/>
      <c r="CY132" s="107"/>
      <c r="CZ132" s="273"/>
      <c r="DA132" s="24"/>
      <c r="DB132" s="107"/>
      <c r="DC132" s="273"/>
      <c r="DD132" s="24"/>
      <c r="DE132" s="107"/>
      <c r="DF132" s="273"/>
      <c r="DG132" s="218"/>
      <c r="DH132" s="217"/>
      <c r="DI132" s="217"/>
      <c r="DJ132" s="286" t="e">
        <f t="shared" si="40"/>
        <v>#DIV/0!</v>
      </c>
      <c r="DK132" s="219"/>
      <c r="DL132" s="220" t="e">
        <f t="shared" si="41"/>
        <v>#DIV/0!</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 t="shared" si="42"/>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 t="shared" si="43"/>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 t="shared" si="44"/>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0</v>
      </c>
      <c r="HP132" s="236">
        <f>IF(MAX($AG132:$AI132)&gt;=40, Active!HP$2, 0)</f>
        <v>0</v>
      </c>
      <c r="HQ132" s="236">
        <f>IF(MAX($AJ132:$AL132)&gt;=40, Active!HQ$2, 0)</f>
        <v>0</v>
      </c>
      <c r="HR132" s="236">
        <f>IF(MAX($AM132:$AO132)&gt;=40, Active!HR$2, 0)</f>
        <v>0</v>
      </c>
      <c r="HS132" s="236">
        <f>IF(MAX($AP132:$AR132)&gt;=40, Active!HS$2, 0)</f>
        <v>0</v>
      </c>
      <c r="HT132" s="236">
        <f>IF(MAX($AS132:$AU132)&gt;=40, Active!HT$2, 0)</f>
        <v>0</v>
      </c>
      <c r="HU132" s="236">
        <f>IF(MAX($AV132:$AX132)&gt;=40, Active!HU$2, 0)</f>
        <v>0</v>
      </c>
      <c r="HV132" s="237">
        <f>IF(MAX($AY132:$BA132)&gt;=40, Active!HV$2, 0)</f>
        <v>0</v>
      </c>
      <c r="HW132" s="238">
        <f>IF(MAX($BB132:$BD132)&gt;=40, Active!HW$2, 0)</f>
        <v>0</v>
      </c>
      <c r="HX132" s="238">
        <f>IF(MAX($BE132:$BG132)&gt;=40, Active!HX$2, 0)</f>
        <v>0</v>
      </c>
      <c r="HY132" s="238">
        <f>IF(MAX($BH132:$BJ132)&gt;=40, Active!HY$2, 0)</f>
        <v>0</v>
      </c>
      <c r="HZ132" s="238">
        <f>IF(MAX($BK132:$BM132)&gt;=40, Active!HZ$2, 0)</f>
        <v>0</v>
      </c>
      <c r="IA132" s="238">
        <f>IF(MAX($BN132:$BP132)&gt;=40, Active!IA$2, 0)</f>
        <v>0</v>
      </c>
      <c r="IB132" s="238">
        <f>IF(MAX($BQ132:$BS132)&gt;=40, Active!IB$2, 0)</f>
        <v>0</v>
      </c>
      <c r="IC132" s="238">
        <f>IF(MAX($BT132:$BV132)&gt;=40, Active!IC$2, 0)</f>
        <v>0</v>
      </c>
      <c r="ID132" s="239">
        <f>IF(MAX($BW132:$BY132)&gt;=40, Active!ID$2, 0)</f>
        <v>0</v>
      </c>
      <c r="IE132" s="240">
        <f>IF(MAX($BZ132:$CB132)&gt;=40, Active!IE$2, 0)</f>
        <v>0</v>
      </c>
      <c r="IF132" s="240">
        <f>IF(MAX($CC132:$CE132)&gt;=40, Active!IF$2, 0)</f>
        <v>0</v>
      </c>
      <c r="IG132" s="240">
        <f>IF(MAX($CF132:$CH132)&gt;=40, Active!IG$2, 0)</f>
        <v>0</v>
      </c>
      <c r="IH132" s="240">
        <f>IF(MAX($CI132:$CK132)&gt;=40, Active!IH$2, 0)</f>
        <v>0</v>
      </c>
      <c r="II132" s="240">
        <f>IF(MAX($CL132:$CN132)&gt;=40, Active!II$2, 0)</f>
        <v>0</v>
      </c>
      <c r="IJ132" s="240">
        <f>IF(MAX($CO132:$CQ132)&gt;=40, Active!IJ$2, 0)</f>
        <v>0</v>
      </c>
      <c r="IK132" s="240">
        <f>IF(MAX($CR132:$CT132)&gt;=40, Active!IK$2, 0)</f>
        <v>0</v>
      </c>
      <c r="IL132" s="240">
        <f>IF(MAX($CU132:$CW132)&gt;=40, Active!IL$2, 0)</f>
        <v>0</v>
      </c>
      <c r="IM132" s="240">
        <f>IF(MAX($CX132:$CZ132)&gt;=40, Active!IM$2, 0)</f>
        <v>0</v>
      </c>
      <c r="IN132" s="240">
        <f>IF(MAX($DA132:$DC132)&gt;=40, Active!IN$2, 0)</f>
        <v>0</v>
      </c>
      <c r="IO132" s="240">
        <f>IF(MAX($DD132:$DF132)&gt;=40, Active!IO$2, 0)</f>
        <v>0</v>
      </c>
      <c r="IP132" s="416">
        <f t="shared" si="45"/>
        <v>0</v>
      </c>
      <c r="IQ132" s="416">
        <f t="shared" si="46"/>
        <v>0</v>
      </c>
    </row>
    <row r="133" spans="2:251" ht="15" customHeight="1" x14ac:dyDescent="0.25">
      <c r="B133" s="392">
        <v>53</v>
      </c>
      <c r="C133" s="13" t="s">
        <v>754</v>
      </c>
      <c r="D133" s="423">
        <v>43556</v>
      </c>
      <c r="E133" s="20" t="s">
        <v>752</v>
      </c>
      <c r="F133" s="6"/>
      <c r="G133" s="20">
        <v>1</v>
      </c>
      <c r="H133" s="20"/>
      <c r="I133" s="23"/>
      <c r="J133" s="6"/>
      <c r="K133" s="6"/>
      <c r="L133" s="424"/>
      <c r="M133" s="425" t="s">
        <v>755</v>
      </c>
      <c r="N133" s="24"/>
      <c r="O133" s="107"/>
      <c r="P133" s="105"/>
      <c r="Q133" s="106"/>
      <c r="R133" s="24"/>
      <c r="S133" s="107"/>
      <c r="T133" s="105"/>
      <c r="U133" s="106"/>
      <c r="V133" s="24"/>
      <c r="W133" s="107"/>
      <c r="X133" s="105"/>
      <c r="Y133" s="106"/>
      <c r="Z133" s="24"/>
      <c r="AA133" s="273"/>
      <c r="AB133" s="24"/>
      <c r="AC133" s="273"/>
      <c r="AD133" s="24"/>
      <c r="AE133" s="107"/>
      <c r="AF133" s="273"/>
      <c r="AG133" s="24"/>
      <c r="AH133" s="107"/>
      <c r="AI133" s="273"/>
      <c r="AJ133" s="24"/>
      <c r="AK133" s="107"/>
      <c r="AL133" s="273"/>
      <c r="AM133" s="24"/>
      <c r="AN133" s="107"/>
      <c r="AO133" s="273"/>
      <c r="AP133" s="24"/>
      <c r="AQ133" s="107"/>
      <c r="AR133" s="273"/>
      <c r="AS133" s="24"/>
      <c r="AT133" s="107"/>
      <c r="AU133" s="273"/>
      <c r="AV133" s="24"/>
      <c r="AW133" s="107"/>
      <c r="AX133" s="273"/>
      <c r="AY133" s="24"/>
      <c r="AZ133" s="107"/>
      <c r="BA133" s="273"/>
      <c r="BB133" s="24"/>
      <c r="BC133" s="107"/>
      <c r="BD133" s="273"/>
      <c r="BE133" s="24"/>
      <c r="BF133" s="107"/>
      <c r="BG133" s="273"/>
      <c r="BH133" s="24"/>
      <c r="BI133" s="107"/>
      <c r="BJ133" s="273"/>
      <c r="BK133" s="24"/>
      <c r="BL133" s="107"/>
      <c r="BM133" s="273"/>
      <c r="BN133" s="24"/>
      <c r="BO133" s="107"/>
      <c r="BP133" s="273"/>
      <c r="BQ133" s="24"/>
      <c r="BR133" s="107"/>
      <c r="BS133" s="273"/>
      <c r="BT133" s="24"/>
      <c r="BU133" s="291"/>
      <c r="BV133" s="273"/>
      <c r="BW133" s="24"/>
      <c r="BX133" s="107"/>
      <c r="BY133" s="273"/>
      <c r="BZ133" s="24"/>
      <c r="CA133" s="107"/>
      <c r="CB133" s="273"/>
      <c r="CC133" s="24"/>
      <c r="CD133" s="107"/>
      <c r="CE133" s="107"/>
      <c r="CF133" s="107"/>
      <c r="CG133" s="107"/>
      <c r="CH133" s="273"/>
      <c r="CI133" s="24"/>
      <c r="CJ133" s="107"/>
      <c r="CK133" s="273"/>
      <c r="CL133" s="24"/>
      <c r="CM133" s="107"/>
      <c r="CN133" s="273"/>
      <c r="CO133" s="24"/>
      <c r="CP133" s="107"/>
      <c r="CQ133" s="273"/>
      <c r="CR133" s="24"/>
      <c r="CS133" s="107"/>
      <c r="CT133" s="273"/>
      <c r="CU133" s="24"/>
      <c r="CV133" s="107"/>
      <c r="CW133" s="273"/>
      <c r="CX133" s="24"/>
      <c r="CY133" s="107"/>
      <c r="CZ133" s="273"/>
      <c r="DA133" s="24"/>
      <c r="DB133" s="107"/>
      <c r="DC133" s="273"/>
      <c r="DD133" s="24"/>
      <c r="DE133" s="107"/>
      <c r="DF133" s="273"/>
      <c r="DG133" s="218"/>
      <c r="DH133" s="217"/>
      <c r="DI133" s="217"/>
      <c r="DJ133" s="286" t="e">
        <f t="shared" si="40"/>
        <v>#DIV/0!</v>
      </c>
      <c r="DK133" s="219"/>
      <c r="DL133" s="220" t="e">
        <f t="shared" si="41"/>
        <v>#DIV/0!</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 t="shared" si="42"/>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 t="shared" si="43"/>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 t="shared" si="44"/>
        <v>0</v>
      </c>
      <c r="HI133" s="243"/>
      <c r="HJ133" s="242">
        <f>IF(MAX($N133:$Q133)&gt;=40, Active!HJ$2, 0)</f>
        <v>0</v>
      </c>
      <c r="HK133" s="234">
        <f>IF(MAX($R133:$U133)&gt;=40, Active!HK$2, 0)</f>
        <v>0</v>
      </c>
      <c r="HL133" s="234">
        <f>IF(MAX($V133:$Y133)&gt;=40, Active!HL$2, 0)</f>
        <v>0</v>
      </c>
      <c r="HM133" s="234">
        <f>IF(MAX($Z133:$AA133)&gt;=40, Active!HM$2, 0)</f>
        <v>0</v>
      </c>
      <c r="HN133" s="234">
        <f>IF(MAX($AB133:$AC133)&gt;=40, Active!HN$2, 0)</f>
        <v>0</v>
      </c>
      <c r="HO133" s="235">
        <f>IF(MAX($AD133:$AF133)&gt;=40, Active!HO$2, 0)</f>
        <v>0</v>
      </c>
      <c r="HP133" s="236">
        <f>IF(MAX($AG133:$AI133)&gt;=40, Active!HP$2, 0)</f>
        <v>0</v>
      </c>
      <c r="HQ133" s="236">
        <f>IF(MAX($AJ133:$AL133)&gt;=40, Active!HQ$2, 0)</f>
        <v>0</v>
      </c>
      <c r="HR133" s="236">
        <f>IF(MAX($AM133:$AO133)&gt;=40, Active!HR$2, 0)</f>
        <v>0</v>
      </c>
      <c r="HS133" s="236">
        <f>IF(MAX($AP133:$AR133)&gt;=40, Active!HS$2, 0)</f>
        <v>0</v>
      </c>
      <c r="HT133" s="236">
        <f>IF(MAX($AS133:$AU133)&gt;=40, Active!HT$2, 0)</f>
        <v>0</v>
      </c>
      <c r="HU133" s="236">
        <f>IF(MAX($AV133:$AX133)&gt;=40, Active!HU$2, 0)</f>
        <v>0</v>
      </c>
      <c r="HV133" s="237">
        <f>IF(MAX($AY133:$BA133)&gt;=40, Active!HV$2, 0)</f>
        <v>0</v>
      </c>
      <c r="HW133" s="238">
        <f>IF(MAX($BB133:$BD133)&gt;=40, Active!HW$2, 0)</f>
        <v>0</v>
      </c>
      <c r="HX133" s="238">
        <f>IF(MAX($BE133:$BG133)&gt;=40, Active!HX$2, 0)</f>
        <v>0</v>
      </c>
      <c r="HY133" s="238">
        <f>IF(MAX($BH133:$BJ133)&gt;=40, Active!HY$2, 0)</f>
        <v>0</v>
      </c>
      <c r="HZ133" s="238">
        <f>IF(MAX($BK133:$BM133)&gt;=40, Active!HZ$2, 0)</f>
        <v>0</v>
      </c>
      <c r="IA133" s="238">
        <f>IF(MAX($BN133:$BP133)&gt;=40, Active!IA$2, 0)</f>
        <v>0</v>
      </c>
      <c r="IB133" s="238">
        <f>IF(MAX($BQ133:$BS133)&gt;=40, Active!IB$2, 0)</f>
        <v>0</v>
      </c>
      <c r="IC133" s="238">
        <f>IF(MAX($BT133:$BV133)&gt;=40, Active!IC$2, 0)</f>
        <v>0</v>
      </c>
      <c r="ID133" s="239">
        <f>IF(MAX($BW133:$BY133)&gt;=40, Active!ID$2, 0)</f>
        <v>0</v>
      </c>
      <c r="IE133" s="240">
        <f>IF(MAX($BZ133:$CB133)&gt;=40, Active!IE$2, 0)</f>
        <v>0</v>
      </c>
      <c r="IF133" s="240">
        <f>IF(MAX($CC133:$CE133)&gt;=40, Active!IF$2, 0)</f>
        <v>0</v>
      </c>
      <c r="IG133" s="240">
        <f>IF(MAX($CF133:$CH133)&gt;=40, Active!IG$2, 0)</f>
        <v>0</v>
      </c>
      <c r="IH133" s="240">
        <f>IF(MAX($CI133:$CK133)&gt;=40, Active!IH$2, 0)</f>
        <v>0</v>
      </c>
      <c r="II133" s="240">
        <f>IF(MAX($CL133:$CN133)&gt;=40, Active!II$2, 0)</f>
        <v>0</v>
      </c>
      <c r="IJ133" s="240">
        <f>IF(MAX($CO133:$CQ133)&gt;=40, Active!IJ$2, 0)</f>
        <v>0</v>
      </c>
      <c r="IK133" s="240">
        <f>IF(MAX($CR133:$CT133)&gt;=40, Active!IK$2, 0)</f>
        <v>0</v>
      </c>
      <c r="IL133" s="240">
        <f>IF(MAX($CU133:$CW133)&gt;=40, Active!IL$2, 0)</f>
        <v>0</v>
      </c>
      <c r="IM133" s="240">
        <f>IF(MAX($CX133:$CZ133)&gt;=40, Active!IM$2, 0)</f>
        <v>0</v>
      </c>
      <c r="IN133" s="240">
        <f>IF(MAX($DA133:$DC133)&gt;=40, Active!IN$2, 0)</f>
        <v>0</v>
      </c>
      <c r="IO133" s="240">
        <f>IF(MAX($DD133:$DF133)&gt;=40, Active!IO$2, 0)</f>
        <v>0</v>
      </c>
      <c r="IP133" s="416">
        <f t="shared" si="45"/>
        <v>0</v>
      </c>
      <c r="IQ133" s="416">
        <f t="shared" si="46"/>
        <v>0</v>
      </c>
    </row>
    <row r="134" spans="2:251" ht="15" customHeight="1" x14ac:dyDescent="0.25">
      <c r="B134" s="392">
        <v>1</v>
      </c>
      <c r="C134" s="13"/>
      <c r="D134" s="423"/>
      <c r="E134" s="20"/>
      <c r="F134" s="6"/>
      <c r="G134" s="20"/>
      <c r="H134" s="20"/>
      <c r="I134" s="23"/>
      <c r="J134" s="6"/>
      <c r="K134" s="6"/>
      <c r="L134" s="424"/>
      <c r="M134" s="425"/>
      <c r="N134" s="24"/>
      <c r="O134" s="107"/>
      <c r="P134" s="107"/>
      <c r="Q134" s="273"/>
      <c r="R134" s="24"/>
      <c r="S134" s="107"/>
      <c r="T134" s="107"/>
      <c r="U134" s="290"/>
      <c r="V134" s="24"/>
      <c r="W134" s="107"/>
      <c r="X134" s="107"/>
      <c r="Y134" s="273"/>
      <c r="Z134" s="24"/>
      <c r="AA134" s="273"/>
      <c r="AB134" s="24"/>
      <c r="AC134" s="273"/>
      <c r="AD134" s="24"/>
      <c r="AE134" s="107"/>
      <c r="AF134" s="273"/>
      <c r="AG134" s="24"/>
      <c r="AH134" s="107"/>
      <c r="AI134" s="273"/>
      <c r="AJ134" s="24"/>
      <c r="AK134" s="107"/>
      <c r="AL134" s="273"/>
      <c r="AM134" s="24"/>
      <c r="AN134" s="107"/>
      <c r="AO134" s="273"/>
      <c r="AP134" s="24"/>
      <c r="AQ134" s="107"/>
      <c r="AR134" s="273"/>
      <c r="AS134" s="24"/>
      <c r="AT134" s="107"/>
      <c r="AU134" s="273"/>
      <c r="AV134" s="24"/>
      <c r="AW134" s="107"/>
      <c r="AX134" s="273"/>
      <c r="AY134" s="24"/>
      <c r="AZ134" s="107"/>
      <c r="BA134" s="273"/>
      <c r="BB134" s="24"/>
      <c r="BC134" s="107"/>
      <c r="BD134" s="273"/>
      <c r="BE134" s="24"/>
      <c r="BF134" s="107"/>
      <c r="BG134" s="273"/>
      <c r="BH134" s="24"/>
      <c r="BI134" s="107"/>
      <c r="BJ134" s="273"/>
      <c r="BK134" s="24"/>
      <c r="BL134" s="107"/>
      <c r="BM134" s="273"/>
      <c r="BN134" s="24"/>
      <c r="BO134" s="107"/>
      <c r="BP134" s="273"/>
      <c r="BQ134" s="24"/>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t="e">
        <f>AVERAGE(AY134:CZ134)</f>
        <v>#DIV/0!</v>
      </c>
      <c r="DK134" s="219"/>
      <c r="DL134" s="220" t="e">
        <f>IF(DJ134&gt;80, 4, (DJ134-50)/20+2.5)</f>
        <v>#DIV/0!</v>
      </c>
      <c r="DM134" s="61">
        <f>COUNTIF(N134:CZ134, DM$1)+COUNTIF(N134:CZ134, DM$2)</f>
        <v>0</v>
      </c>
      <c r="DN134" s="233">
        <f>IF(COUNTIF($N134:$Q134, ET$1)&gt;0, DN$2, 0)</f>
        <v>0</v>
      </c>
      <c r="DO134" s="234">
        <f>IF(COUNTIF($R134:$U134, ET$1)&gt;0, DO$2, 0)</f>
        <v>0</v>
      </c>
      <c r="DP134" s="234">
        <f>IF(COUNTIF($V134:$Y134, ET$1)&gt;0, DP$2, 0)</f>
        <v>0</v>
      </c>
      <c r="DQ134" s="234">
        <f>IF(COUNTIF($Z134:$AA134, ET$1)&gt;0, DQ$2, 0)</f>
        <v>0</v>
      </c>
      <c r="DR134" s="234">
        <f>IF(COUNTIF($AB134:$AC134, ET$1)&gt;0, DR$2, 0)</f>
        <v>0</v>
      </c>
      <c r="DS134" s="235">
        <f>IF(COUNTIF($AD134:$AF134, $ET$1)&gt;0, DS$2, 0)</f>
        <v>0</v>
      </c>
      <c r="DT134" s="236">
        <f>IF(COUNTIF($AG134:$AI134, $ET$1)&gt;0, DT$2, 0)</f>
        <v>0</v>
      </c>
      <c r="DU134" s="236">
        <f>IF(COUNTIF($AJ134:$AL134, $ET$1)&gt;0, DU$2, 0)</f>
        <v>0</v>
      </c>
      <c r="DV134" s="236">
        <f>IF(COUNTIF($AM134:$AO134, $ET$1)&gt;0, DV$2, 0)</f>
        <v>0</v>
      </c>
      <c r="DW134" s="236">
        <f>IF(COUNTIF($AP134:$AR134, $ET$1)&gt;0, DW$2, 0)</f>
        <v>0</v>
      </c>
      <c r="DX134" s="236">
        <f>IF(COUNTIF($AS134:$AU134, $ET$1)&gt;0, DX$2, 0)</f>
        <v>0</v>
      </c>
      <c r="DY134" s="236">
        <f>IF(COUNTIF($AV134:$AX134, $ET$1)&gt;0, DY$2, 0)</f>
        <v>0</v>
      </c>
      <c r="DZ134" s="237">
        <f>IF(COUNTIF($AY134:$BA134, $ET$1)&gt;0, DZ$2, 0)</f>
        <v>0</v>
      </c>
      <c r="EA134" s="238">
        <f>IF(COUNTIF($BB134:$BD134, $ET$1)&gt;0, EA$2, 0)</f>
        <v>0</v>
      </c>
      <c r="EB134" s="238">
        <f>IF(COUNTIF($BE134:$BG134, $ET$1)&gt;0, EB$2, 0)</f>
        <v>0</v>
      </c>
      <c r="EC134" s="238">
        <f>IF(COUNTIF($BH134:$BJ134, $ET$1)&gt;0, EC$2, 0)</f>
        <v>0</v>
      </c>
      <c r="ED134" s="238">
        <f>IF(COUNTIF($BK134:$BM134, $ET$1)&gt;0, ED$2, 0)</f>
        <v>0</v>
      </c>
      <c r="EE134" s="238">
        <f>IF(COUNTIF($BN134:$BP134, $ET$1)&gt;0, EE$2, 0)</f>
        <v>0</v>
      </c>
      <c r="EF134" s="238">
        <f>IF(COUNTIF($BQ134:$BS134, $ET$1)&gt;0, EF$2, 0)</f>
        <v>0</v>
      </c>
      <c r="EG134" s="238">
        <f>IF(COUNTIF($BT134:$BV134, $ET$1)&gt;0, EG$2, 0)</f>
        <v>0</v>
      </c>
      <c r="EH134" s="239">
        <f>IF(COUNTIF($BW134:$BY134, $ET$1)&gt;0, EH$2, 0)</f>
        <v>0</v>
      </c>
      <c r="EI134" s="240">
        <f>IF(COUNTIF($BZ134:$CB134, $ET$1)&gt;0, EI$2, 0)</f>
        <v>0</v>
      </c>
      <c r="EJ134" s="240">
        <f>IF(COUNTIF($CC134:$CE134, $ET$1)&gt;0, EJ$2, 0)</f>
        <v>0</v>
      </c>
      <c r="EK134" s="240">
        <f>IF(COUNTIF($CF134:$CH134, $ET$1)&gt;0, EK$2, 0)</f>
        <v>0</v>
      </c>
      <c r="EL134" s="240">
        <f>IF(COUNTIF($CI134:$CK134, $ET$1)&gt;0, EL$2, 0)</f>
        <v>0</v>
      </c>
      <c r="EM134" s="240">
        <f>IF(COUNTIF($CL134:$CN134, $ET$1)&gt;0, EM$2, 0)</f>
        <v>0</v>
      </c>
      <c r="EN134" s="240">
        <f>IF(COUNTIF($CO134:$CQ134, $ET$1)&gt;0, EN$2, 0)</f>
        <v>0</v>
      </c>
      <c r="EO134" s="240">
        <f>IF(COUNTIF($CR134:$CT134, $ET$1)&gt;0, EO$2, 0)</f>
        <v>0</v>
      </c>
      <c r="EP134" s="240">
        <f>IF(COUNTIF($CU134:$CW134, $ET$1)&gt;0, EP$2, 0)</f>
        <v>0</v>
      </c>
      <c r="EQ134" s="240">
        <f>IF(COUNTIF($CX134:$CZ134, $ET$1)&gt;0, EQ$2, 0)</f>
        <v>0</v>
      </c>
      <c r="ER134" s="240">
        <f>IF(COUNTIF($DA134:$DC134, $ET$1)&gt;0, ER$2, 0)</f>
        <v>0</v>
      </c>
      <c r="ES134" s="240">
        <f>IF(COUNTIF($DD134:$DF134, $ET$1)&gt;0, ES$2, 0)</f>
        <v>0</v>
      </c>
      <c r="ET134" s="241">
        <f>SUM(DN134:ES134)</f>
        <v>0</v>
      </c>
      <c r="EU134" s="242">
        <f>IF(COUNTIF($N134:$Q134, GA$1)&gt;0, EU$2, 0)</f>
        <v>0</v>
      </c>
      <c r="EV134" s="234">
        <f>IF(COUNTIF($R134:$U134, GA$1)&gt;0, EV$2, 0)</f>
        <v>0</v>
      </c>
      <c r="EW134" s="234">
        <f>IF(COUNTIF($V134:$Y134, GA$1)&gt;0, EW$2, 0)</f>
        <v>0</v>
      </c>
      <c r="EX134" s="234">
        <f>IF(COUNTIF($Z134:$AA134, GA$1)&gt;0, EX$2, 0)</f>
        <v>0</v>
      </c>
      <c r="EY134" s="234">
        <f>IF(COUNTIF($AB134:$AC134, GA$1)&gt;0, EY$2, 0)</f>
        <v>0</v>
      </c>
      <c r="EZ134" s="235">
        <f>IF(COUNTIF($AD134:$AF134, $GA$1)&gt;0, EZ$2, 0)</f>
        <v>0</v>
      </c>
      <c r="FA134" s="236">
        <f>IF(COUNTIF($AG134:$AI134, $GA$1)&gt;0, FA$2, 0)</f>
        <v>0</v>
      </c>
      <c r="FB134" s="236">
        <f>IF(COUNTIF($AJ134:$AL134, $GA$1)&gt;0, FB$2, 0)</f>
        <v>0</v>
      </c>
      <c r="FC134" s="236">
        <f>IF(COUNTIF($AM134:$AO134, $GA$1)&gt;0, FC$2, 0)</f>
        <v>0</v>
      </c>
      <c r="FD134" s="236">
        <f>IF(COUNTIF($AP134:$AR134, $GA$1)&gt;0, FD$2, 0)</f>
        <v>0</v>
      </c>
      <c r="FE134" s="236">
        <f>IF(COUNTIF($AS134:$AU134, $GA$1)&gt;0, FE$2, 0)</f>
        <v>0</v>
      </c>
      <c r="FF134" s="236">
        <f>IF(COUNTIF($AV134:$AX134, $GA$1)&gt;0, FF$2, 0)</f>
        <v>0</v>
      </c>
      <c r="FG134" s="237">
        <f>IF(COUNTIF($AY134:$BA134, $GA$1)&gt;0, FG$2, 0)</f>
        <v>0</v>
      </c>
      <c r="FH134" s="238">
        <f>IF(COUNTIF($BB134:$BD134, $GA$1)&gt;0, FH$2, 0)</f>
        <v>0</v>
      </c>
      <c r="FI134" s="238">
        <f>IF(COUNTIF($BE134:$BG134, $GA$1)&gt;0, FI$2, 0)</f>
        <v>0</v>
      </c>
      <c r="FJ134" s="238">
        <f>IF(COUNTIF($BH134:$BJ134, $GA$1)&gt;0, FJ$2, 0)</f>
        <v>0</v>
      </c>
      <c r="FK134" s="238">
        <f>IF(COUNTIF($BK134:$BM134, $GA$1)&gt;0, FK$2, 0)</f>
        <v>0</v>
      </c>
      <c r="FL134" s="238">
        <f>IF(COUNTIF($BN134:$BP134, $GA$1)&gt;0, FL$2, 0)</f>
        <v>0</v>
      </c>
      <c r="FM134" s="238">
        <f>IF(COUNTIF($BQ134:$BS134, $GA$1)&gt;0, FM$2, 0)</f>
        <v>0</v>
      </c>
      <c r="FN134" s="238">
        <f>IF(COUNTIF($BT134:$BV134, $GA$1)&gt;0, FN$2, 0)</f>
        <v>0</v>
      </c>
      <c r="FO134" s="239">
        <f>IF(COUNTIF($BW134:$BY134, $GA$1)&gt;0, FO$2, 0)</f>
        <v>0</v>
      </c>
      <c r="FP134" s="240">
        <f>IF(COUNTIF($BZ134:$CB134, $GA$1)&gt;0, FP$2, 0)</f>
        <v>0</v>
      </c>
      <c r="FQ134" s="240">
        <f>IF(COUNTIF($CC134:$CE134, $GA$1)&gt;0, FQ$2, 0)</f>
        <v>0</v>
      </c>
      <c r="FR134" s="240">
        <f>IF(COUNTIF($CF134:$CH134, $GA$1)&gt;0, FR$2, 0)</f>
        <v>0</v>
      </c>
      <c r="FS134" s="240">
        <f>IF(COUNTIF($CI134:$CK134, $GA$1)&gt;0, FS$2, 0)</f>
        <v>0</v>
      </c>
      <c r="FT134" s="240">
        <f>IF(COUNTIF($CL134:$CN134, $GA$1)&gt;0, FT$2, 0)</f>
        <v>0</v>
      </c>
      <c r="FU134" s="240">
        <f>IF(COUNTIF($CO134:$CQ134, $GA$1)&gt;0, FU$2, 0)</f>
        <v>0</v>
      </c>
      <c r="FV134" s="240">
        <f>IF(COUNTIF($CR134:$CT134, $GA$1)&gt;0, FV$2, 0)</f>
        <v>0</v>
      </c>
      <c r="FW134" s="240">
        <f>IF(COUNTIF($CU134:$CW134, $GA$1)&gt;0, FW$2, 0)</f>
        <v>0</v>
      </c>
      <c r="FX134" s="240">
        <f>IF(COUNTIF($CX134:$CZ134, $GA$1)&gt;0, FX$2, 0)</f>
        <v>0</v>
      </c>
      <c r="FY134" s="240">
        <f>IF(COUNTIF($DA134:$DC134, $GA$1)&gt;0, FY$2, 0)</f>
        <v>0</v>
      </c>
      <c r="FZ134" s="240">
        <f>IF(COUNTIF($DD134:$DF134, $GA$1)&gt;0, FZ$2, 0)</f>
        <v>0</v>
      </c>
      <c r="GA134" s="241">
        <f>SUM(EU134:FZ134)</f>
        <v>0</v>
      </c>
      <c r="GB134" s="242">
        <f>IF(COUNTIF($N134:$Q134, HH$1)&gt;0, GB$2, 0)</f>
        <v>0</v>
      </c>
      <c r="GC134" s="234">
        <f>IF(COUNTIF($R134:$U134, HH$1)&gt;0, GC$2, 0)</f>
        <v>0</v>
      </c>
      <c r="GD134" s="234">
        <f>IF(COUNTIF($V134:$Y134, HH$1)&gt;0, GD$2, 0)</f>
        <v>0</v>
      </c>
      <c r="GE134" s="234">
        <f>IF(COUNTIF($Z134:$AA134, HH$1)&gt;0, GE$2, 0)</f>
        <v>0</v>
      </c>
      <c r="GF134" s="234">
        <f>IF(COUNTIF($AB134:$AC134, HH$1)&gt;0, GF$2, 0)</f>
        <v>0</v>
      </c>
      <c r="GG134" s="235">
        <f>IF(COUNTIF($AD134:$AF134, $HH$1)&gt;0, GG$2, 0)</f>
        <v>0</v>
      </c>
      <c r="GH134" s="236">
        <f>IF(COUNTIF($AG134:$AI134, $HH$1)&gt;0, GH$2, 0)</f>
        <v>0</v>
      </c>
      <c r="GI134" s="236">
        <f>IF(COUNTIF($AJ134:$AL134, $HH$1)&gt;0, GI$2, 0)</f>
        <v>0</v>
      </c>
      <c r="GJ134" s="236">
        <f>IF(COUNTIF($AM134:$AO134, $HH$1)&gt;0, GJ$2, 0)</f>
        <v>0</v>
      </c>
      <c r="GK134" s="236">
        <f>IF(COUNTIF($AP134:$AR134, $HH$1)&gt;0, GK$2, 0)</f>
        <v>0</v>
      </c>
      <c r="GL134" s="236">
        <f>IF(COUNTIF($AS134:$AU134, $HH$1)&gt;0, GL$2, 0)</f>
        <v>0</v>
      </c>
      <c r="GM134" s="236">
        <f>IF(COUNTIF($AV134:$AX134, $HH$1)&gt;0, GM$2, 0)</f>
        <v>0</v>
      </c>
      <c r="GN134" s="237">
        <f>IF(COUNTIF($AY134:$BA134, $HH$1)&gt;0, GN$2, 0)</f>
        <v>0</v>
      </c>
      <c r="GO134" s="238">
        <f>IF(COUNTIF($BB134:$BD134, $HH$1)&gt;0, GO$2, 0)</f>
        <v>0</v>
      </c>
      <c r="GP134" s="238">
        <f>IF(COUNTIF($BE134:$BG134, $HH$1)&gt;0, GP$2, 0)</f>
        <v>0</v>
      </c>
      <c r="GQ134" s="238">
        <f>IF(COUNTIF($BH134:$BJ134, $HH$1)&gt;0, GQ$2, 0)</f>
        <v>0</v>
      </c>
      <c r="GR134" s="238">
        <f>IF(COUNTIF($BK134:$BM134, $HH$1)&gt;0, GR$2, 0)</f>
        <v>0</v>
      </c>
      <c r="GS134" s="238">
        <f>IF(COUNTIF($BN134:$BP134, $HH$1)&gt;0, GS$2, 0)</f>
        <v>0</v>
      </c>
      <c r="GT134" s="238">
        <f>IF(COUNTIF($BQ134:$BS134, $HH$1)&gt;0, GT$2, 0)</f>
        <v>0</v>
      </c>
      <c r="GU134" s="238">
        <f>IF(COUNTIF($BT134:$BV134, $HH$1)&gt;0, GU$2, 0)</f>
        <v>0</v>
      </c>
      <c r="GV134" s="239">
        <f>IF(COUNTIF($BW134:$BY134, $HH$1)&gt;0, GV$2, 0)</f>
        <v>0</v>
      </c>
      <c r="GW134" s="240">
        <f>IF(COUNTIF($BZ134:$CB134, $HH$1)&gt;0, GW$2, 0)</f>
        <v>0</v>
      </c>
      <c r="GX134" s="240">
        <f>IF(COUNTIF($CC134:$CE134, $HH$1)&gt;0, GX$2, 0)</f>
        <v>0</v>
      </c>
      <c r="GY134" s="240">
        <f>IF(COUNTIF($CF134:$CH134, $HH$1)&gt;0, GY$2, 0)</f>
        <v>0</v>
      </c>
      <c r="GZ134" s="240">
        <f>IF(COUNTIF($CI134:$CK134, $HH$1)&gt;0, GZ$2, 0)</f>
        <v>0</v>
      </c>
      <c r="HA134" s="240">
        <f>IF(COUNTIF($CL134:$CN134, $HH$1)&gt;0, HA$2, 0)</f>
        <v>0</v>
      </c>
      <c r="HB134" s="240">
        <f>IF(COUNTIF($CO134:$CQ134, $HH$1)&gt;0, HB$2, 0)</f>
        <v>0</v>
      </c>
      <c r="HC134" s="240">
        <f>IF(COUNTIF($CR134:$CT134, $HH$1)&gt;0, HC$2, 0)</f>
        <v>0</v>
      </c>
      <c r="HD134" s="240">
        <f>IF(COUNTIF($CU134:$CW134, $HH$1)&gt;0, HD$2, 0)</f>
        <v>0</v>
      </c>
      <c r="HE134" s="240">
        <f>IF(COUNTIF($CX134:$CZ134, $HH$1)&gt;0, HE$2, 0)</f>
        <v>0</v>
      </c>
      <c r="HF134" s="240">
        <f>IF(COUNTIF($DA134:$DC134, $HH$1)&gt;0, HF$2, 0)</f>
        <v>0</v>
      </c>
      <c r="HG134" s="240">
        <f>IF(COUNTIF($DD134:$DF134, $HH$1)&gt;0, HG$2, 0)</f>
        <v>0</v>
      </c>
      <c r="HH134" s="241">
        <f>SUM(GB134:HG134)</f>
        <v>0</v>
      </c>
      <c r="HI134" s="243"/>
      <c r="HJ134" s="242">
        <f>IF(MAX($N134:$Q134)&gt;=40, HJ$2, 0)</f>
        <v>0</v>
      </c>
      <c r="HK134" s="234">
        <f>IF(MAX($R134:$U134)&gt;=40, HK$2, 0)</f>
        <v>0</v>
      </c>
      <c r="HL134" s="234">
        <f>IF(MAX($V134:$Y134)&gt;=40, HL$2, 0)</f>
        <v>0</v>
      </c>
      <c r="HM134" s="234">
        <f>IF(MAX($Z134:$AA134)&gt;=40, HM$2, 0)</f>
        <v>0</v>
      </c>
      <c r="HN134" s="234">
        <f>IF(MAX($AB134:$AC134)&gt;=40, HN$2, 0)</f>
        <v>0</v>
      </c>
      <c r="HO134" s="235">
        <f>IF(MAX($AD134:$AF134)&gt;=40, HO$2, 0)</f>
        <v>0</v>
      </c>
      <c r="HP134" s="236">
        <f>IF(MAX($AG134:$AI134)&gt;=40, HP$2, 0)</f>
        <v>0</v>
      </c>
      <c r="HQ134" s="236">
        <f>IF(MAX($AJ134:$AL134)&gt;=40, HQ$2, 0)</f>
        <v>0</v>
      </c>
      <c r="HR134" s="236">
        <f>IF(MAX($AM134:$AO134)&gt;=40, HR$2, 0)</f>
        <v>0</v>
      </c>
      <c r="HS134" s="236">
        <f>IF(MAX($AP134:$AR134)&gt;=40, HS$2, 0)</f>
        <v>0</v>
      </c>
      <c r="HT134" s="236">
        <f>IF(MAX($AS134:$AU134)&gt;=40, HT$2, 0)</f>
        <v>0</v>
      </c>
      <c r="HU134" s="236">
        <f>IF(MAX($AV134:$AX134)&gt;=40, HU$2, 0)</f>
        <v>0</v>
      </c>
      <c r="HV134" s="237">
        <f>IF(MAX($AY134:$BA134)&gt;=40, HV$2, 0)</f>
        <v>0</v>
      </c>
      <c r="HW134" s="238">
        <f>IF(MAX($BB134:$BD134)&gt;=40, HW$2, 0)</f>
        <v>0</v>
      </c>
      <c r="HX134" s="238">
        <f>IF(MAX($BE134:$BG134)&gt;=40, HX$2, 0)</f>
        <v>0</v>
      </c>
      <c r="HY134" s="238">
        <f>IF(MAX($BH134:$BJ134)&gt;=40, HY$2, 0)</f>
        <v>0</v>
      </c>
      <c r="HZ134" s="238">
        <f>IF(MAX($BK134:$BM134)&gt;=40, HZ$2, 0)</f>
        <v>0</v>
      </c>
      <c r="IA134" s="238">
        <f>IF(MAX($BN134:$BP134)&gt;=40, IA$2, 0)</f>
        <v>0</v>
      </c>
      <c r="IB134" s="238">
        <f>IF(MAX($BQ134:$BS134)&gt;=40, IB$2, 0)</f>
        <v>0</v>
      </c>
      <c r="IC134" s="238">
        <f>IF(MAX($BT134:$BV134)&gt;=40, IC$2, 0)</f>
        <v>0</v>
      </c>
      <c r="ID134" s="239">
        <f>IF(MAX($BW134:$BY134)&gt;=40, ID$2, 0)</f>
        <v>0</v>
      </c>
      <c r="IE134" s="240">
        <f>IF(MAX($BZ134:$CB134)&gt;=40, IE$2, 0)</f>
        <v>0</v>
      </c>
      <c r="IF134" s="240">
        <f>IF(MAX($CC134:$CE134)&gt;=40, IF$2, 0)</f>
        <v>0</v>
      </c>
      <c r="IG134" s="240">
        <f>IF(MAX($CF134:$CH134)&gt;=40, IG$2, 0)</f>
        <v>0</v>
      </c>
      <c r="IH134" s="240">
        <f>IF(MAX($CI134:$CK134)&gt;=40, IH$2, 0)</f>
        <v>0</v>
      </c>
      <c r="II134" s="240">
        <f>IF(MAX($CL134:$CN134)&gt;=40, II$2, 0)</f>
        <v>0</v>
      </c>
      <c r="IJ134" s="240">
        <f>IF(MAX($CO134:$CQ134)&gt;=40, IJ$2, 0)</f>
        <v>0</v>
      </c>
      <c r="IK134" s="240">
        <f>IF(MAX($CR134:$CT134)&gt;=40, IK$2, 0)</f>
        <v>0</v>
      </c>
      <c r="IL134" s="240">
        <f>IF(MAX($CU134:$CW134)&gt;=40, IL$2, 0)</f>
        <v>0</v>
      </c>
      <c r="IM134" s="240">
        <f>IF(MAX($CX134:$CZ134)&gt;=40, IM$2, 0)</f>
        <v>0</v>
      </c>
      <c r="IN134" s="240">
        <f>IF(MAX($DA134:$DC134)&gt;=40, IN$2, 0)</f>
        <v>0</v>
      </c>
      <c r="IO134" s="240">
        <f>IF(MAX($DD134:$DF134)&gt;=40, IO$2, 0)</f>
        <v>0</v>
      </c>
      <c r="IP134" s="416">
        <f>SUM(HO134:IB134, ID134:IO134)</f>
        <v>0</v>
      </c>
      <c r="IQ134" s="416">
        <f>SUM(HJ134:HN134, IC134)</f>
        <v>0</v>
      </c>
    </row>
    <row r="135" spans="2:251" ht="15" customHeight="1" x14ac:dyDescent="0.25">
      <c r="B135" s="392">
        <v>2</v>
      </c>
      <c r="C135" s="13"/>
      <c r="D135" s="423"/>
      <c r="E135" s="20"/>
      <c r="F135" s="6"/>
      <c r="G135" s="20"/>
      <c r="H135" s="20"/>
      <c r="I135" s="23"/>
      <c r="J135" s="6"/>
      <c r="K135" s="6"/>
      <c r="L135" s="424"/>
      <c r="M135" s="425"/>
      <c r="N135" s="24"/>
      <c r="O135" s="107"/>
      <c r="P135" s="107"/>
      <c r="Q135" s="273"/>
      <c r="R135" s="24"/>
      <c r="S135" s="107"/>
      <c r="T135" s="107"/>
      <c r="U135" s="290"/>
      <c r="V135" s="24"/>
      <c r="W135" s="107"/>
      <c r="X135" s="107"/>
      <c r="Y135" s="273"/>
      <c r="Z135" s="24"/>
      <c r="AA135" s="273"/>
      <c r="AB135" s="24"/>
      <c r="AC135" s="273"/>
      <c r="AD135" s="24"/>
      <c r="AE135" s="107"/>
      <c r="AF135" s="273"/>
      <c r="AG135" s="24"/>
      <c r="AH135" s="107"/>
      <c r="AI135" s="273"/>
      <c r="AJ135" s="24"/>
      <c r="AK135" s="107"/>
      <c r="AL135" s="273"/>
      <c r="AM135" s="24"/>
      <c r="AN135" s="107"/>
      <c r="AO135" s="273"/>
      <c r="AP135" s="24"/>
      <c r="AQ135" s="107"/>
      <c r="AR135" s="273"/>
      <c r="AS135" s="24"/>
      <c r="AT135" s="107"/>
      <c r="AU135" s="273"/>
      <c r="AV135" s="24"/>
      <c r="AW135" s="107"/>
      <c r="AX135" s="273"/>
      <c r="AY135" s="24"/>
      <c r="AZ135" s="107"/>
      <c r="BA135" s="273"/>
      <c r="BB135" s="24"/>
      <c r="BC135" s="107"/>
      <c r="BD135" s="273"/>
      <c r="BE135" s="24"/>
      <c r="BF135" s="107"/>
      <c r="BG135" s="273"/>
      <c r="BH135" s="24"/>
      <c r="BI135" s="107"/>
      <c r="BJ135" s="273"/>
      <c r="BK135" s="24"/>
      <c r="BL135" s="107"/>
      <c r="BM135" s="273"/>
      <c r="BN135" s="24"/>
      <c r="BO135" s="107"/>
      <c r="BP135" s="273"/>
      <c r="BQ135" s="24"/>
      <c r="BR135" s="107"/>
      <c r="BS135" s="273"/>
      <c r="BT135" s="24"/>
      <c r="BU135" s="291"/>
      <c r="BV135" s="273"/>
      <c r="BW135" s="24"/>
      <c r="BX135" s="107"/>
      <c r="BY135" s="273"/>
      <c r="BZ135" s="24"/>
      <c r="CA135" s="107"/>
      <c r="CB135" s="273"/>
      <c r="CC135" s="24"/>
      <c r="CD135" s="107"/>
      <c r="CE135" s="107"/>
      <c r="CF135" s="107"/>
      <c r="CG135" s="107"/>
      <c r="CH135" s="273"/>
      <c r="CI135" s="24"/>
      <c r="CJ135" s="107"/>
      <c r="CK135" s="273"/>
      <c r="CL135" s="24"/>
      <c r="CM135" s="107"/>
      <c r="CN135" s="273"/>
      <c r="CO135" s="24"/>
      <c r="CP135" s="107"/>
      <c r="CQ135" s="273"/>
      <c r="CR135" s="24"/>
      <c r="CS135" s="107"/>
      <c r="CT135" s="273"/>
      <c r="CU135" s="24"/>
      <c r="CV135" s="107"/>
      <c r="CW135" s="273"/>
      <c r="CX135" s="24"/>
      <c r="CY135" s="107"/>
      <c r="CZ135" s="273"/>
      <c r="DA135" s="24"/>
      <c r="DB135" s="107"/>
      <c r="DC135" s="273"/>
      <c r="DD135" s="24"/>
      <c r="DE135" s="107"/>
      <c r="DF135" s="273"/>
      <c r="DG135" s="218"/>
      <c r="DH135" s="217"/>
      <c r="DI135" s="217"/>
      <c r="DJ135" s="286" t="e">
        <f>AVERAGE(AY135:CZ135)</f>
        <v>#DIV/0!</v>
      </c>
      <c r="DK135" s="219"/>
      <c r="DL135" s="220" t="e">
        <f>IF(DJ135&gt;80, 4, (DJ135-50)/20+2.5)</f>
        <v>#DIV/0!</v>
      </c>
      <c r="DM135" s="61">
        <f>COUNTIF(N135:CZ135, DM$1)+COUNTIF(N135:CZ135, DM$2)</f>
        <v>0</v>
      </c>
      <c r="DN135" s="233">
        <f>IF(COUNTIF($N135:$Q135, ET$1)&gt;0, DN$2, 0)</f>
        <v>0</v>
      </c>
      <c r="DO135" s="234">
        <f>IF(COUNTIF($R135:$U135, ET$1)&gt;0, DO$2, 0)</f>
        <v>0</v>
      </c>
      <c r="DP135" s="234">
        <f>IF(COUNTIF($V135:$Y135, ET$1)&gt;0, DP$2, 0)</f>
        <v>0</v>
      </c>
      <c r="DQ135" s="234">
        <f>IF(COUNTIF($Z135:$AA135, ET$1)&gt;0, DQ$2, 0)</f>
        <v>0</v>
      </c>
      <c r="DR135" s="234">
        <f>IF(COUNTIF($AB135:$AC135, ET$1)&gt;0, DR$2, 0)</f>
        <v>0</v>
      </c>
      <c r="DS135" s="235">
        <f>IF(COUNTIF($AD135:$AF135, $ET$1)&gt;0, DS$2, 0)</f>
        <v>0</v>
      </c>
      <c r="DT135" s="236">
        <f>IF(COUNTIF($AG135:$AI135, $ET$1)&gt;0, DT$2, 0)</f>
        <v>0</v>
      </c>
      <c r="DU135" s="236">
        <f>IF(COUNTIF($AJ135:$AL135, $ET$1)&gt;0, DU$2, 0)</f>
        <v>0</v>
      </c>
      <c r="DV135" s="236">
        <f>IF(COUNTIF($AM135:$AO135, $ET$1)&gt;0, DV$2, 0)</f>
        <v>0</v>
      </c>
      <c r="DW135" s="236">
        <f>IF(COUNTIF($AP135:$AR135, $ET$1)&gt;0, DW$2, 0)</f>
        <v>0</v>
      </c>
      <c r="DX135" s="236">
        <f>IF(COUNTIF($AS135:$AU135, $ET$1)&gt;0, DX$2, 0)</f>
        <v>0</v>
      </c>
      <c r="DY135" s="236">
        <f>IF(COUNTIF($AV135:$AX135, $ET$1)&gt;0, DY$2, 0)</f>
        <v>0</v>
      </c>
      <c r="DZ135" s="237">
        <f>IF(COUNTIF($AY135:$BA135, $ET$1)&gt;0, DZ$2, 0)</f>
        <v>0</v>
      </c>
      <c r="EA135" s="238">
        <f>IF(COUNTIF($BB135:$BD135, $ET$1)&gt;0, EA$2, 0)</f>
        <v>0</v>
      </c>
      <c r="EB135" s="238">
        <f>IF(COUNTIF($BE135:$BG135, $ET$1)&gt;0, EB$2, 0)</f>
        <v>0</v>
      </c>
      <c r="EC135" s="238">
        <f>IF(COUNTIF($BH135:$BJ135, $ET$1)&gt;0, EC$2, 0)</f>
        <v>0</v>
      </c>
      <c r="ED135" s="238">
        <f>IF(COUNTIF($BK135:$BM135, $ET$1)&gt;0, ED$2, 0)</f>
        <v>0</v>
      </c>
      <c r="EE135" s="238">
        <f>IF(COUNTIF($BN135:$BP135, $ET$1)&gt;0, EE$2, 0)</f>
        <v>0</v>
      </c>
      <c r="EF135" s="238">
        <f>IF(COUNTIF($BQ135:$BS135, $ET$1)&gt;0, EF$2, 0)</f>
        <v>0</v>
      </c>
      <c r="EG135" s="238">
        <f>IF(COUNTIF($BT135:$BV135, $ET$1)&gt;0, EG$2, 0)</f>
        <v>0</v>
      </c>
      <c r="EH135" s="239">
        <f>IF(COUNTIF($BW135:$BY135, $ET$1)&gt;0, EH$2, 0)</f>
        <v>0</v>
      </c>
      <c r="EI135" s="240">
        <f>IF(COUNTIF($BZ135:$CB135, $ET$1)&gt;0, EI$2, 0)</f>
        <v>0</v>
      </c>
      <c r="EJ135" s="240">
        <f>IF(COUNTIF($CC135:$CE135, $ET$1)&gt;0, EJ$2, 0)</f>
        <v>0</v>
      </c>
      <c r="EK135" s="240">
        <f>IF(COUNTIF($CF135:$CH135, $ET$1)&gt;0, EK$2, 0)</f>
        <v>0</v>
      </c>
      <c r="EL135" s="240">
        <f>IF(COUNTIF($CI135:$CK135, $ET$1)&gt;0, EL$2, 0)</f>
        <v>0</v>
      </c>
      <c r="EM135" s="240">
        <f>IF(COUNTIF($CL135:$CN135, $ET$1)&gt;0, EM$2, 0)</f>
        <v>0</v>
      </c>
      <c r="EN135" s="240">
        <f>IF(COUNTIF($CO135:$CQ135, $ET$1)&gt;0, EN$2, 0)</f>
        <v>0</v>
      </c>
      <c r="EO135" s="240">
        <f>IF(COUNTIF($CR135:$CT135, $ET$1)&gt;0, EO$2, 0)</f>
        <v>0</v>
      </c>
      <c r="EP135" s="240">
        <f>IF(COUNTIF($CU135:$CW135, $ET$1)&gt;0, EP$2, 0)</f>
        <v>0</v>
      </c>
      <c r="EQ135" s="240">
        <f>IF(COUNTIF($CX135:$CZ135, $ET$1)&gt;0, EQ$2, 0)</f>
        <v>0</v>
      </c>
      <c r="ER135" s="240">
        <f>IF(COUNTIF($DA135:$DC135, $ET$1)&gt;0, ER$2, 0)</f>
        <v>0</v>
      </c>
      <c r="ES135" s="240">
        <f>IF(COUNTIF($DD135:$DF135, $ET$1)&gt;0, ES$2, 0)</f>
        <v>0</v>
      </c>
      <c r="ET135" s="241">
        <f>SUM(DN135:ES135)</f>
        <v>0</v>
      </c>
      <c r="EU135" s="242">
        <f>IF(COUNTIF($N135:$Q135, GA$1)&gt;0, EU$2, 0)</f>
        <v>0</v>
      </c>
      <c r="EV135" s="234">
        <f>IF(COUNTIF($R135:$U135, GA$1)&gt;0, EV$2, 0)</f>
        <v>0</v>
      </c>
      <c r="EW135" s="234">
        <f>IF(COUNTIF($V135:$Y135, GA$1)&gt;0, EW$2, 0)</f>
        <v>0</v>
      </c>
      <c r="EX135" s="234">
        <f>IF(COUNTIF($Z135:$AA135, GA$1)&gt;0, EX$2, 0)</f>
        <v>0</v>
      </c>
      <c r="EY135" s="234">
        <f>IF(COUNTIF($AB135:$AC135, GA$1)&gt;0, EY$2, 0)</f>
        <v>0</v>
      </c>
      <c r="EZ135" s="235">
        <f>IF(COUNTIF($AD135:$AF135, $GA$1)&gt;0, EZ$2, 0)</f>
        <v>0</v>
      </c>
      <c r="FA135" s="236">
        <f>IF(COUNTIF($AG135:$AI135, $GA$1)&gt;0, FA$2, 0)</f>
        <v>0</v>
      </c>
      <c r="FB135" s="236">
        <f>IF(COUNTIF($AJ135:$AL135, $GA$1)&gt;0, FB$2, 0)</f>
        <v>0</v>
      </c>
      <c r="FC135" s="236">
        <f>IF(COUNTIF($AM135:$AO135, $GA$1)&gt;0, FC$2, 0)</f>
        <v>0</v>
      </c>
      <c r="FD135" s="236">
        <f>IF(COUNTIF($AP135:$AR135, $GA$1)&gt;0, FD$2, 0)</f>
        <v>0</v>
      </c>
      <c r="FE135" s="236">
        <f>IF(COUNTIF($AS135:$AU135, $GA$1)&gt;0, FE$2, 0)</f>
        <v>0</v>
      </c>
      <c r="FF135" s="236">
        <f>IF(COUNTIF($AV135:$AX135, $GA$1)&gt;0, FF$2, 0)</f>
        <v>0</v>
      </c>
      <c r="FG135" s="237">
        <f>IF(COUNTIF($AY135:$BA135, $GA$1)&gt;0, FG$2, 0)</f>
        <v>0</v>
      </c>
      <c r="FH135" s="238">
        <f>IF(COUNTIF($BB135:$BD135, $GA$1)&gt;0, FH$2, 0)</f>
        <v>0</v>
      </c>
      <c r="FI135" s="238">
        <f>IF(COUNTIF($BE135:$BG135, $GA$1)&gt;0, FI$2, 0)</f>
        <v>0</v>
      </c>
      <c r="FJ135" s="238">
        <f>IF(COUNTIF($BH135:$BJ135, $GA$1)&gt;0, FJ$2, 0)</f>
        <v>0</v>
      </c>
      <c r="FK135" s="238">
        <f>IF(COUNTIF($BK135:$BM135, $GA$1)&gt;0, FK$2, 0)</f>
        <v>0</v>
      </c>
      <c r="FL135" s="238">
        <f>IF(COUNTIF($BN135:$BP135, $GA$1)&gt;0, FL$2, 0)</f>
        <v>0</v>
      </c>
      <c r="FM135" s="238">
        <f>IF(COUNTIF($BQ135:$BS135, $GA$1)&gt;0, FM$2, 0)</f>
        <v>0</v>
      </c>
      <c r="FN135" s="238">
        <f>IF(COUNTIF($BT135:$BV135, $GA$1)&gt;0, FN$2, 0)</f>
        <v>0</v>
      </c>
      <c r="FO135" s="239">
        <f>IF(COUNTIF($BW135:$BY135, $GA$1)&gt;0, FO$2, 0)</f>
        <v>0</v>
      </c>
      <c r="FP135" s="240">
        <f>IF(COUNTIF($BZ135:$CB135, $GA$1)&gt;0, FP$2, 0)</f>
        <v>0</v>
      </c>
      <c r="FQ135" s="240">
        <f>IF(COUNTIF($CC135:$CE135, $GA$1)&gt;0, FQ$2, 0)</f>
        <v>0</v>
      </c>
      <c r="FR135" s="240">
        <f>IF(COUNTIF($CF135:$CH135, $GA$1)&gt;0, FR$2, 0)</f>
        <v>0</v>
      </c>
      <c r="FS135" s="240">
        <f>IF(COUNTIF($CI135:$CK135, $GA$1)&gt;0, FS$2, 0)</f>
        <v>0</v>
      </c>
      <c r="FT135" s="240">
        <f>IF(COUNTIF($CL135:$CN135, $GA$1)&gt;0, FT$2, 0)</f>
        <v>0</v>
      </c>
      <c r="FU135" s="240">
        <f>IF(COUNTIF($CO135:$CQ135, $GA$1)&gt;0, FU$2, 0)</f>
        <v>0</v>
      </c>
      <c r="FV135" s="240">
        <f>IF(COUNTIF($CR135:$CT135, $GA$1)&gt;0, FV$2, 0)</f>
        <v>0</v>
      </c>
      <c r="FW135" s="240">
        <f>IF(COUNTIF($CU135:$CW135, $GA$1)&gt;0, FW$2, 0)</f>
        <v>0</v>
      </c>
      <c r="FX135" s="240">
        <f>IF(COUNTIF($CX135:$CZ135, $GA$1)&gt;0, FX$2, 0)</f>
        <v>0</v>
      </c>
      <c r="FY135" s="240">
        <f>IF(COUNTIF($DA135:$DC135, $GA$1)&gt;0, FY$2, 0)</f>
        <v>0</v>
      </c>
      <c r="FZ135" s="240">
        <f>IF(COUNTIF($DD135:$DF135, $GA$1)&gt;0, FZ$2, 0)</f>
        <v>0</v>
      </c>
      <c r="GA135" s="241">
        <f>SUM(EU135:FZ135)</f>
        <v>0</v>
      </c>
      <c r="GB135" s="242">
        <f>IF(COUNTIF($N135:$Q135, HH$1)&gt;0, GB$2, 0)</f>
        <v>0</v>
      </c>
      <c r="GC135" s="234">
        <f>IF(COUNTIF($R135:$U135, HH$1)&gt;0, GC$2, 0)</f>
        <v>0</v>
      </c>
      <c r="GD135" s="234">
        <f>IF(COUNTIF($V135:$Y135, HH$1)&gt;0, GD$2, 0)</f>
        <v>0</v>
      </c>
      <c r="GE135" s="234">
        <f>IF(COUNTIF($Z135:$AA135, HH$1)&gt;0, GE$2, 0)</f>
        <v>0</v>
      </c>
      <c r="GF135" s="234">
        <f>IF(COUNTIF($AB135:$AC135, HH$1)&gt;0, GF$2, 0)</f>
        <v>0</v>
      </c>
      <c r="GG135" s="235">
        <f>IF(COUNTIF($AD135:$AF135, $HH$1)&gt;0, GG$2, 0)</f>
        <v>0</v>
      </c>
      <c r="GH135" s="236">
        <f>IF(COUNTIF($AG135:$AI135, $HH$1)&gt;0, GH$2, 0)</f>
        <v>0</v>
      </c>
      <c r="GI135" s="236">
        <f>IF(COUNTIF($AJ135:$AL135, $HH$1)&gt;0, GI$2, 0)</f>
        <v>0</v>
      </c>
      <c r="GJ135" s="236">
        <f>IF(COUNTIF($AM135:$AO135, $HH$1)&gt;0, GJ$2, 0)</f>
        <v>0</v>
      </c>
      <c r="GK135" s="236">
        <f>IF(COUNTIF($AP135:$AR135, $HH$1)&gt;0, GK$2, 0)</f>
        <v>0</v>
      </c>
      <c r="GL135" s="236">
        <f>IF(COUNTIF($AS135:$AU135, $HH$1)&gt;0, GL$2, 0)</f>
        <v>0</v>
      </c>
      <c r="GM135" s="236">
        <f>IF(COUNTIF($AV135:$AX135, $HH$1)&gt;0, GM$2, 0)</f>
        <v>0</v>
      </c>
      <c r="GN135" s="237">
        <f>IF(COUNTIF($AY135:$BA135, $HH$1)&gt;0, GN$2, 0)</f>
        <v>0</v>
      </c>
      <c r="GO135" s="238">
        <f>IF(COUNTIF($BB135:$BD135, $HH$1)&gt;0, GO$2, 0)</f>
        <v>0</v>
      </c>
      <c r="GP135" s="238">
        <f>IF(COUNTIF($BE135:$BG135, $HH$1)&gt;0, GP$2, 0)</f>
        <v>0</v>
      </c>
      <c r="GQ135" s="238">
        <f>IF(COUNTIF($BH135:$BJ135, $HH$1)&gt;0, GQ$2, 0)</f>
        <v>0</v>
      </c>
      <c r="GR135" s="238">
        <f>IF(COUNTIF($BK135:$BM135, $HH$1)&gt;0, GR$2, 0)</f>
        <v>0</v>
      </c>
      <c r="GS135" s="238">
        <f>IF(COUNTIF($BN135:$BP135, $HH$1)&gt;0, GS$2, 0)</f>
        <v>0</v>
      </c>
      <c r="GT135" s="238">
        <f>IF(COUNTIF($BQ135:$BS135, $HH$1)&gt;0, GT$2, 0)</f>
        <v>0</v>
      </c>
      <c r="GU135" s="238">
        <f>IF(COUNTIF($BT135:$BV135, $HH$1)&gt;0, GU$2, 0)</f>
        <v>0</v>
      </c>
      <c r="GV135" s="239">
        <f>IF(COUNTIF($BW135:$BY135, $HH$1)&gt;0, GV$2, 0)</f>
        <v>0</v>
      </c>
      <c r="GW135" s="240">
        <f>IF(COUNTIF($BZ135:$CB135, $HH$1)&gt;0, GW$2, 0)</f>
        <v>0</v>
      </c>
      <c r="GX135" s="240">
        <f>IF(COUNTIF($CC135:$CE135, $HH$1)&gt;0, GX$2, 0)</f>
        <v>0</v>
      </c>
      <c r="GY135" s="240">
        <f>IF(COUNTIF($CF135:$CH135, $HH$1)&gt;0, GY$2, 0)</f>
        <v>0</v>
      </c>
      <c r="GZ135" s="240">
        <f>IF(COUNTIF($CI135:$CK135, $HH$1)&gt;0, GZ$2, 0)</f>
        <v>0</v>
      </c>
      <c r="HA135" s="240">
        <f>IF(COUNTIF($CL135:$CN135, $HH$1)&gt;0, HA$2, 0)</f>
        <v>0</v>
      </c>
      <c r="HB135" s="240">
        <f>IF(COUNTIF($CO135:$CQ135, $HH$1)&gt;0, HB$2, 0)</f>
        <v>0</v>
      </c>
      <c r="HC135" s="240">
        <f>IF(COUNTIF($CR135:$CT135, $HH$1)&gt;0, HC$2, 0)</f>
        <v>0</v>
      </c>
      <c r="HD135" s="240">
        <f>IF(COUNTIF($CU135:$CW135, $HH$1)&gt;0, HD$2, 0)</f>
        <v>0</v>
      </c>
      <c r="HE135" s="240">
        <f>IF(COUNTIF($CX135:$CZ135, $HH$1)&gt;0, HE$2, 0)</f>
        <v>0</v>
      </c>
      <c r="HF135" s="240">
        <f>IF(COUNTIF($DA135:$DC135, $HH$1)&gt;0, HF$2, 0)</f>
        <v>0</v>
      </c>
      <c r="HG135" s="240">
        <f>IF(COUNTIF($DD135:$DF135, $HH$1)&gt;0, HG$2, 0)</f>
        <v>0</v>
      </c>
      <c r="HH135" s="241">
        <f>SUM(GB135:HG135)</f>
        <v>0</v>
      </c>
      <c r="HI135" s="243"/>
      <c r="HJ135" s="242">
        <f>IF(MAX($N135:$Q135)&gt;=40, HJ$2, 0)</f>
        <v>0</v>
      </c>
      <c r="HK135" s="234">
        <f>IF(MAX($R135:$U135)&gt;=40, HK$2, 0)</f>
        <v>0</v>
      </c>
      <c r="HL135" s="234">
        <f>IF(MAX($V135:$Y135)&gt;=40, HL$2, 0)</f>
        <v>0</v>
      </c>
      <c r="HM135" s="234">
        <f>IF(MAX($Z135:$AA135)&gt;=40, HM$2, 0)</f>
        <v>0</v>
      </c>
      <c r="HN135" s="234">
        <f>IF(MAX($AB135:$AC135)&gt;=40, HN$2, 0)</f>
        <v>0</v>
      </c>
      <c r="HO135" s="235">
        <f>IF(MAX($AD135:$AF135)&gt;=40, HO$2, 0)</f>
        <v>0</v>
      </c>
      <c r="HP135" s="236">
        <f>IF(MAX($AG135:$AI135)&gt;=40, HP$2, 0)</f>
        <v>0</v>
      </c>
      <c r="HQ135" s="236">
        <f>IF(MAX($AJ135:$AL135)&gt;=40, HQ$2, 0)</f>
        <v>0</v>
      </c>
      <c r="HR135" s="236">
        <f>IF(MAX($AM135:$AO135)&gt;=40, HR$2, 0)</f>
        <v>0</v>
      </c>
      <c r="HS135" s="236">
        <f>IF(MAX($AP135:$AR135)&gt;=40, HS$2, 0)</f>
        <v>0</v>
      </c>
      <c r="HT135" s="236">
        <f>IF(MAX($AS135:$AU135)&gt;=40, HT$2, 0)</f>
        <v>0</v>
      </c>
      <c r="HU135" s="236">
        <f>IF(MAX($AV135:$AX135)&gt;=40, HU$2, 0)</f>
        <v>0</v>
      </c>
      <c r="HV135" s="237">
        <f>IF(MAX($AY135:$BA135)&gt;=40, HV$2, 0)</f>
        <v>0</v>
      </c>
      <c r="HW135" s="238">
        <f>IF(MAX($BB135:$BD135)&gt;=40, HW$2, 0)</f>
        <v>0</v>
      </c>
      <c r="HX135" s="238">
        <f>IF(MAX($BE135:$BG135)&gt;=40, HX$2, 0)</f>
        <v>0</v>
      </c>
      <c r="HY135" s="238">
        <f>IF(MAX($BH135:$BJ135)&gt;=40, HY$2, 0)</f>
        <v>0</v>
      </c>
      <c r="HZ135" s="238">
        <f>IF(MAX($BK135:$BM135)&gt;=40, HZ$2, 0)</f>
        <v>0</v>
      </c>
      <c r="IA135" s="238">
        <f>IF(MAX($BN135:$BP135)&gt;=40, IA$2, 0)</f>
        <v>0</v>
      </c>
      <c r="IB135" s="238">
        <f>IF(MAX($BQ135:$BS135)&gt;=40, IB$2, 0)</f>
        <v>0</v>
      </c>
      <c r="IC135" s="238">
        <f>IF(MAX($BT135:$BV135)&gt;=40, IC$2, 0)</f>
        <v>0</v>
      </c>
      <c r="ID135" s="239">
        <f>IF(MAX($BW135:$BY135)&gt;=40, ID$2, 0)</f>
        <v>0</v>
      </c>
      <c r="IE135" s="240">
        <f>IF(MAX($BZ135:$CB135)&gt;=40, IE$2, 0)</f>
        <v>0</v>
      </c>
      <c r="IF135" s="240">
        <f>IF(MAX($CC135:$CE135)&gt;=40, IF$2, 0)</f>
        <v>0</v>
      </c>
      <c r="IG135" s="240">
        <f>IF(MAX($CF135:$CH135)&gt;=40, IG$2, 0)</f>
        <v>0</v>
      </c>
      <c r="IH135" s="240">
        <f>IF(MAX($CI135:$CK135)&gt;=40, IH$2, 0)</f>
        <v>0</v>
      </c>
      <c r="II135" s="240">
        <f>IF(MAX($CL135:$CN135)&gt;=40, II$2, 0)</f>
        <v>0</v>
      </c>
      <c r="IJ135" s="240">
        <f>IF(MAX($CO135:$CQ135)&gt;=40, IJ$2, 0)</f>
        <v>0</v>
      </c>
      <c r="IK135" s="240">
        <f>IF(MAX($CR135:$CT135)&gt;=40, IK$2, 0)</f>
        <v>0</v>
      </c>
      <c r="IL135" s="240">
        <f>IF(MAX($CU135:$CW135)&gt;=40, IL$2, 0)</f>
        <v>0</v>
      </c>
      <c r="IM135" s="240">
        <f>IF(MAX($CX135:$CZ135)&gt;=40, IM$2, 0)</f>
        <v>0</v>
      </c>
      <c r="IN135" s="240">
        <f>IF(MAX($DA135:$DC135)&gt;=40, IN$2, 0)</f>
        <v>0</v>
      </c>
      <c r="IO135" s="240">
        <f>IF(MAX($DD135:$DF135)&gt;=40, IO$2, 0)</f>
        <v>0</v>
      </c>
      <c r="IP135" s="416">
        <f>SUM(HO135:IB135, ID135:IO135)</f>
        <v>0</v>
      </c>
      <c r="IQ135" s="416">
        <f>SUM(HJ135:HN135, IC135)</f>
        <v>0</v>
      </c>
    </row>
    <row r="136" spans="2:251" ht="15" customHeight="1" x14ac:dyDescent="0.25">
      <c r="B136" s="392">
        <v>3</v>
      </c>
      <c r="C136" s="13"/>
      <c r="D136" s="423"/>
      <c r="E136" s="20"/>
      <c r="F136" s="6"/>
      <c r="G136" s="20"/>
      <c r="H136" s="20"/>
      <c r="I136" s="23"/>
      <c r="J136" s="6"/>
      <c r="K136" s="6"/>
      <c r="L136" s="424"/>
      <c r="M136" s="425"/>
      <c r="N136" s="24"/>
      <c r="O136" s="107"/>
      <c r="P136" s="107"/>
      <c r="Q136" s="273"/>
      <c r="R136" s="24"/>
      <c r="S136" s="107"/>
      <c r="T136" s="107"/>
      <c r="U136" s="290"/>
      <c r="V136" s="24"/>
      <c r="W136" s="107"/>
      <c r="X136" s="107"/>
      <c r="Y136" s="273"/>
      <c r="Z136" s="24"/>
      <c r="AA136" s="273"/>
      <c r="AB136" s="24"/>
      <c r="AC136" s="273"/>
      <c r="AD136" s="24"/>
      <c r="AE136" s="107"/>
      <c r="AF136" s="273"/>
      <c r="AG136" s="24"/>
      <c r="AH136" s="107"/>
      <c r="AI136" s="273"/>
      <c r="AJ136" s="24"/>
      <c r="AK136" s="107"/>
      <c r="AL136" s="273"/>
      <c r="AM136" s="24"/>
      <c r="AN136" s="107"/>
      <c r="AO136" s="273"/>
      <c r="AP136" s="24"/>
      <c r="AQ136" s="107"/>
      <c r="AR136" s="273"/>
      <c r="AS136" s="24"/>
      <c r="AT136" s="107"/>
      <c r="AU136" s="273"/>
      <c r="AV136" s="24"/>
      <c r="AW136" s="107"/>
      <c r="AX136" s="273"/>
      <c r="AY136" s="24"/>
      <c r="AZ136" s="107"/>
      <c r="BA136" s="273"/>
      <c r="BB136" s="24"/>
      <c r="BC136" s="107"/>
      <c r="BD136" s="273"/>
      <c r="BE136" s="24"/>
      <c r="BF136" s="107"/>
      <c r="BG136" s="273"/>
      <c r="BH136" s="24"/>
      <c r="BI136" s="107"/>
      <c r="BJ136" s="273"/>
      <c r="BK136" s="24"/>
      <c r="BL136" s="107"/>
      <c r="BM136" s="273"/>
      <c r="BN136" s="24"/>
      <c r="BO136" s="107"/>
      <c r="BP136" s="273"/>
      <c r="BQ136" s="24"/>
      <c r="BR136" s="107"/>
      <c r="BS136" s="273"/>
      <c r="BT136" s="24"/>
      <c r="BU136" s="291"/>
      <c r="BV136" s="273"/>
      <c r="BW136" s="24"/>
      <c r="BX136" s="107"/>
      <c r="BY136" s="273"/>
      <c r="BZ136" s="24"/>
      <c r="CA136" s="107"/>
      <c r="CB136" s="273"/>
      <c r="CC136" s="24"/>
      <c r="CD136" s="107"/>
      <c r="CE136" s="107"/>
      <c r="CF136" s="107"/>
      <c r="CG136" s="107"/>
      <c r="CH136" s="273"/>
      <c r="CI136" s="24"/>
      <c r="CJ136" s="107"/>
      <c r="CK136" s="273"/>
      <c r="CL136" s="24"/>
      <c r="CM136" s="107"/>
      <c r="CN136" s="273"/>
      <c r="CO136" s="24"/>
      <c r="CP136" s="107"/>
      <c r="CQ136" s="273"/>
      <c r="CR136" s="24"/>
      <c r="CS136" s="107"/>
      <c r="CT136" s="273"/>
      <c r="CU136" s="24"/>
      <c r="CV136" s="107"/>
      <c r="CW136" s="273"/>
      <c r="CX136" s="24"/>
      <c r="CY136" s="107"/>
      <c r="CZ136" s="273"/>
      <c r="DA136" s="24"/>
      <c r="DB136" s="107"/>
      <c r="DC136" s="273"/>
      <c r="DD136" s="24"/>
      <c r="DE136" s="107"/>
      <c r="DF136" s="273"/>
      <c r="DG136" s="218"/>
      <c r="DH136" s="217"/>
      <c r="DI136" s="217"/>
      <c r="DJ136" s="286" t="e">
        <f>AVERAGE(AY136:CZ136)</f>
        <v>#DIV/0!</v>
      </c>
      <c r="DK136" s="219"/>
      <c r="DL136" s="220" t="e">
        <f>IF(DJ136&gt;80, 4, (DJ136-50)/20+2.5)</f>
        <v>#DIV/0!</v>
      </c>
      <c r="DM136" s="61">
        <f>COUNTIF(N136:CZ136, DM$1)+COUNTIF(N136:CZ136, DM$2)</f>
        <v>0</v>
      </c>
      <c r="DN136" s="233">
        <f>IF(COUNTIF($N136:$Q136, ET$1)&gt;0, DN$2, 0)</f>
        <v>0</v>
      </c>
      <c r="DO136" s="234">
        <f>IF(COUNTIF($R136:$U136, ET$1)&gt;0, DO$2, 0)</f>
        <v>0</v>
      </c>
      <c r="DP136" s="234">
        <f>IF(COUNTIF($V136:$Y136, ET$1)&gt;0, DP$2, 0)</f>
        <v>0</v>
      </c>
      <c r="DQ136" s="234">
        <f>IF(COUNTIF($Z136:$AA136, ET$1)&gt;0, DQ$2, 0)</f>
        <v>0</v>
      </c>
      <c r="DR136" s="234">
        <f>IF(COUNTIF($AB136:$AC136, ET$1)&gt;0, DR$2, 0)</f>
        <v>0</v>
      </c>
      <c r="DS136" s="235">
        <f>IF(COUNTIF($AD136:$AF136, $ET$1)&gt;0, DS$2, 0)</f>
        <v>0</v>
      </c>
      <c r="DT136" s="236">
        <f>IF(COUNTIF($AG136:$AI136, $ET$1)&gt;0, DT$2, 0)</f>
        <v>0</v>
      </c>
      <c r="DU136" s="236">
        <f>IF(COUNTIF($AJ136:$AL136, $ET$1)&gt;0, DU$2, 0)</f>
        <v>0</v>
      </c>
      <c r="DV136" s="236">
        <f>IF(COUNTIF($AM136:$AO136, $ET$1)&gt;0, DV$2, 0)</f>
        <v>0</v>
      </c>
      <c r="DW136" s="236">
        <f>IF(COUNTIF($AP136:$AR136, $ET$1)&gt;0, DW$2, 0)</f>
        <v>0</v>
      </c>
      <c r="DX136" s="236">
        <f>IF(COUNTIF($AS136:$AU136, $ET$1)&gt;0, DX$2, 0)</f>
        <v>0</v>
      </c>
      <c r="DY136" s="236">
        <f>IF(COUNTIF($AV136:$AX136, $ET$1)&gt;0, DY$2, 0)</f>
        <v>0</v>
      </c>
      <c r="DZ136" s="237">
        <f>IF(COUNTIF($AY136:$BA136, $ET$1)&gt;0, DZ$2, 0)</f>
        <v>0</v>
      </c>
      <c r="EA136" s="238">
        <f>IF(COUNTIF($BB136:$BD136, $ET$1)&gt;0, EA$2, 0)</f>
        <v>0</v>
      </c>
      <c r="EB136" s="238">
        <f>IF(COUNTIF($BE136:$BG136, $ET$1)&gt;0, EB$2, 0)</f>
        <v>0</v>
      </c>
      <c r="EC136" s="238">
        <f>IF(COUNTIF($BH136:$BJ136, $ET$1)&gt;0, EC$2, 0)</f>
        <v>0</v>
      </c>
      <c r="ED136" s="238">
        <f>IF(COUNTIF($BK136:$BM136, $ET$1)&gt;0, ED$2, 0)</f>
        <v>0</v>
      </c>
      <c r="EE136" s="238">
        <f>IF(COUNTIF($BN136:$BP136, $ET$1)&gt;0, EE$2, 0)</f>
        <v>0</v>
      </c>
      <c r="EF136" s="238">
        <f>IF(COUNTIF($BQ136:$BS136, $ET$1)&gt;0, EF$2, 0)</f>
        <v>0</v>
      </c>
      <c r="EG136" s="238">
        <f>IF(COUNTIF($BT136:$BV136, $ET$1)&gt;0, EG$2, 0)</f>
        <v>0</v>
      </c>
      <c r="EH136" s="239">
        <f>IF(COUNTIF($BW136:$BY136, $ET$1)&gt;0, EH$2, 0)</f>
        <v>0</v>
      </c>
      <c r="EI136" s="240">
        <f>IF(COUNTIF($BZ136:$CB136, $ET$1)&gt;0, EI$2, 0)</f>
        <v>0</v>
      </c>
      <c r="EJ136" s="240">
        <f>IF(COUNTIF($CC136:$CE136, $ET$1)&gt;0, EJ$2, 0)</f>
        <v>0</v>
      </c>
      <c r="EK136" s="240">
        <f>IF(COUNTIF($CF136:$CH136, $ET$1)&gt;0, EK$2, 0)</f>
        <v>0</v>
      </c>
      <c r="EL136" s="240">
        <f>IF(COUNTIF($CI136:$CK136, $ET$1)&gt;0, EL$2, 0)</f>
        <v>0</v>
      </c>
      <c r="EM136" s="240">
        <f>IF(COUNTIF($CL136:$CN136, $ET$1)&gt;0, EM$2, 0)</f>
        <v>0</v>
      </c>
      <c r="EN136" s="240">
        <f>IF(COUNTIF($CO136:$CQ136, $ET$1)&gt;0, EN$2, 0)</f>
        <v>0</v>
      </c>
      <c r="EO136" s="240">
        <f>IF(COUNTIF($CR136:$CT136, $ET$1)&gt;0, EO$2, 0)</f>
        <v>0</v>
      </c>
      <c r="EP136" s="240">
        <f>IF(COUNTIF($CU136:$CW136, $ET$1)&gt;0, EP$2, 0)</f>
        <v>0</v>
      </c>
      <c r="EQ136" s="240">
        <f>IF(COUNTIF($CX136:$CZ136, $ET$1)&gt;0, EQ$2, 0)</f>
        <v>0</v>
      </c>
      <c r="ER136" s="240">
        <f>IF(COUNTIF($DA136:$DC136, $ET$1)&gt;0, ER$2, 0)</f>
        <v>0</v>
      </c>
      <c r="ES136" s="240">
        <f>IF(COUNTIF($DD136:$DF136, $ET$1)&gt;0, ES$2, 0)</f>
        <v>0</v>
      </c>
      <c r="ET136" s="241">
        <f>SUM(DN136:ES136)</f>
        <v>0</v>
      </c>
      <c r="EU136" s="242">
        <f>IF(COUNTIF($N136:$Q136, GA$1)&gt;0, EU$2, 0)</f>
        <v>0</v>
      </c>
      <c r="EV136" s="234">
        <f>IF(COUNTIF($R136:$U136, GA$1)&gt;0, EV$2, 0)</f>
        <v>0</v>
      </c>
      <c r="EW136" s="234">
        <f>IF(COUNTIF($V136:$Y136, GA$1)&gt;0, EW$2, 0)</f>
        <v>0</v>
      </c>
      <c r="EX136" s="234">
        <f>IF(COUNTIF($Z136:$AA136, GA$1)&gt;0, EX$2, 0)</f>
        <v>0</v>
      </c>
      <c r="EY136" s="234">
        <f>IF(COUNTIF($AB136:$AC136, GA$1)&gt;0, EY$2, 0)</f>
        <v>0</v>
      </c>
      <c r="EZ136" s="235">
        <f>IF(COUNTIF($AD136:$AF136, $GA$1)&gt;0, EZ$2, 0)</f>
        <v>0</v>
      </c>
      <c r="FA136" s="236">
        <f>IF(COUNTIF($AG136:$AI136, $GA$1)&gt;0, FA$2, 0)</f>
        <v>0</v>
      </c>
      <c r="FB136" s="236">
        <f>IF(COUNTIF($AJ136:$AL136, $GA$1)&gt;0, FB$2, 0)</f>
        <v>0</v>
      </c>
      <c r="FC136" s="236">
        <f>IF(COUNTIF($AM136:$AO136, $GA$1)&gt;0, FC$2, 0)</f>
        <v>0</v>
      </c>
      <c r="FD136" s="236">
        <f>IF(COUNTIF($AP136:$AR136, $GA$1)&gt;0, FD$2, 0)</f>
        <v>0</v>
      </c>
      <c r="FE136" s="236">
        <f>IF(COUNTIF($AS136:$AU136, $GA$1)&gt;0, FE$2, 0)</f>
        <v>0</v>
      </c>
      <c r="FF136" s="236">
        <f>IF(COUNTIF($AV136:$AX136, $GA$1)&gt;0, FF$2, 0)</f>
        <v>0</v>
      </c>
      <c r="FG136" s="237">
        <f>IF(COUNTIF($AY136:$BA136, $GA$1)&gt;0, FG$2, 0)</f>
        <v>0</v>
      </c>
      <c r="FH136" s="238">
        <f>IF(COUNTIF($BB136:$BD136, $GA$1)&gt;0, FH$2, 0)</f>
        <v>0</v>
      </c>
      <c r="FI136" s="238">
        <f>IF(COUNTIF($BE136:$BG136, $GA$1)&gt;0, FI$2, 0)</f>
        <v>0</v>
      </c>
      <c r="FJ136" s="238">
        <f>IF(COUNTIF($BH136:$BJ136, $GA$1)&gt;0, FJ$2, 0)</f>
        <v>0</v>
      </c>
      <c r="FK136" s="238">
        <f>IF(COUNTIF($BK136:$BM136, $GA$1)&gt;0, FK$2, 0)</f>
        <v>0</v>
      </c>
      <c r="FL136" s="238">
        <f>IF(COUNTIF($BN136:$BP136, $GA$1)&gt;0, FL$2, 0)</f>
        <v>0</v>
      </c>
      <c r="FM136" s="238">
        <f>IF(COUNTIF($BQ136:$BS136, $GA$1)&gt;0, FM$2, 0)</f>
        <v>0</v>
      </c>
      <c r="FN136" s="238">
        <f>IF(COUNTIF($BT136:$BV136, $GA$1)&gt;0, FN$2, 0)</f>
        <v>0</v>
      </c>
      <c r="FO136" s="239">
        <f>IF(COUNTIF($BW136:$BY136, $GA$1)&gt;0, FO$2, 0)</f>
        <v>0</v>
      </c>
      <c r="FP136" s="240">
        <f>IF(COUNTIF($BZ136:$CB136, $GA$1)&gt;0, FP$2, 0)</f>
        <v>0</v>
      </c>
      <c r="FQ136" s="240">
        <f>IF(COUNTIF($CC136:$CE136, $GA$1)&gt;0, FQ$2, 0)</f>
        <v>0</v>
      </c>
      <c r="FR136" s="240">
        <f>IF(COUNTIF($CF136:$CH136, $GA$1)&gt;0, FR$2, 0)</f>
        <v>0</v>
      </c>
      <c r="FS136" s="240">
        <f>IF(COUNTIF($CI136:$CK136, $GA$1)&gt;0, FS$2, 0)</f>
        <v>0</v>
      </c>
      <c r="FT136" s="240">
        <f>IF(COUNTIF($CL136:$CN136, $GA$1)&gt;0, FT$2, 0)</f>
        <v>0</v>
      </c>
      <c r="FU136" s="240">
        <f>IF(COUNTIF($CO136:$CQ136, $GA$1)&gt;0, FU$2, 0)</f>
        <v>0</v>
      </c>
      <c r="FV136" s="240">
        <f>IF(COUNTIF($CR136:$CT136, $GA$1)&gt;0, FV$2, 0)</f>
        <v>0</v>
      </c>
      <c r="FW136" s="240">
        <f>IF(COUNTIF($CU136:$CW136, $GA$1)&gt;0, FW$2, 0)</f>
        <v>0</v>
      </c>
      <c r="FX136" s="240">
        <f>IF(COUNTIF($CX136:$CZ136, $GA$1)&gt;0, FX$2, 0)</f>
        <v>0</v>
      </c>
      <c r="FY136" s="240">
        <f>IF(COUNTIF($DA136:$DC136, $GA$1)&gt;0, FY$2, 0)</f>
        <v>0</v>
      </c>
      <c r="FZ136" s="240">
        <f>IF(COUNTIF($DD136:$DF136, $GA$1)&gt;0, FZ$2, 0)</f>
        <v>0</v>
      </c>
      <c r="GA136" s="241">
        <f>SUM(EU136:FZ136)</f>
        <v>0</v>
      </c>
      <c r="GB136" s="242">
        <f>IF(COUNTIF($N136:$Q136, HH$1)&gt;0, GB$2, 0)</f>
        <v>0</v>
      </c>
      <c r="GC136" s="234">
        <f>IF(COUNTIF($R136:$U136, HH$1)&gt;0, GC$2, 0)</f>
        <v>0</v>
      </c>
      <c r="GD136" s="234">
        <f>IF(COUNTIF($V136:$Y136, HH$1)&gt;0, GD$2, 0)</f>
        <v>0</v>
      </c>
      <c r="GE136" s="234">
        <f>IF(COUNTIF($Z136:$AA136, HH$1)&gt;0, GE$2, 0)</f>
        <v>0</v>
      </c>
      <c r="GF136" s="234">
        <f>IF(COUNTIF($AB136:$AC136, HH$1)&gt;0, GF$2, 0)</f>
        <v>0</v>
      </c>
      <c r="GG136" s="235">
        <f>IF(COUNTIF($AD136:$AF136, $HH$1)&gt;0, GG$2, 0)</f>
        <v>0</v>
      </c>
      <c r="GH136" s="236">
        <f>IF(COUNTIF($AG136:$AI136, $HH$1)&gt;0, GH$2, 0)</f>
        <v>0</v>
      </c>
      <c r="GI136" s="236">
        <f>IF(COUNTIF($AJ136:$AL136, $HH$1)&gt;0, GI$2, 0)</f>
        <v>0</v>
      </c>
      <c r="GJ136" s="236">
        <f>IF(COUNTIF($AM136:$AO136, $HH$1)&gt;0, GJ$2, 0)</f>
        <v>0</v>
      </c>
      <c r="GK136" s="236">
        <f>IF(COUNTIF($AP136:$AR136, $HH$1)&gt;0, GK$2, 0)</f>
        <v>0</v>
      </c>
      <c r="GL136" s="236">
        <f>IF(COUNTIF($AS136:$AU136, $HH$1)&gt;0, GL$2, 0)</f>
        <v>0</v>
      </c>
      <c r="GM136" s="236">
        <f>IF(COUNTIF($AV136:$AX136, $HH$1)&gt;0, GM$2, 0)</f>
        <v>0</v>
      </c>
      <c r="GN136" s="237">
        <f>IF(COUNTIF($AY136:$BA136, $HH$1)&gt;0, GN$2, 0)</f>
        <v>0</v>
      </c>
      <c r="GO136" s="238">
        <f>IF(COUNTIF($BB136:$BD136, $HH$1)&gt;0, GO$2, 0)</f>
        <v>0</v>
      </c>
      <c r="GP136" s="238">
        <f>IF(COUNTIF($BE136:$BG136, $HH$1)&gt;0, GP$2, 0)</f>
        <v>0</v>
      </c>
      <c r="GQ136" s="238">
        <f>IF(COUNTIF($BH136:$BJ136, $HH$1)&gt;0, GQ$2, 0)</f>
        <v>0</v>
      </c>
      <c r="GR136" s="238">
        <f>IF(COUNTIF($BK136:$BM136, $HH$1)&gt;0, GR$2, 0)</f>
        <v>0</v>
      </c>
      <c r="GS136" s="238">
        <f>IF(COUNTIF($BN136:$BP136, $HH$1)&gt;0, GS$2, 0)</f>
        <v>0</v>
      </c>
      <c r="GT136" s="238">
        <f>IF(COUNTIF($BQ136:$BS136, $HH$1)&gt;0, GT$2, 0)</f>
        <v>0</v>
      </c>
      <c r="GU136" s="238">
        <f>IF(COUNTIF($BT136:$BV136, $HH$1)&gt;0, GU$2, 0)</f>
        <v>0</v>
      </c>
      <c r="GV136" s="239">
        <f>IF(COUNTIF($BW136:$BY136, $HH$1)&gt;0, GV$2, 0)</f>
        <v>0</v>
      </c>
      <c r="GW136" s="240">
        <f>IF(COUNTIF($BZ136:$CB136, $HH$1)&gt;0, GW$2, 0)</f>
        <v>0</v>
      </c>
      <c r="GX136" s="240">
        <f>IF(COUNTIF($CC136:$CE136, $HH$1)&gt;0, GX$2, 0)</f>
        <v>0</v>
      </c>
      <c r="GY136" s="240">
        <f>IF(COUNTIF($CF136:$CH136, $HH$1)&gt;0, GY$2, 0)</f>
        <v>0</v>
      </c>
      <c r="GZ136" s="240">
        <f>IF(COUNTIF($CI136:$CK136, $HH$1)&gt;0, GZ$2, 0)</f>
        <v>0</v>
      </c>
      <c r="HA136" s="240">
        <f>IF(COUNTIF($CL136:$CN136, $HH$1)&gt;0, HA$2, 0)</f>
        <v>0</v>
      </c>
      <c r="HB136" s="240">
        <f>IF(COUNTIF($CO136:$CQ136, $HH$1)&gt;0, HB$2, 0)</f>
        <v>0</v>
      </c>
      <c r="HC136" s="240">
        <f>IF(COUNTIF($CR136:$CT136, $HH$1)&gt;0, HC$2, 0)</f>
        <v>0</v>
      </c>
      <c r="HD136" s="240">
        <f>IF(COUNTIF($CU136:$CW136, $HH$1)&gt;0, HD$2, 0)</f>
        <v>0</v>
      </c>
      <c r="HE136" s="240">
        <f>IF(COUNTIF($CX136:$CZ136, $HH$1)&gt;0, HE$2, 0)</f>
        <v>0</v>
      </c>
      <c r="HF136" s="240">
        <f>IF(COUNTIF($DA136:$DC136, $HH$1)&gt;0, HF$2, 0)</f>
        <v>0</v>
      </c>
      <c r="HG136" s="240">
        <f>IF(COUNTIF($DD136:$DF136, $HH$1)&gt;0, HG$2, 0)</f>
        <v>0</v>
      </c>
      <c r="HH136" s="241">
        <f>SUM(GB136:HG136)</f>
        <v>0</v>
      </c>
      <c r="HI136" s="243"/>
      <c r="HJ136" s="242">
        <f>IF(MAX($N136:$Q136)&gt;=40, HJ$2, 0)</f>
        <v>0</v>
      </c>
      <c r="HK136" s="234">
        <f>IF(MAX($R136:$U136)&gt;=40, HK$2, 0)</f>
        <v>0</v>
      </c>
      <c r="HL136" s="234">
        <f>IF(MAX($V136:$Y136)&gt;=40, HL$2, 0)</f>
        <v>0</v>
      </c>
      <c r="HM136" s="234">
        <f>IF(MAX($Z136:$AA136)&gt;=40, HM$2, 0)</f>
        <v>0</v>
      </c>
      <c r="HN136" s="234">
        <f>IF(MAX($AB136:$AC136)&gt;=40, HN$2, 0)</f>
        <v>0</v>
      </c>
      <c r="HO136" s="235">
        <f>IF(MAX($AD136:$AF136)&gt;=40, HO$2, 0)</f>
        <v>0</v>
      </c>
      <c r="HP136" s="236">
        <f>IF(MAX($AG136:$AI136)&gt;=40, HP$2, 0)</f>
        <v>0</v>
      </c>
      <c r="HQ136" s="236">
        <f>IF(MAX($AJ136:$AL136)&gt;=40, HQ$2, 0)</f>
        <v>0</v>
      </c>
      <c r="HR136" s="236">
        <f>IF(MAX($AM136:$AO136)&gt;=40, HR$2, 0)</f>
        <v>0</v>
      </c>
      <c r="HS136" s="236">
        <f>IF(MAX($AP136:$AR136)&gt;=40, HS$2, 0)</f>
        <v>0</v>
      </c>
      <c r="HT136" s="236">
        <f>IF(MAX($AS136:$AU136)&gt;=40, HT$2, 0)</f>
        <v>0</v>
      </c>
      <c r="HU136" s="236">
        <f>IF(MAX($AV136:$AX136)&gt;=40, HU$2, 0)</f>
        <v>0</v>
      </c>
      <c r="HV136" s="237">
        <f>IF(MAX($AY136:$BA136)&gt;=40, HV$2, 0)</f>
        <v>0</v>
      </c>
      <c r="HW136" s="238">
        <f>IF(MAX($BB136:$BD136)&gt;=40, HW$2, 0)</f>
        <v>0</v>
      </c>
      <c r="HX136" s="238">
        <f>IF(MAX($BE136:$BG136)&gt;=40, HX$2, 0)</f>
        <v>0</v>
      </c>
      <c r="HY136" s="238">
        <f>IF(MAX($BH136:$BJ136)&gt;=40, HY$2, 0)</f>
        <v>0</v>
      </c>
      <c r="HZ136" s="238">
        <f>IF(MAX($BK136:$BM136)&gt;=40, HZ$2, 0)</f>
        <v>0</v>
      </c>
      <c r="IA136" s="238">
        <f>IF(MAX($BN136:$BP136)&gt;=40, IA$2, 0)</f>
        <v>0</v>
      </c>
      <c r="IB136" s="238">
        <f>IF(MAX($BQ136:$BS136)&gt;=40, IB$2, 0)</f>
        <v>0</v>
      </c>
      <c r="IC136" s="238">
        <f>IF(MAX($BT136:$BV136)&gt;=40, IC$2, 0)</f>
        <v>0</v>
      </c>
      <c r="ID136" s="239">
        <f>IF(MAX($BW136:$BY136)&gt;=40, ID$2, 0)</f>
        <v>0</v>
      </c>
      <c r="IE136" s="240">
        <f>IF(MAX($BZ136:$CB136)&gt;=40, IE$2, 0)</f>
        <v>0</v>
      </c>
      <c r="IF136" s="240">
        <f>IF(MAX($CC136:$CE136)&gt;=40, IF$2, 0)</f>
        <v>0</v>
      </c>
      <c r="IG136" s="240">
        <f>IF(MAX($CF136:$CH136)&gt;=40, IG$2, 0)</f>
        <v>0</v>
      </c>
      <c r="IH136" s="240">
        <f>IF(MAX($CI136:$CK136)&gt;=40, IH$2, 0)</f>
        <v>0</v>
      </c>
      <c r="II136" s="240">
        <f>IF(MAX($CL136:$CN136)&gt;=40, II$2, 0)</f>
        <v>0</v>
      </c>
      <c r="IJ136" s="240">
        <f>IF(MAX($CO136:$CQ136)&gt;=40, IJ$2, 0)</f>
        <v>0</v>
      </c>
      <c r="IK136" s="240">
        <f>IF(MAX($CR136:$CT136)&gt;=40, IK$2, 0)</f>
        <v>0</v>
      </c>
      <c r="IL136" s="240">
        <f>IF(MAX($CU136:$CW136)&gt;=40, IL$2, 0)</f>
        <v>0</v>
      </c>
      <c r="IM136" s="240">
        <f>IF(MAX($CX136:$CZ136)&gt;=40, IM$2, 0)</f>
        <v>0</v>
      </c>
      <c r="IN136" s="240">
        <f>IF(MAX($DA136:$DC136)&gt;=40, IN$2, 0)</f>
        <v>0</v>
      </c>
      <c r="IO136" s="240">
        <f>IF(MAX($DD136:$DF136)&gt;=40, IO$2, 0)</f>
        <v>0</v>
      </c>
      <c r="IP136" s="416">
        <f>SUM(HO136:IB136, ID136:IO136)</f>
        <v>0</v>
      </c>
      <c r="IQ136" s="416">
        <f>SUM(HJ136:HN136, IC136)</f>
        <v>0</v>
      </c>
    </row>
    <row r="137" spans="2:251" ht="15" customHeight="1" x14ac:dyDescent="0.25">
      <c r="B137" s="337"/>
      <c r="C137" s="393"/>
      <c r="D137" s="339"/>
      <c r="E137" s="337"/>
      <c r="F137" s="337"/>
      <c r="G137" s="337"/>
      <c r="H137" s="337"/>
      <c r="I137" s="340"/>
      <c r="J137" s="341"/>
      <c r="K137" s="341"/>
      <c r="L137" s="342"/>
      <c r="M137" s="343"/>
      <c r="N137" s="344"/>
      <c r="O137" s="345"/>
      <c r="P137" s="345"/>
      <c r="Q137" s="346"/>
      <c r="R137" s="344"/>
      <c r="S137" s="345"/>
      <c r="T137" s="345"/>
      <c r="U137" s="395"/>
      <c r="V137" s="344"/>
      <c r="W137" s="345"/>
      <c r="X137" s="345"/>
      <c r="Y137" s="346"/>
      <c r="Z137" s="344"/>
      <c r="AA137" s="346"/>
      <c r="AB137" s="344"/>
      <c r="AC137" s="346"/>
      <c r="AD137" s="344"/>
      <c r="AE137" s="345"/>
      <c r="AF137" s="346"/>
      <c r="AG137" s="344"/>
      <c r="AH137" s="345"/>
      <c r="AI137" s="346"/>
      <c r="AJ137" s="344"/>
      <c r="AK137" s="345"/>
      <c r="AL137" s="346"/>
      <c r="AM137" s="344"/>
      <c r="AN137" s="345"/>
      <c r="AO137" s="346"/>
      <c r="AP137" s="344"/>
      <c r="AQ137" s="345"/>
      <c r="AR137" s="346"/>
      <c r="AS137" s="344"/>
      <c r="AT137" s="345"/>
      <c r="AU137" s="346"/>
      <c r="AV137" s="344"/>
      <c r="AW137" s="345"/>
      <c r="AX137" s="346"/>
      <c r="AY137" s="344"/>
      <c r="AZ137" s="345"/>
      <c r="BA137" s="346"/>
      <c r="BB137" s="344"/>
      <c r="BC137" s="345"/>
      <c r="BD137" s="346"/>
      <c r="BE137" s="344"/>
      <c r="BF137" s="345"/>
      <c r="BG137" s="346"/>
      <c r="BH137" s="344"/>
      <c r="BI137" s="345"/>
      <c r="BJ137" s="346"/>
      <c r="BK137" s="344"/>
      <c r="BL137" s="345"/>
      <c r="BM137" s="346"/>
      <c r="BN137" s="344"/>
      <c r="BO137" s="345"/>
      <c r="BP137" s="346"/>
      <c r="BQ137" s="344"/>
      <c r="BR137" s="345"/>
      <c r="BS137" s="346"/>
      <c r="BT137" s="344"/>
      <c r="BU137" s="347"/>
      <c r="BV137" s="346"/>
      <c r="BW137" s="344"/>
      <c r="BX137" s="345"/>
      <c r="BY137" s="346"/>
      <c r="BZ137" s="344"/>
      <c r="CA137" s="345"/>
      <c r="CB137" s="346"/>
      <c r="CC137" s="344"/>
      <c r="CD137" s="345"/>
      <c r="CE137" s="345"/>
      <c r="CF137" s="345"/>
      <c r="CG137" s="345"/>
      <c r="CH137" s="346"/>
      <c r="CI137" s="344"/>
      <c r="CJ137" s="345"/>
      <c r="CK137" s="346"/>
      <c r="CL137" s="344"/>
      <c r="CM137" s="345"/>
      <c r="CN137" s="346"/>
      <c r="CO137" s="344"/>
      <c r="CP137" s="345"/>
      <c r="CQ137" s="346"/>
      <c r="CR137" s="344"/>
      <c r="CS137" s="345"/>
      <c r="CT137" s="346"/>
      <c r="CU137" s="344"/>
      <c r="CV137" s="345"/>
      <c r="CW137" s="346"/>
      <c r="CX137" s="344"/>
      <c r="CY137" s="345"/>
      <c r="CZ137" s="346"/>
      <c r="DA137" s="344"/>
      <c r="DB137" s="345"/>
      <c r="DC137" s="346"/>
      <c r="DD137" s="344"/>
      <c r="DE137" s="345"/>
      <c r="DF137" s="346"/>
      <c r="DG137" s="338"/>
      <c r="DH137" s="348"/>
      <c r="DI137" s="348"/>
      <c r="DJ137" s="349"/>
      <c r="DK137" s="343"/>
      <c r="DL137" s="350"/>
      <c r="DM137" s="351"/>
      <c r="DN137" s="352"/>
      <c r="DO137" s="353"/>
      <c r="DP137" s="353"/>
      <c r="DQ137" s="353"/>
      <c r="DR137" s="353"/>
      <c r="DS137" s="354"/>
      <c r="DT137" s="355"/>
      <c r="DU137" s="355"/>
      <c r="DV137" s="355"/>
      <c r="DW137" s="355"/>
      <c r="DX137" s="355"/>
      <c r="DY137" s="355"/>
      <c r="DZ137" s="356"/>
      <c r="EA137" s="357"/>
      <c r="EB137" s="357"/>
      <c r="EC137" s="357"/>
      <c r="ED137" s="357"/>
      <c r="EE137" s="357"/>
      <c r="EF137" s="357"/>
      <c r="EG137" s="357"/>
      <c r="EH137" s="358"/>
      <c r="EI137" s="359"/>
      <c r="EJ137" s="359"/>
      <c r="EK137" s="359"/>
      <c r="EL137" s="359"/>
      <c r="EM137" s="359"/>
      <c r="EN137" s="359"/>
      <c r="EO137" s="359"/>
      <c r="EP137" s="359"/>
      <c r="EQ137" s="359"/>
      <c r="ER137" s="359"/>
      <c r="ES137" s="359"/>
      <c r="ET137" s="360"/>
      <c r="EU137" s="352"/>
      <c r="EV137" s="353"/>
      <c r="EW137" s="353"/>
      <c r="EX137" s="353"/>
      <c r="EY137" s="353"/>
      <c r="EZ137" s="354"/>
      <c r="FA137" s="355"/>
      <c r="FB137" s="355"/>
      <c r="FC137" s="355"/>
      <c r="FD137" s="355"/>
      <c r="FE137" s="355"/>
      <c r="FF137" s="355"/>
      <c r="FG137" s="356"/>
      <c r="FH137" s="357"/>
      <c r="FI137" s="357"/>
      <c r="FJ137" s="357"/>
      <c r="FK137" s="357"/>
      <c r="FL137" s="357"/>
      <c r="FM137" s="357"/>
      <c r="FN137" s="357"/>
      <c r="FO137" s="358"/>
      <c r="FP137" s="359"/>
      <c r="FQ137" s="359"/>
      <c r="FR137" s="359"/>
      <c r="FS137" s="359"/>
      <c r="FT137" s="359"/>
      <c r="FU137" s="359"/>
      <c r="FV137" s="359"/>
      <c r="FW137" s="359"/>
      <c r="FX137" s="359"/>
      <c r="FY137" s="359"/>
      <c r="FZ137" s="359"/>
      <c r="GA137" s="360"/>
      <c r="GB137" s="352"/>
      <c r="GC137" s="353"/>
      <c r="GD137" s="353"/>
      <c r="GE137" s="353"/>
      <c r="GF137" s="353"/>
      <c r="GG137" s="354"/>
      <c r="GH137" s="355"/>
      <c r="GI137" s="355"/>
      <c r="GJ137" s="355"/>
      <c r="GK137" s="355"/>
      <c r="GL137" s="355"/>
      <c r="GM137" s="355"/>
      <c r="GN137" s="356"/>
      <c r="GO137" s="357"/>
      <c r="GP137" s="357"/>
      <c r="GQ137" s="357"/>
      <c r="GR137" s="357"/>
      <c r="GS137" s="357"/>
      <c r="GT137" s="357"/>
      <c r="GU137" s="357"/>
      <c r="GV137" s="358"/>
      <c r="GW137" s="359"/>
      <c r="GX137" s="359"/>
      <c r="GY137" s="359"/>
      <c r="GZ137" s="359"/>
      <c r="HA137" s="359"/>
      <c r="HB137" s="359"/>
      <c r="HC137" s="359"/>
      <c r="HD137" s="359"/>
      <c r="HE137" s="359"/>
      <c r="HF137" s="359"/>
      <c r="HG137" s="359"/>
      <c r="HH137" s="360"/>
      <c r="HI137" s="361"/>
      <c r="HJ137" s="352"/>
      <c r="HK137" s="353"/>
      <c r="HL137" s="353"/>
      <c r="HM137" s="353"/>
      <c r="HN137" s="353"/>
      <c r="HO137" s="354"/>
      <c r="HP137" s="355"/>
      <c r="HQ137" s="355"/>
      <c r="HR137" s="355"/>
      <c r="HS137" s="355"/>
      <c r="HT137" s="355"/>
      <c r="HU137" s="355"/>
      <c r="HV137" s="356"/>
      <c r="HW137" s="357"/>
      <c r="HX137" s="357"/>
      <c r="HY137" s="357"/>
      <c r="HZ137" s="357"/>
      <c r="IA137" s="357"/>
      <c r="IB137" s="357"/>
      <c r="IC137" s="357"/>
      <c r="ID137" s="358"/>
      <c r="IE137" s="359"/>
      <c r="IF137" s="359"/>
      <c r="IG137" s="359"/>
      <c r="IH137" s="359"/>
      <c r="II137" s="359"/>
      <c r="IJ137" s="359"/>
      <c r="IK137" s="359"/>
      <c r="IL137" s="359"/>
      <c r="IM137" s="359"/>
      <c r="IN137" s="359"/>
      <c r="IO137" s="359"/>
      <c r="IP137" s="415"/>
      <c r="IQ137" s="415"/>
    </row>
    <row r="138" spans="2:251" ht="15" x14ac:dyDescent="0.25">
      <c r="C138" s="363" t="s">
        <v>915</v>
      </c>
      <c r="D138" s="317"/>
      <c r="E138" s="362">
        <f>COUNTIF(E4:E137, "G")</f>
        <v>123</v>
      </c>
      <c r="F138" s="318"/>
      <c r="G138" s="330"/>
      <c r="H138" s="318"/>
      <c r="I138" s="330"/>
      <c r="J138" s="330"/>
      <c r="K138" s="330"/>
      <c r="L138" s="330"/>
      <c r="M138" s="419"/>
      <c r="N138" s="331"/>
      <c r="O138" s="332"/>
      <c r="P138" s="332"/>
      <c r="Q138" s="333"/>
      <c r="R138" s="331"/>
      <c r="S138" s="332"/>
      <c r="T138" s="332"/>
      <c r="U138" s="332"/>
      <c r="V138" s="331"/>
      <c r="W138" s="332"/>
      <c r="X138" s="332"/>
      <c r="Y138" s="333"/>
      <c r="Z138" s="331"/>
      <c r="AA138" s="333"/>
      <c r="AB138" s="331"/>
      <c r="AC138" s="333"/>
      <c r="AD138" s="331"/>
      <c r="AE138" s="332"/>
      <c r="AF138" s="333"/>
      <c r="AG138" s="331"/>
      <c r="AH138" s="332"/>
      <c r="AI138" s="333"/>
      <c r="AJ138" s="331"/>
      <c r="AK138" s="332"/>
      <c r="AL138" s="333"/>
      <c r="AM138" s="331"/>
      <c r="AN138" s="332"/>
      <c r="AO138" s="333"/>
      <c r="AP138" s="331"/>
      <c r="AQ138" s="332"/>
      <c r="AR138" s="333"/>
      <c r="AS138" s="331"/>
      <c r="AT138" s="332"/>
      <c r="AU138" s="333"/>
      <c r="AV138" s="331"/>
      <c r="AW138" s="332"/>
      <c r="AX138" s="333"/>
      <c r="AY138" s="331"/>
      <c r="AZ138" s="332"/>
      <c r="BA138" s="333"/>
      <c r="BB138" s="331"/>
      <c r="BC138" s="332"/>
      <c r="BD138" s="333"/>
      <c r="BE138" s="331"/>
      <c r="BF138" s="332"/>
      <c r="BG138" s="333"/>
      <c r="BH138" s="331"/>
      <c r="BI138" s="332"/>
      <c r="BJ138" s="333"/>
      <c r="BK138" s="331"/>
      <c r="BL138" s="332"/>
      <c r="BM138" s="333"/>
      <c r="BN138" s="331"/>
      <c r="BO138" s="332"/>
      <c r="BP138" s="333"/>
      <c r="BQ138" s="331"/>
      <c r="BR138" s="332"/>
      <c r="BS138" s="333"/>
      <c r="BT138" s="331"/>
      <c r="BU138" s="332"/>
      <c r="BV138" s="332"/>
      <c r="BW138" s="331"/>
      <c r="BX138" s="332"/>
      <c r="BY138" s="333"/>
      <c r="BZ138" s="331"/>
      <c r="CA138" s="332"/>
      <c r="CB138" s="333"/>
      <c r="CC138" s="331" t="s">
        <v>900</v>
      </c>
      <c r="CD138" s="332"/>
      <c r="CE138" s="332"/>
      <c r="CF138" s="332"/>
      <c r="CG138" s="332"/>
      <c r="CH138" s="333"/>
      <c r="CI138" s="331"/>
      <c r="CJ138" s="332"/>
      <c r="CK138" s="333"/>
      <c r="CL138" s="331"/>
      <c r="CM138" s="332"/>
      <c r="CN138" s="333"/>
      <c r="CO138" s="331" t="s">
        <v>899</v>
      </c>
      <c r="CP138" s="332"/>
      <c r="CQ138" s="332"/>
      <c r="CR138" s="457"/>
      <c r="CS138" s="332"/>
      <c r="CT138" s="332"/>
      <c r="CU138" s="332"/>
      <c r="CV138" s="332"/>
      <c r="CW138" s="332"/>
      <c r="CX138" s="332"/>
      <c r="CY138" s="332"/>
      <c r="CZ138" s="332"/>
      <c r="DA138" s="332"/>
      <c r="DB138" s="332"/>
      <c r="DC138" s="332"/>
      <c r="DD138" s="332"/>
      <c r="DE138" s="332"/>
      <c r="DF138" s="333"/>
      <c r="DG138" s="330"/>
      <c r="DH138" s="372" t="s">
        <v>917</v>
      </c>
      <c r="DI138" s="370">
        <f>COUNTIF($DK4:$DK137, DI$2)</f>
        <v>10</v>
      </c>
      <c r="DJ138" s="370">
        <f>COUNTIF($DK4:$DK137, DJ$2)</f>
        <v>14</v>
      </c>
      <c r="DK138" s="370">
        <f>COUNTIF($DK4:$DK137, DK$2)</f>
        <v>5</v>
      </c>
      <c r="DL138" s="371">
        <f>COUNTIF($DK4:$DK137, DL$2)</f>
        <v>1</v>
      </c>
      <c r="DM138" s="319"/>
      <c r="DN138" s="320"/>
      <c r="DO138" s="321"/>
      <c r="DP138" s="321"/>
      <c r="DQ138" s="321"/>
      <c r="DR138" s="321"/>
      <c r="DS138" s="322"/>
      <c r="DT138" s="323"/>
      <c r="DU138" s="323"/>
      <c r="DV138" s="323"/>
      <c r="DW138" s="323"/>
      <c r="DX138" s="323"/>
      <c r="DY138" s="323"/>
      <c r="DZ138" s="324"/>
      <c r="EA138" s="325"/>
      <c r="EB138" s="325"/>
      <c r="EC138" s="325"/>
      <c r="ED138" s="325"/>
      <c r="EE138" s="325"/>
      <c r="EF138" s="325"/>
      <c r="EG138" s="325"/>
      <c r="EH138" s="326"/>
      <c r="EI138" s="327"/>
      <c r="EJ138" s="327"/>
      <c r="EK138" s="327"/>
      <c r="EL138" s="327"/>
      <c r="EM138" s="327"/>
      <c r="EN138" s="327"/>
      <c r="EO138" s="327"/>
      <c r="EP138" s="327"/>
      <c r="EQ138" s="327"/>
      <c r="ER138" s="327"/>
      <c r="ES138" s="327"/>
      <c r="ET138" s="328"/>
      <c r="EU138" s="320"/>
      <c r="EV138" s="321"/>
      <c r="EW138" s="321"/>
      <c r="EX138" s="321"/>
      <c r="EY138" s="321"/>
      <c r="EZ138" s="322"/>
      <c r="FA138" s="323"/>
      <c r="FB138" s="323"/>
      <c r="FC138" s="323"/>
      <c r="FD138" s="323"/>
      <c r="FE138" s="323"/>
      <c r="FF138" s="323"/>
      <c r="FG138" s="324"/>
      <c r="FH138" s="325"/>
      <c r="FI138" s="325"/>
      <c r="FJ138" s="325"/>
      <c r="FK138" s="325"/>
      <c r="FL138" s="325"/>
      <c r="FM138" s="325"/>
      <c r="FN138" s="325"/>
      <c r="FO138" s="326"/>
      <c r="FP138" s="327"/>
      <c r="FQ138" s="327"/>
      <c r="FR138" s="327"/>
      <c r="FS138" s="327"/>
      <c r="FT138" s="327"/>
      <c r="FU138" s="327"/>
      <c r="FV138" s="327"/>
      <c r="FW138" s="327"/>
      <c r="FX138" s="327"/>
      <c r="FY138" s="327"/>
      <c r="FZ138" s="327"/>
      <c r="GA138" s="328"/>
      <c r="GB138" s="320"/>
      <c r="GC138" s="321"/>
      <c r="GD138" s="321"/>
      <c r="GE138" s="321"/>
      <c r="GF138" s="321"/>
      <c r="GG138" s="322"/>
      <c r="GH138" s="323"/>
      <c r="GI138" s="323"/>
      <c r="GJ138" s="323"/>
      <c r="GK138" s="323"/>
      <c r="GL138" s="323"/>
      <c r="GM138" s="323"/>
      <c r="GN138" s="324"/>
      <c r="GO138" s="325"/>
      <c r="GP138" s="325"/>
      <c r="GQ138" s="325"/>
      <c r="GR138" s="325"/>
      <c r="GS138" s="325"/>
      <c r="GT138" s="325"/>
      <c r="GU138" s="325"/>
      <c r="GV138" s="326"/>
      <c r="GW138" s="327"/>
      <c r="GX138" s="327"/>
      <c r="GY138" s="327"/>
      <c r="GZ138" s="327"/>
      <c r="HA138" s="327"/>
      <c r="HB138" s="327"/>
      <c r="HC138" s="327"/>
      <c r="HD138" s="327"/>
      <c r="HE138" s="327"/>
      <c r="HF138" s="327"/>
      <c r="HG138" s="327"/>
      <c r="HH138" s="328"/>
      <c r="HI138" s="329"/>
      <c r="HJ138" s="320"/>
      <c r="HK138" s="321"/>
      <c r="HL138" s="321"/>
      <c r="HM138" s="321"/>
      <c r="HN138" s="321"/>
      <c r="HO138" s="322"/>
      <c r="HP138" s="323"/>
      <c r="HQ138" s="323"/>
      <c r="HR138" s="323"/>
      <c r="HS138" s="323"/>
      <c r="HT138" s="323"/>
      <c r="HU138" s="323"/>
      <c r="HV138" s="324"/>
      <c r="HW138" s="325"/>
      <c r="HX138" s="325"/>
      <c r="HY138" s="325"/>
      <c r="HZ138" s="325"/>
      <c r="IA138" s="325"/>
      <c r="IB138" s="325"/>
      <c r="IC138" s="325"/>
      <c r="ID138" s="326"/>
      <c r="IE138" s="327"/>
      <c r="IF138" s="327"/>
      <c r="IG138" s="327"/>
      <c r="IH138" s="327"/>
      <c r="II138" s="327"/>
      <c r="IJ138" s="327"/>
      <c r="IK138" s="327"/>
      <c r="IL138" s="327"/>
      <c r="IM138" s="327"/>
      <c r="IN138" s="327"/>
      <c r="IO138" s="327"/>
      <c r="IP138" s="417"/>
      <c r="IQ138" s="417"/>
    </row>
    <row r="139" spans="2:251" ht="15" customHeight="1" x14ac:dyDescent="0.25">
      <c r="B139" s="337"/>
      <c r="C139" s="393"/>
      <c r="D139" s="339"/>
      <c r="E139" s="337"/>
      <c r="F139" s="337"/>
      <c r="G139" s="337"/>
      <c r="H139" s="337"/>
      <c r="I139" s="340"/>
      <c r="J139" s="341"/>
      <c r="K139" s="341"/>
      <c r="L139" s="342"/>
      <c r="M139" s="343"/>
      <c r="N139" s="344"/>
      <c r="O139" s="345"/>
      <c r="P139" s="345"/>
      <c r="Q139" s="346"/>
      <c r="R139" s="344"/>
      <c r="S139" s="345"/>
      <c r="T139" s="345"/>
      <c r="U139" s="395"/>
      <c r="V139" s="344"/>
      <c r="W139" s="345"/>
      <c r="X139" s="345"/>
      <c r="Y139" s="346"/>
      <c r="Z139" s="344"/>
      <c r="AA139" s="346"/>
      <c r="AB139" s="344"/>
      <c r="AC139" s="346"/>
      <c r="AD139" s="344"/>
      <c r="AE139" s="345"/>
      <c r="AF139" s="346"/>
      <c r="AG139" s="344"/>
      <c r="AH139" s="345"/>
      <c r="AI139" s="346"/>
      <c r="AJ139" s="344"/>
      <c r="AK139" s="345"/>
      <c r="AL139" s="346"/>
      <c r="AM139" s="344"/>
      <c r="AN139" s="345"/>
      <c r="AO139" s="346"/>
      <c r="AP139" s="344"/>
      <c r="AQ139" s="345"/>
      <c r="AR139" s="346"/>
      <c r="AS139" s="344"/>
      <c r="AT139" s="345"/>
      <c r="AU139" s="346"/>
      <c r="AV139" s="344"/>
      <c r="AW139" s="345"/>
      <c r="AX139" s="346"/>
      <c r="AY139" s="344"/>
      <c r="AZ139" s="345"/>
      <c r="BA139" s="346"/>
      <c r="BB139" s="344"/>
      <c r="BC139" s="345"/>
      <c r="BD139" s="346"/>
      <c r="BE139" s="344"/>
      <c r="BF139" s="345"/>
      <c r="BG139" s="346"/>
      <c r="BH139" s="344"/>
      <c r="BI139" s="345"/>
      <c r="BJ139" s="346"/>
      <c r="BK139" s="344"/>
      <c r="BL139" s="345"/>
      <c r="BM139" s="346"/>
      <c r="BN139" s="344"/>
      <c r="BO139" s="345"/>
      <c r="BP139" s="346"/>
      <c r="BQ139" s="344"/>
      <c r="BR139" s="345"/>
      <c r="BS139" s="346"/>
      <c r="BT139" s="344"/>
      <c r="BU139" s="347"/>
      <c r="BV139" s="346"/>
      <c r="BW139" s="344"/>
      <c r="BX139" s="345"/>
      <c r="BY139" s="346"/>
      <c r="BZ139" s="344"/>
      <c r="CA139" s="345"/>
      <c r="CB139" s="346"/>
      <c r="CC139" s="344"/>
      <c r="CD139" s="345"/>
      <c r="CE139" s="345"/>
      <c r="CF139" s="345"/>
      <c r="CG139" s="345"/>
      <c r="CH139" s="346"/>
      <c r="CI139" s="344"/>
      <c r="CJ139" s="345"/>
      <c r="CK139" s="346"/>
      <c r="CL139" s="344"/>
      <c r="CM139" s="345"/>
      <c r="CN139" s="346"/>
      <c r="CO139" s="344"/>
      <c r="CP139" s="345"/>
      <c r="CQ139" s="346"/>
      <c r="CR139" s="344"/>
      <c r="CS139" s="345"/>
      <c r="CT139" s="346"/>
      <c r="CU139" s="344"/>
      <c r="CV139" s="345"/>
      <c r="CW139" s="346"/>
      <c r="CX139" s="344"/>
      <c r="CY139" s="345"/>
      <c r="CZ139" s="346"/>
      <c r="DA139" s="344"/>
      <c r="DB139" s="345"/>
      <c r="DC139" s="346"/>
      <c r="DD139" s="344"/>
      <c r="DE139" s="345"/>
      <c r="DF139" s="346"/>
      <c r="DG139" s="338"/>
      <c r="DH139" s="348"/>
      <c r="DI139" s="348"/>
      <c r="DJ139" s="349"/>
      <c r="DK139" s="343"/>
      <c r="DL139" s="350"/>
      <c r="DM139" s="351"/>
      <c r="DN139" s="352"/>
      <c r="DO139" s="353"/>
      <c r="DP139" s="353"/>
      <c r="DQ139" s="353"/>
      <c r="DR139" s="353"/>
      <c r="DS139" s="354"/>
      <c r="DT139" s="355"/>
      <c r="DU139" s="355"/>
      <c r="DV139" s="355"/>
      <c r="DW139" s="355"/>
      <c r="DX139" s="355"/>
      <c r="DY139" s="355"/>
      <c r="DZ139" s="356"/>
      <c r="EA139" s="357"/>
      <c r="EB139" s="357"/>
      <c r="EC139" s="357"/>
      <c r="ED139" s="357"/>
      <c r="EE139" s="357"/>
      <c r="EF139" s="357"/>
      <c r="EG139" s="357"/>
      <c r="EH139" s="358"/>
      <c r="EI139" s="359"/>
      <c r="EJ139" s="359"/>
      <c r="EK139" s="359"/>
      <c r="EL139" s="359"/>
      <c r="EM139" s="359"/>
      <c r="EN139" s="359"/>
      <c r="EO139" s="359"/>
      <c r="EP139" s="359"/>
      <c r="EQ139" s="359"/>
      <c r="ER139" s="359"/>
      <c r="ES139" s="359"/>
      <c r="ET139" s="360"/>
      <c r="EU139" s="352"/>
      <c r="EV139" s="353"/>
      <c r="EW139" s="353"/>
      <c r="EX139" s="353"/>
      <c r="EY139" s="353"/>
      <c r="EZ139" s="354"/>
      <c r="FA139" s="355"/>
      <c r="FB139" s="355"/>
      <c r="FC139" s="355"/>
      <c r="FD139" s="355"/>
      <c r="FE139" s="355"/>
      <c r="FF139" s="355"/>
      <c r="FG139" s="356"/>
      <c r="FH139" s="357"/>
      <c r="FI139" s="357"/>
      <c r="FJ139" s="357"/>
      <c r="FK139" s="357"/>
      <c r="FL139" s="357"/>
      <c r="FM139" s="357"/>
      <c r="FN139" s="357"/>
      <c r="FO139" s="358"/>
      <c r="FP139" s="359"/>
      <c r="FQ139" s="359"/>
      <c r="FR139" s="359"/>
      <c r="FS139" s="359"/>
      <c r="FT139" s="359"/>
      <c r="FU139" s="359"/>
      <c r="FV139" s="359"/>
      <c r="FW139" s="359"/>
      <c r="FX139" s="359"/>
      <c r="FY139" s="359"/>
      <c r="FZ139" s="359"/>
      <c r="GA139" s="360"/>
      <c r="GB139" s="352"/>
      <c r="GC139" s="353"/>
      <c r="GD139" s="353"/>
      <c r="GE139" s="353"/>
      <c r="GF139" s="353"/>
      <c r="GG139" s="354"/>
      <c r="GH139" s="355"/>
      <c r="GI139" s="355"/>
      <c r="GJ139" s="355"/>
      <c r="GK139" s="355"/>
      <c r="GL139" s="355"/>
      <c r="GM139" s="355"/>
      <c r="GN139" s="356"/>
      <c r="GO139" s="357"/>
      <c r="GP139" s="357"/>
      <c r="GQ139" s="357"/>
      <c r="GR139" s="357"/>
      <c r="GS139" s="357"/>
      <c r="GT139" s="357"/>
      <c r="GU139" s="357"/>
      <c r="GV139" s="358"/>
      <c r="GW139" s="359"/>
      <c r="GX139" s="359"/>
      <c r="GY139" s="359"/>
      <c r="GZ139" s="359"/>
      <c r="HA139" s="359"/>
      <c r="HB139" s="359"/>
      <c r="HC139" s="359"/>
      <c r="HD139" s="359"/>
      <c r="HE139" s="359"/>
      <c r="HF139" s="359"/>
      <c r="HG139" s="359"/>
      <c r="HH139" s="360"/>
      <c r="HI139" s="361"/>
      <c r="HJ139" s="352"/>
      <c r="HK139" s="353"/>
      <c r="HL139" s="353"/>
      <c r="HM139" s="353"/>
      <c r="HN139" s="353"/>
      <c r="HO139" s="354"/>
      <c r="HP139" s="355"/>
      <c r="HQ139" s="355"/>
      <c r="HR139" s="355"/>
      <c r="HS139" s="355"/>
      <c r="HT139" s="355"/>
      <c r="HU139" s="355"/>
      <c r="HV139" s="356"/>
      <c r="HW139" s="357"/>
      <c r="HX139" s="357"/>
      <c r="HY139" s="357"/>
      <c r="HZ139" s="357"/>
      <c r="IA139" s="357"/>
      <c r="IB139" s="357"/>
      <c r="IC139" s="357"/>
      <c r="ID139" s="358"/>
      <c r="IE139" s="359"/>
      <c r="IF139" s="359"/>
      <c r="IG139" s="359"/>
      <c r="IH139" s="359"/>
      <c r="II139" s="359"/>
      <c r="IJ139" s="359"/>
      <c r="IK139" s="359"/>
      <c r="IL139" s="359"/>
      <c r="IM139" s="359"/>
      <c r="IN139" s="359"/>
      <c r="IO139" s="359"/>
      <c r="IP139" s="415"/>
      <c r="IQ139" s="415"/>
    </row>
    <row r="140" spans="2:251" ht="15" customHeight="1" x14ac:dyDescent="0.25">
      <c r="B140" s="392">
        <v>1</v>
      </c>
      <c r="C140" s="13"/>
      <c r="D140" s="423"/>
      <c r="E140" s="20"/>
      <c r="F140" s="6"/>
      <c r="G140" s="20"/>
      <c r="H140" s="20"/>
      <c r="I140" s="23"/>
      <c r="J140" s="6"/>
      <c r="K140" s="6"/>
      <c r="L140" s="424"/>
      <c r="M140" s="425"/>
      <c r="N140" s="24"/>
      <c r="O140" s="107"/>
      <c r="P140" s="107"/>
      <c r="Q140" s="273"/>
      <c r="R140" s="24"/>
      <c r="S140" s="107"/>
      <c r="T140" s="107"/>
      <c r="U140" s="290"/>
      <c r="V140" s="24"/>
      <c r="W140" s="107"/>
      <c r="X140" s="107"/>
      <c r="Y140" s="273"/>
      <c r="Z140" s="24"/>
      <c r="AA140" s="273"/>
      <c r="AB140" s="24"/>
      <c r="AC140" s="273"/>
      <c r="AD140" s="24"/>
      <c r="AE140" s="107"/>
      <c r="AF140" s="273"/>
      <c r="AG140" s="24"/>
      <c r="AH140" s="107"/>
      <c r="AI140" s="273"/>
      <c r="AJ140" s="24"/>
      <c r="AK140" s="107"/>
      <c r="AL140" s="273"/>
      <c r="AM140" s="24"/>
      <c r="AN140" s="107"/>
      <c r="AO140" s="273"/>
      <c r="AP140" s="24"/>
      <c r="AQ140" s="107"/>
      <c r="AR140" s="273"/>
      <c r="AS140" s="24"/>
      <c r="AT140" s="107"/>
      <c r="AU140" s="273"/>
      <c r="AV140" s="24"/>
      <c r="AW140" s="107"/>
      <c r="AX140" s="273"/>
      <c r="AY140" s="24"/>
      <c r="AZ140" s="107"/>
      <c r="BA140" s="273"/>
      <c r="BB140" s="24"/>
      <c r="BC140" s="107"/>
      <c r="BD140" s="273"/>
      <c r="BE140" s="24"/>
      <c r="BF140" s="107"/>
      <c r="BG140" s="273"/>
      <c r="BH140" s="24"/>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t="e">
        <f>AVERAGE(AY140:CZ140)</f>
        <v>#DIV/0!</v>
      </c>
      <c r="DK140" s="219"/>
      <c r="DL140" s="220" t="e">
        <f>IF(DJ140&gt;80, 4, (DJ140-50)/20+2.5)</f>
        <v>#DIV/0!</v>
      </c>
      <c r="DM140" s="61">
        <f>COUNTIF(N140:CZ140, DM$1)+COUNTIF(N140:CZ140, DM$2)</f>
        <v>0</v>
      </c>
      <c r="DN140" s="233">
        <f>IF(COUNTIF($N140:$Q140, ET$1)&gt;0, DN$2, 0)</f>
        <v>0</v>
      </c>
      <c r="DO140" s="234">
        <f>IF(COUNTIF($R140:$U140, ET$1)&gt;0, DO$2, 0)</f>
        <v>0</v>
      </c>
      <c r="DP140" s="234">
        <f>IF(COUNTIF($V140:$Y140, ET$1)&gt;0, DP$2, 0)</f>
        <v>0</v>
      </c>
      <c r="DQ140" s="234">
        <f>IF(COUNTIF($Z140:$AA140, ET$1)&gt;0, DQ$2, 0)</f>
        <v>0</v>
      </c>
      <c r="DR140" s="234">
        <f>IF(COUNTIF($AB140:$AC140, ET$1)&gt;0, DR$2, 0)</f>
        <v>0</v>
      </c>
      <c r="DS140" s="235">
        <f>IF(COUNTIF($AD140:$AF140, $ET$1)&gt;0, DS$2, 0)</f>
        <v>0</v>
      </c>
      <c r="DT140" s="236">
        <f>IF(COUNTIF($AG140:$AI140, $ET$1)&gt;0, DT$2, 0)</f>
        <v>0</v>
      </c>
      <c r="DU140" s="236">
        <f>IF(COUNTIF($AJ140:$AL140, $ET$1)&gt;0, DU$2, 0)</f>
        <v>0</v>
      </c>
      <c r="DV140" s="236">
        <f>IF(COUNTIF($AM140:$AO140, $ET$1)&gt;0, DV$2, 0)</f>
        <v>0</v>
      </c>
      <c r="DW140" s="236">
        <f>IF(COUNTIF($AP140:$AR140, $ET$1)&gt;0, DW$2, 0)</f>
        <v>0</v>
      </c>
      <c r="DX140" s="236">
        <f>IF(COUNTIF($AS140:$AU140, $ET$1)&gt;0, DX$2, 0)</f>
        <v>0</v>
      </c>
      <c r="DY140" s="236">
        <f>IF(COUNTIF($AV140:$AX140, $ET$1)&gt;0, DY$2, 0)</f>
        <v>0</v>
      </c>
      <c r="DZ140" s="237">
        <f>IF(COUNTIF($AY140:$BA140, $ET$1)&gt;0, DZ$2, 0)</f>
        <v>0</v>
      </c>
      <c r="EA140" s="238">
        <f>IF(COUNTIF($BB140:$BD140, $ET$1)&gt;0, EA$2, 0)</f>
        <v>0</v>
      </c>
      <c r="EB140" s="238">
        <f>IF(COUNTIF($BE140:$BG140, $ET$1)&gt;0, EB$2, 0)</f>
        <v>0</v>
      </c>
      <c r="EC140" s="238">
        <f>IF(COUNTIF($BH140:$BJ140, $ET$1)&gt;0, EC$2, 0)</f>
        <v>0</v>
      </c>
      <c r="ED140" s="238">
        <f>IF(COUNTIF($BK140:$BM140, $ET$1)&gt;0, ED$2, 0)</f>
        <v>0</v>
      </c>
      <c r="EE140" s="238">
        <f>IF(COUNTIF($BN140:$BP140, $ET$1)&gt;0, EE$2, 0)</f>
        <v>0</v>
      </c>
      <c r="EF140" s="238">
        <f>IF(COUNTIF($BQ140:$BS140, $ET$1)&gt;0, EF$2, 0)</f>
        <v>0</v>
      </c>
      <c r="EG140" s="238">
        <f>IF(COUNTIF($BT140:$BV140, $ET$1)&gt;0, EG$2, 0)</f>
        <v>0</v>
      </c>
      <c r="EH140" s="239">
        <f>IF(COUNTIF($BW140:$BY140, $ET$1)&gt;0, EH$2, 0)</f>
        <v>0</v>
      </c>
      <c r="EI140" s="240">
        <f>IF(COUNTIF($BZ140:$CB140, $ET$1)&gt;0, EI$2, 0)</f>
        <v>0</v>
      </c>
      <c r="EJ140" s="240">
        <f>IF(COUNTIF($CC140:$CE140, $ET$1)&gt;0, EJ$2, 0)</f>
        <v>0</v>
      </c>
      <c r="EK140" s="240">
        <f>IF(COUNTIF($CF140:$CH140, $ET$1)&gt;0, EK$2, 0)</f>
        <v>0</v>
      </c>
      <c r="EL140" s="240">
        <f>IF(COUNTIF($CI140:$CK140, $ET$1)&gt;0, EL$2, 0)</f>
        <v>0</v>
      </c>
      <c r="EM140" s="240">
        <f>IF(COUNTIF($CL140:$CN140, $ET$1)&gt;0, EM$2, 0)</f>
        <v>0</v>
      </c>
      <c r="EN140" s="240">
        <f>IF(COUNTIF($CO140:$CQ140, $ET$1)&gt;0, EN$2, 0)</f>
        <v>0</v>
      </c>
      <c r="EO140" s="240">
        <f>IF(COUNTIF($CR140:$CT140, $ET$1)&gt;0, EO$2, 0)</f>
        <v>0</v>
      </c>
      <c r="EP140" s="240">
        <f>IF(COUNTIF($CU140:$CW140, $ET$1)&gt;0, EP$2, 0)</f>
        <v>0</v>
      </c>
      <c r="EQ140" s="240">
        <f>IF(COUNTIF($CX140:$CZ140, $ET$1)&gt;0, EQ$2, 0)</f>
        <v>0</v>
      </c>
      <c r="ER140" s="240">
        <f>IF(COUNTIF($DA140:$DC140, $ET$1)&gt;0, ER$2, 0)</f>
        <v>0</v>
      </c>
      <c r="ES140" s="240">
        <f>IF(COUNTIF($DD140:$DF140, $ET$1)&gt;0, ES$2, 0)</f>
        <v>0</v>
      </c>
      <c r="ET140" s="241">
        <f>SUM(DN140:ES140)</f>
        <v>0</v>
      </c>
      <c r="EU140" s="242">
        <f>IF(COUNTIF($N140:$Q140, GA$1)&gt;0, EU$2, 0)</f>
        <v>0</v>
      </c>
      <c r="EV140" s="234">
        <f>IF(COUNTIF($R140:$U140, GA$1)&gt;0, EV$2, 0)</f>
        <v>0</v>
      </c>
      <c r="EW140" s="234">
        <f>IF(COUNTIF($V140:$Y140, GA$1)&gt;0, EW$2, 0)</f>
        <v>0</v>
      </c>
      <c r="EX140" s="234">
        <f>IF(COUNTIF($Z140:$AA140, GA$1)&gt;0, EX$2, 0)</f>
        <v>0</v>
      </c>
      <c r="EY140" s="234">
        <f>IF(COUNTIF($AB140:$AC140, GA$1)&gt;0, EY$2, 0)</f>
        <v>0</v>
      </c>
      <c r="EZ140" s="235">
        <f>IF(COUNTIF($AD140:$AF140, $GA$1)&gt;0, EZ$2, 0)</f>
        <v>0</v>
      </c>
      <c r="FA140" s="236">
        <f>IF(COUNTIF($AG140:$AI140, $GA$1)&gt;0, FA$2, 0)</f>
        <v>0</v>
      </c>
      <c r="FB140" s="236">
        <f>IF(COUNTIF($AJ140:$AL140, $GA$1)&gt;0, FB$2, 0)</f>
        <v>0</v>
      </c>
      <c r="FC140" s="236">
        <f>IF(COUNTIF($AM140:$AO140, $GA$1)&gt;0, FC$2, 0)</f>
        <v>0</v>
      </c>
      <c r="FD140" s="236">
        <f>IF(COUNTIF($AP140:$AR140, $GA$1)&gt;0, FD$2, 0)</f>
        <v>0</v>
      </c>
      <c r="FE140" s="236">
        <f>IF(COUNTIF($AS140:$AU140, $GA$1)&gt;0, FE$2, 0)</f>
        <v>0</v>
      </c>
      <c r="FF140" s="236">
        <f>IF(COUNTIF($AV140:$AX140, $GA$1)&gt;0, FF$2, 0)</f>
        <v>0</v>
      </c>
      <c r="FG140" s="237">
        <f>IF(COUNTIF($AY140:$BA140, $GA$1)&gt;0, FG$2, 0)</f>
        <v>0</v>
      </c>
      <c r="FH140" s="238">
        <f>IF(COUNTIF($BB140:$BD140, $GA$1)&gt;0, FH$2, 0)</f>
        <v>0</v>
      </c>
      <c r="FI140" s="238">
        <f>IF(COUNTIF($BE140:$BG140, $GA$1)&gt;0, FI$2, 0)</f>
        <v>0</v>
      </c>
      <c r="FJ140" s="238">
        <f>IF(COUNTIF($BH140:$BJ140, $GA$1)&gt;0, FJ$2, 0)</f>
        <v>0</v>
      </c>
      <c r="FK140" s="238">
        <f>IF(COUNTIF($BK140:$BM140, $GA$1)&gt;0, FK$2, 0)</f>
        <v>0</v>
      </c>
      <c r="FL140" s="238">
        <f>IF(COUNTIF($BN140:$BP140, $GA$1)&gt;0, FL$2, 0)</f>
        <v>0</v>
      </c>
      <c r="FM140" s="238">
        <f>IF(COUNTIF($BQ140:$BS140, $GA$1)&gt;0, FM$2, 0)</f>
        <v>0</v>
      </c>
      <c r="FN140" s="238">
        <f>IF(COUNTIF($BT140:$BV140, $GA$1)&gt;0, FN$2, 0)</f>
        <v>0</v>
      </c>
      <c r="FO140" s="239">
        <f>IF(COUNTIF($BW140:$BY140, $GA$1)&gt;0, FO$2, 0)</f>
        <v>0</v>
      </c>
      <c r="FP140" s="240">
        <f>IF(COUNTIF($BZ140:$CB140, $GA$1)&gt;0, FP$2, 0)</f>
        <v>0</v>
      </c>
      <c r="FQ140" s="240">
        <f>IF(COUNTIF($CC140:$CE140, $GA$1)&gt;0, FQ$2, 0)</f>
        <v>0</v>
      </c>
      <c r="FR140" s="240">
        <f>IF(COUNTIF($CF140:$CH140, $GA$1)&gt;0, FR$2, 0)</f>
        <v>0</v>
      </c>
      <c r="FS140" s="240">
        <f>IF(COUNTIF($CI140:$CK140, $GA$1)&gt;0, FS$2, 0)</f>
        <v>0</v>
      </c>
      <c r="FT140" s="240">
        <f>IF(COUNTIF($CL140:$CN140, $GA$1)&gt;0, FT$2, 0)</f>
        <v>0</v>
      </c>
      <c r="FU140" s="240">
        <f>IF(COUNTIF($CO140:$CQ140, $GA$1)&gt;0, FU$2, 0)</f>
        <v>0</v>
      </c>
      <c r="FV140" s="240">
        <f>IF(COUNTIF($CR140:$CT140, $GA$1)&gt;0, FV$2, 0)</f>
        <v>0</v>
      </c>
      <c r="FW140" s="240">
        <f>IF(COUNTIF($CU140:$CW140, $GA$1)&gt;0, FW$2, 0)</f>
        <v>0</v>
      </c>
      <c r="FX140" s="240">
        <f>IF(COUNTIF($CX140:$CZ140, $GA$1)&gt;0, FX$2, 0)</f>
        <v>0</v>
      </c>
      <c r="FY140" s="240">
        <f>IF(COUNTIF($DA140:$DC140, $GA$1)&gt;0, FY$2, 0)</f>
        <v>0</v>
      </c>
      <c r="FZ140" s="240">
        <f>IF(COUNTIF($DD140:$DF140, $GA$1)&gt;0, FZ$2, 0)</f>
        <v>0</v>
      </c>
      <c r="GA140" s="241">
        <f>SUM(EU140:FZ140)</f>
        <v>0</v>
      </c>
      <c r="GB140" s="242">
        <f>IF(COUNTIF($N140:$Q140, HH$1)&gt;0, GB$2, 0)</f>
        <v>0</v>
      </c>
      <c r="GC140" s="234">
        <f>IF(COUNTIF($R140:$U140, HH$1)&gt;0, GC$2, 0)</f>
        <v>0</v>
      </c>
      <c r="GD140" s="234">
        <f>IF(COUNTIF($V140:$Y140, HH$1)&gt;0, GD$2, 0)</f>
        <v>0</v>
      </c>
      <c r="GE140" s="234">
        <f>IF(COUNTIF($Z140:$AA140, HH$1)&gt;0, GE$2, 0)</f>
        <v>0</v>
      </c>
      <c r="GF140" s="234">
        <f>IF(COUNTIF($AB140:$AC140, HH$1)&gt;0, GF$2, 0)</f>
        <v>0</v>
      </c>
      <c r="GG140" s="235">
        <f>IF(COUNTIF($AD140:$AF140, $HH$1)&gt;0, GG$2, 0)</f>
        <v>0</v>
      </c>
      <c r="GH140" s="236">
        <f>IF(COUNTIF($AG140:$AI140, $HH$1)&gt;0, GH$2, 0)</f>
        <v>0</v>
      </c>
      <c r="GI140" s="236">
        <f>IF(COUNTIF($AJ140:$AL140, $HH$1)&gt;0, GI$2, 0)</f>
        <v>0</v>
      </c>
      <c r="GJ140" s="236">
        <f>IF(COUNTIF($AM140:$AO140, $HH$1)&gt;0, GJ$2, 0)</f>
        <v>0</v>
      </c>
      <c r="GK140" s="236">
        <f>IF(COUNTIF($AP140:$AR140, $HH$1)&gt;0, GK$2, 0)</f>
        <v>0</v>
      </c>
      <c r="GL140" s="236">
        <f>IF(COUNTIF($AS140:$AU140, $HH$1)&gt;0, GL$2, 0)</f>
        <v>0</v>
      </c>
      <c r="GM140" s="236">
        <f>IF(COUNTIF($AV140:$AX140, $HH$1)&gt;0, GM$2, 0)</f>
        <v>0</v>
      </c>
      <c r="GN140" s="237">
        <f>IF(COUNTIF($AY140:$BA140, $HH$1)&gt;0, GN$2, 0)</f>
        <v>0</v>
      </c>
      <c r="GO140" s="238">
        <f>IF(COUNTIF($BB140:$BD140, $HH$1)&gt;0, GO$2, 0)</f>
        <v>0</v>
      </c>
      <c r="GP140" s="238">
        <f>IF(COUNTIF($BE140:$BG140, $HH$1)&gt;0, GP$2, 0)</f>
        <v>0</v>
      </c>
      <c r="GQ140" s="238">
        <f>IF(COUNTIF($BH140:$BJ140, $HH$1)&gt;0, GQ$2, 0)</f>
        <v>0</v>
      </c>
      <c r="GR140" s="238">
        <f>IF(COUNTIF($BK140:$BM140, $HH$1)&gt;0, GR$2, 0)</f>
        <v>0</v>
      </c>
      <c r="GS140" s="238">
        <f>IF(COUNTIF($BN140:$BP140, $HH$1)&gt;0, GS$2, 0)</f>
        <v>0</v>
      </c>
      <c r="GT140" s="238">
        <f>IF(COUNTIF($BQ140:$BS140, $HH$1)&gt;0, GT$2, 0)</f>
        <v>0</v>
      </c>
      <c r="GU140" s="238">
        <f>IF(COUNTIF($BT140:$BV140, $HH$1)&gt;0, GU$2, 0)</f>
        <v>0</v>
      </c>
      <c r="GV140" s="239">
        <f>IF(COUNTIF($BW140:$BY140, $HH$1)&gt;0, GV$2, 0)</f>
        <v>0</v>
      </c>
      <c r="GW140" s="240">
        <f>IF(COUNTIF($BZ140:$CB140, $HH$1)&gt;0, GW$2, 0)</f>
        <v>0</v>
      </c>
      <c r="GX140" s="240">
        <f>IF(COUNTIF($CC140:$CE140, $HH$1)&gt;0, GX$2, 0)</f>
        <v>0</v>
      </c>
      <c r="GY140" s="240">
        <f>IF(COUNTIF($CF140:$CH140, $HH$1)&gt;0, GY$2, 0)</f>
        <v>0</v>
      </c>
      <c r="GZ140" s="240">
        <f>IF(COUNTIF($CI140:$CK140, $HH$1)&gt;0, GZ$2, 0)</f>
        <v>0</v>
      </c>
      <c r="HA140" s="240">
        <f>IF(COUNTIF($CL140:$CN140, $HH$1)&gt;0, HA$2, 0)</f>
        <v>0</v>
      </c>
      <c r="HB140" s="240">
        <f>IF(COUNTIF($CO140:$CQ140, $HH$1)&gt;0, HB$2, 0)</f>
        <v>0</v>
      </c>
      <c r="HC140" s="240">
        <f>IF(COUNTIF($CR140:$CT140, $HH$1)&gt;0, HC$2, 0)</f>
        <v>0</v>
      </c>
      <c r="HD140" s="240">
        <f>IF(COUNTIF($CU140:$CW140, $HH$1)&gt;0, HD$2, 0)</f>
        <v>0</v>
      </c>
      <c r="HE140" s="240">
        <f>IF(COUNTIF($CX140:$CZ140, $HH$1)&gt;0, HE$2, 0)</f>
        <v>0</v>
      </c>
      <c r="HF140" s="240">
        <f>IF(COUNTIF($DA140:$DC140, $HH$1)&gt;0, HF$2, 0)</f>
        <v>0</v>
      </c>
      <c r="HG140" s="240">
        <f>IF(COUNTIF($DD140:$DF140, $HH$1)&gt;0, HG$2, 0)</f>
        <v>0</v>
      </c>
      <c r="HH140" s="241">
        <f>SUM(GB140:HG140)</f>
        <v>0</v>
      </c>
      <c r="HI140" s="243"/>
      <c r="HJ140" s="242">
        <f>IF(MAX($N140:$Q140)&gt;=40, HJ$2, 0)</f>
        <v>0</v>
      </c>
      <c r="HK140" s="234">
        <f>IF(MAX($R140:$U140)&gt;=40, HK$2, 0)</f>
        <v>0</v>
      </c>
      <c r="HL140" s="234">
        <f>IF(MAX($V140:$Y140)&gt;=40, HL$2, 0)</f>
        <v>0</v>
      </c>
      <c r="HM140" s="234">
        <f>IF(MAX($Z140:$AA140)&gt;=40, HM$2, 0)</f>
        <v>0</v>
      </c>
      <c r="HN140" s="234">
        <f>IF(MAX($AB140:$AC140)&gt;=40, HN$2, 0)</f>
        <v>0</v>
      </c>
      <c r="HO140" s="235">
        <f>IF(MAX($AD140:$AF140)&gt;=40, HO$2, 0)</f>
        <v>0</v>
      </c>
      <c r="HP140" s="236">
        <f>IF(MAX($AG140:$AI140)&gt;=40, HP$2, 0)</f>
        <v>0</v>
      </c>
      <c r="HQ140" s="236">
        <f>IF(MAX($AJ140:$AL140)&gt;=40, HQ$2, 0)</f>
        <v>0</v>
      </c>
      <c r="HR140" s="236">
        <f>IF(MAX($AM140:$AO140)&gt;=40, HR$2, 0)</f>
        <v>0</v>
      </c>
      <c r="HS140" s="236">
        <f>IF(MAX($AP140:$AR140)&gt;=40, HS$2, 0)</f>
        <v>0</v>
      </c>
      <c r="HT140" s="236">
        <f>IF(MAX($AS140:$AU140)&gt;=40, HT$2, 0)</f>
        <v>0</v>
      </c>
      <c r="HU140" s="236">
        <f>IF(MAX($AV140:$AX140)&gt;=40, HU$2, 0)</f>
        <v>0</v>
      </c>
      <c r="HV140" s="237">
        <f>IF(MAX($AY140:$BA140)&gt;=40, HV$2, 0)</f>
        <v>0</v>
      </c>
      <c r="HW140" s="238">
        <f>IF(MAX($BB140:$BD140)&gt;=40, HW$2, 0)</f>
        <v>0</v>
      </c>
      <c r="HX140" s="238">
        <f>IF(MAX($BE140:$BG140)&gt;=40, HX$2, 0)</f>
        <v>0</v>
      </c>
      <c r="HY140" s="238">
        <f>IF(MAX($BH140:$BJ140)&gt;=40, HY$2, 0)</f>
        <v>0</v>
      </c>
      <c r="HZ140" s="238">
        <f>IF(MAX($BK140:$BM140)&gt;=40, HZ$2, 0)</f>
        <v>0</v>
      </c>
      <c r="IA140" s="238">
        <f>IF(MAX($BN140:$BP140)&gt;=40, IA$2, 0)</f>
        <v>0</v>
      </c>
      <c r="IB140" s="238">
        <f>IF(MAX($BQ140:$BS140)&gt;=40, IB$2, 0)</f>
        <v>0</v>
      </c>
      <c r="IC140" s="238">
        <f>IF(MAX($BT140:$BV140)&gt;=40, IC$2, 0)</f>
        <v>0</v>
      </c>
      <c r="ID140" s="239">
        <f>IF(MAX($BW140:$BY140)&gt;=40, ID$2, 0)</f>
        <v>0</v>
      </c>
      <c r="IE140" s="240">
        <f>IF(MAX($BZ140:$CB140)&gt;=40, IE$2, 0)</f>
        <v>0</v>
      </c>
      <c r="IF140" s="240">
        <f>IF(MAX($CC140:$CE140)&gt;=40, IF$2, 0)</f>
        <v>0</v>
      </c>
      <c r="IG140" s="240">
        <f>IF(MAX($CF140:$CH140)&gt;=40, IG$2, 0)</f>
        <v>0</v>
      </c>
      <c r="IH140" s="240">
        <f>IF(MAX($CI140:$CK140)&gt;=40, IH$2, 0)</f>
        <v>0</v>
      </c>
      <c r="II140" s="240">
        <f>IF(MAX($CL140:$CN140)&gt;=40, II$2, 0)</f>
        <v>0</v>
      </c>
      <c r="IJ140" s="240">
        <f>IF(MAX($CO140:$CQ140)&gt;=40, IJ$2, 0)</f>
        <v>0</v>
      </c>
      <c r="IK140" s="240">
        <f>IF(MAX($CR140:$CT140)&gt;=40, IK$2, 0)</f>
        <v>0</v>
      </c>
      <c r="IL140" s="240">
        <f>IF(MAX($CU140:$CW140)&gt;=40, IL$2, 0)</f>
        <v>0</v>
      </c>
      <c r="IM140" s="240">
        <f>IF(MAX($CX140:$CZ140)&gt;=40, IM$2, 0)</f>
        <v>0</v>
      </c>
      <c r="IN140" s="240">
        <f>IF(MAX($DA140:$DC140)&gt;=40, IN$2, 0)</f>
        <v>0</v>
      </c>
      <c r="IO140" s="240">
        <f>IF(MAX($DD140:$DF140)&gt;=40, IO$2, 0)</f>
        <v>0</v>
      </c>
      <c r="IP140" s="416">
        <f>SUM(HO140:IB140, ID140:IO140)</f>
        <v>0</v>
      </c>
      <c r="IQ140" s="416">
        <f>SUM(HJ140:HN140, IC140)</f>
        <v>0</v>
      </c>
    </row>
    <row r="141" spans="2:251" ht="15" customHeight="1" x14ac:dyDescent="0.25">
      <c r="B141" s="392">
        <v>2</v>
      </c>
      <c r="C141" s="13"/>
      <c r="D141" s="423"/>
      <c r="E141" s="20"/>
      <c r="F141" s="6"/>
      <c r="G141" s="20"/>
      <c r="H141" s="20"/>
      <c r="I141" s="23"/>
      <c r="J141" s="6"/>
      <c r="K141" s="6"/>
      <c r="L141" s="424"/>
      <c r="M141" s="425"/>
      <c r="N141" s="24"/>
      <c r="O141" s="107"/>
      <c r="P141" s="107"/>
      <c r="Q141" s="273"/>
      <c r="R141" s="24"/>
      <c r="S141" s="107"/>
      <c r="T141" s="107"/>
      <c r="U141" s="290"/>
      <c r="V141" s="24"/>
      <c r="W141" s="107"/>
      <c r="X141" s="107"/>
      <c r="Y141" s="273"/>
      <c r="Z141" s="24"/>
      <c r="AA141" s="273"/>
      <c r="AB141" s="24"/>
      <c r="AC141" s="273"/>
      <c r="AD141" s="24"/>
      <c r="AE141" s="107"/>
      <c r="AF141" s="273"/>
      <c r="AG141" s="24"/>
      <c r="AH141" s="107"/>
      <c r="AI141" s="273"/>
      <c r="AJ141" s="24"/>
      <c r="AK141" s="107"/>
      <c r="AL141" s="273"/>
      <c r="AM141" s="24"/>
      <c r="AN141" s="107"/>
      <c r="AO141" s="273"/>
      <c r="AP141" s="24"/>
      <c r="AQ141" s="107"/>
      <c r="AR141" s="273"/>
      <c r="AS141" s="24"/>
      <c r="AT141" s="107"/>
      <c r="AU141" s="273"/>
      <c r="AV141" s="24"/>
      <c r="AW141" s="107"/>
      <c r="AX141" s="273"/>
      <c r="AY141" s="24"/>
      <c r="AZ141" s="107"/>
      <c r="BA141" s="273"/>
      <c r="BB141" s="24"/>
      <c r="BC141" s="107"/>
      <c r="BD141" s="273"/>
      <c r="BE141" s="24"/>
      <c r="BF141" s="107"/>
      <c r="BG141" s="273"/>
      <c r="BH141" s="24"/>
      <c r="BI141" s="107"/>
      <c r="BJ141" s="273"/>
      <c r="BK141" s="24"/>
      <c r="BL141" s="107"/>
      <c r="BM141" s="273"/>
      <c r="BN141" s="24"/>
      <c r="BO141" s="107"/>
      <c r="BP141" s="273"/>
      <c r="BQ141" s="24"/>
      <c r="BR141" s="107"/>
      <c r="BS141" s="273"/>
      <c r="BT141" s="24"/>
      <c r="BU141" s="291"/>
      <c r="BV141" s="273"/>
      <c r="BW141" s="24"/>
      <c r="BX141" s="107"/>
      <c r="BY141" s="273"/>
      <c r="BZ141" s="24"/>
      <c r="CA141" s="107"/>
      <c r="CB141" s="273"/>
      <c r="CC141" s="24"/>
      <c r="CD141" s="107"/>
      <c r="CE141" s="107"/>
      <c r="CF141" s="107"/>
      <c r="CG141" s="107"/>
      <c r="CH141" s="273"/>
      <c r="CI141" s="24"/>
      <c r="CJ141" s="107"/>
      <c r="CK141" s="273"/>
      <c r="CL141" s="24"/>
      <c r="CM141" s="107"/>
      <c r="CN141" s="273"/>
      <c r="CO141" s="24"/>
      <c r="CP141" s="107"/>
      <c r="CQ141" s="273"/>
      <c r="CR141" s="24"/>
      <c r="CS141" s="107"/>
      <c r="CT141" s="273"/>
      <c r="CU141" s="24"/>
      <c r="CV141" s="107"/>
      <c r="CW141" s="273"/>
      <c r="CX141" s="24"/>
      <c r="CY141" s="107"/>
      <c r="CZ141" s="273"/>
      <c r="DA141" s="24"/>
      <c r="DB141" s="107"/>
      <c r="DC141" s="273"/>
      <c r="DD141" s="24"/>
      <c r="DE141" s="107"/>
      <c r="DF141" s="273"/>
      <c r="DG141" s="218"/>
      <c r="DH141" s="217"/>
      <c r="DI141" s="217"/>
      <c r="DJ141" s="286" t="e">
        <f>AVERAGE(AY141:CZ141)</f>
        <v>#DIV/0!</v>
      </c>
      <c r="DK141" s="219"/>
      <c r="DL141" s="220" t="e">
        <f>IF(DJ141&gt;80, 4, (DJ141-50)/20+2.5)</f>
        <v>#DIV/0!</v>
      </c>
      <c r="DM141" s="61">
        <f>COUNTIF(N141:CZ141, DM$1)+COUNTIF(N141:CZ141, DM$2)</f>
        <v>0</v>
      </c>
      <c r="DN141" s="233">
        <f>IF(COUNTIF($N141:$Q141, ET$1)&gt;0, DN$2, 0)</f>
        <v>0</v>
      </c>
      <c r="DO141" s="234">
        <f>IF(COUNTIF($R141:$U141, ET$1)&gt;0, DO$2, 0)</f>
        <v>0</v>
      </c>
      <c r="DP141" s="234">
        <f>IF(COUNTIF($V141:$Y141, ET$1)&gt;0, DP$2, 0)</f>
        <v>0</v>
      </c>
      <c r="DQ141" s="234">
        <f>IF(COUNTIF($Z141:$AA141, ET$1)&gt;0, DQ$2, 0)</f>
        <v>0</v>
      </c>
      <c r="DR141" s="234">
        <f>IF(COUNTIF($AB141:$AC141, ET$1)&gt;0, DR$2, 0)</f>
        <v>0</v>
      </c>
      <c r="DS141" s="235">
        <f>IF(COUNTIF($AD141:$AF141, $ET$1)&gt;0, DS$2, 0)</f>
        <v>0</v>
      </c>
      <c r="DT141" s="236">
        <f>IF(COUNTIF($AG141:$AI141, $ET$1)&gt;0, DT$2, 0)</f>
        <v>0</v>
      </c>
      <c r="DU141" s="236">
        <f>IF(COUNTIF($AJ141:$AL141, $ET$1)&gt;0, DU$2, 0)</f>
        <v>0</v>
      </c>
      <c r="DV141" s="236">
        <f>IF(COUNTIF($AM141:$AO141, $ET$1)&gt;0, DV$2, 0)</f>
        <v>0</v>
      </c>
      <c r="DW141" s="236">
        <f>IF(COUNTIF($AP141:$AR141, $ET$1)&gt;0, DW$2, 0)</f>
        <v>0</v>
      </c>
      <c r="DX141" s="236">
        <f>IF(COUNTIF($AS141:$AU141, $ET$1)&gt;0, DX$2, 0)</f>
        <v>0</v>
      </c>
      <c r="DY141" s="236">
        <f>IF(COUNTIF($AV141:$AX141, $ET$1)&gt;0, DY$2, 0)</f>
        <v>0</v>
      </c>
      <c r="DZ141" s="237">
        <f>IF(COUNTIF($AY141:$BA141, $ET$1)&gt;0, DZ$2, 0)</f>
        <v>0</v>
      </c>
      <c r="EA141" s="238">
        <f>IF(COUNTIF($BB141:$BD141, $ET$1)&gt;0, EA$2, 0)</f>
        <v>0</v>
      </c>
      <c r="EB141" s="238">
        <f>IF(COUNTIF($BE141:$BG141, $ET$1)&gt;0, EB$2, 0)</f>
        <v>0</v>
      </c>
      <c r="EC141" s="238">
        <f>IF(COUNTIF($BH141:$BJ141, $ET$1)&gt;0, EC$2, 0)</f>
        <v>0</v>
      </c>
      <c r="ED141" s="238">
        <f>IF(COUNTIF($BK141:$BM141, $ET$1)&gt;0, ED$2, 0)</f>
        <v>0</v>
      </c>
      <c r="EE141" s="238">
        <f>IF(COUNTIF($BN141:$BP141, $ET$1)&gt;0, EE$2, 0)</f>
        <v>0</v>
      </c>
      <c r="EF141" s="238">
        <f>IF(COUNTIF($BQ141:$BS141, $ET$1)&gt;0, EF$2, 0)</f>
        <v>0</v>
      </c>
      <c r="EG141" s="238">
        <f>IF(COUNTIF($BT141:$BV141, $ET$1)&gt;0, EG$2, 0)</f>
        <v>0</v>
      </c>
      <c r="EH141" s="239">
        <f>IF(COUNTIF($BW141:$BY141, $ET$1)&gt;0, EH$2, 0)</f>
        <v>0</v>
      </c>
      <c r="EI141" s="240">
        <f>IF(COUNTIF($BZ141:$CB141, $ET$1)&gt;0, EI$2, 0)</f>
        <v>0</v>
      </c>
      <c r="EJ141" s="240">
        <f>IF(COUNTIF($CC141:$CE141, $ET$1)&gt;0, EJ$2, 0)</f>
        <v>0</v>
      </c>
      <c r="EK141" s="240">
        <f>IF(COUNTIF($CF141:$CH141, $ET$1)&gt;0, EK$2, 0)</f>
        <v>0</v>
      </c>
      <c r="EL141" s="240">
        <f>IF(COUNTIF($CI141:$CK141, $ET$1)&gt;0, EL$2, 0)</f>
        <v>0</v>
      </c>
      <c r="EM141" s="240">
        <f>IF(COUNTIF($CL141:$CN141, $ET$1)&gt;0, EM$2, 0)</f>
        <v>0</v>
      </c>
      <c r="EN141" s="240">
        <f>IF(COUNTIF($CO141:$CQ141, $ET$1)&gt;0, EN$2, 0)</f>
        <v>0</v>
      </c>
      <c r="EO141" s="240">
        <f>IF(COUNTIF($CR141:$CT141, $ET$1)&gt;0, EO$2, 0)</f>
        <v>0</v>
      </c>
      <c r="EP141" s="240">
        <f>IF(COUNTIF($CU141:$CW141, $ET$1)&gt;0, EP$2, 0)</f>
        <v>0</v>
      </c>
      <c r="EQ141" s="240">
        <f>IF(COUNTIF($CX141:$CZ141, $ET$1)&gt;0, EQ$2, 0)</f>
        <v>0</v>
      </c>
      <c r="ER141" s="240">
        <f>IF(COUNTIF($DA141:$DC141, $ET$1)&gt;0, ER$2, 0)</f>
        <v>0</v>
      </c>
      <c r="ES141" s="240">
        <f>IF(COUNTIF($DD141:$DF141, $ET$1)&gt;0, ES$2, 0)</f>
        <v>0</v>
      </c>
      <c r="ET141" s="241">
        <f>SUM(DN141:ES141)</f>
        <v>0</v>
      </c>
      <c r="EU141" s="242">
        <f>IF(COUNTIF($N141:$Q141, GA$1)&gt;0, EU$2, 0)</f>
        <v>0</v>
      </c>
      <c r="EV141" s="234">
        <f>IF(COUNTIF($R141:$U141, GA$1)&gt;0, EV$2, 0)</f>
        <v>0</v>
      </c>
      <c r="EW141" s="234">
        <f>IF(COUNTIF($V141:$Y141, GA$1)&gt;0, EW$2, 0)</f>
        <v>0</v>
      </c>
      <c r="EX141" s="234">
        <f>IF(COUNTIF($Z141:$AA141, GA$1)&gt;0, EX$2, 0)</f>
        <v>0</v>
      </c>
      <c r="EY141" s="234">
        <f>IF(COUNTIF($AB141:$AC141, GA$1)&gt;0, EY$2, 0)</f>
        <v>0</v>
      </c>
      <c r="EZ141" s="235">
        <f>IF(COUNTIF($AD141:$AF141, $GA$1)&gt;0, EZ$2, 0)</f>
        <v>0</v>
      </c>
      <c r="FA141" s="236">
        <f>IF(COUNTIF($AG141:$AI141, $GA$1)&gt;0, FA$2, 0)</f>
        <v>0</v>
      </c>
      <c r="FB141" s="236">
        <f>IF(COUNTIF($AJ141:$AL141, $GA$1)&gt;0, FB$2, 0)</f>
        <v>0</v>
      </c>
      <c r="FC141" s="236">
        <f>IF(COUNTIF($AM141:$AO141, $GA$1)&gt;0, FC$2, 0)</f>
        <v>0</v>
      </c>
      <c r="FD141" s="236">
        <f>IF(COUNTIF($AP141:$AR141, $GA$1)&gt;0, FD$2, 0)</f>
        <v>0</v>
      </c>
      <c r="FE141" s="236">
        <f>IF(COUNTIF($AS141:$AU141, $GA$1)&gt;0, FE$2, 0)</f>
        <v>0</v>
      </c>
      <c r="FF141" s="236">
        <f>IF(COUNTIF($AV141:$AX141, $GA$1)&gt;0, FF$2, 0)</f>
        <v>0</v>
      </c>
      <c r="FG141" s="237">
        <f>IF(COUNTIF($AY141:$BA141, $GA$1)&gt;0, FG$2, 0)</f>
        <v>0</v>
      </c>
      <c r="FH141" s="238">
        <f>IF(COUNTIF($BB141:$BD141, $GA$1)&gt;0, FH$2, 0)</f>
        <v>0</v>
      </c>
      <c r="FI141" s="238">
        <f>IF(COUNTIF($BE141:$BG141, $GA$1)&gt;0, FI$2, 0)</f>
        <v>0</v>
      </c>
      <c r="FJ141" s="238">
        <f>IF(COUNTIF($BH141:$BJ141, $GA$1)&gt;0, FJ$2, 0)</f>
        <v>0</v>
      </c>
      <c r="FK141" s="238">
        <f>IF(COUNTIF($BK141:$BM141, $GA$1)&gt;0, FK$2, 0)</f>
        <v>0</v>
      </c>
      <c r="FL141" s="238">
        <f>IF(COUNTIF($BN141:$BP141, $GA$1)&gt;0, FL$2, 0)</f>
        <v>0</v>
      </c>
      <c r="FM141" s="238">
        <f>IF(COUNTIF($BQ141:$BS141, $GA$1)&gt;0, FM$2, 0)</f>
        <v>0</v>
      </c>
      <c r="FN141" s="238">
        <f>IF(COUNTIF($BT141:$BV141, $GA$1)&gt;0, FN$2, 0)</f>
        <v>0</v>
      </c>
      <c r="FO141" s="239">
        <f>IF(COUNTIF($BW141:$BY141, $GA$1)&gt;0, FO$2, 0)</f>
        <v>0</v>
      </c>
      <c r="FP141" s="240">
        <f>IF(COUNTIF($BZ141:$CB141, $GA$1)&gt;0, FP$2, 0)</f>
        <v>0</v>
      </c>
      <c r="FQ141" s="240">
        <f>IF(COUNTIF($CC141:$CE141, $GA$1)&gt;0, FQ$2, 0)</f>
        <v>0</v>
      </c>
      <c r="FR141" s="240">
        <f>IF(COUNTIF($CF141:$CH141, $GA$1)&gt;0, FR$2, 0)</f>
        <v>0</v>
      </c>
      <c r="FS141" s="240">
        <f>IF(COUNTIF($CI141:$CK141, $GA$1)&gt;0, FS$2, 0)</f>
        <v>0</v>
      </c>
      <c r="FT141" s="240">
        <f>IF(COUNTIF($CL141:$CN141, $GA$1)&gt;0, FT$2, 0)</f>
        <v>0</v>
      </c>
      <c r="FU141" s="240">
        <f>IF(COUNTIF($CO141:$CQ141, $GA$1)&gt;0, FU$2, 0)</f>
        <v>0</v>
      </c>
      <c r="FV141" s="240">
        <f>IF(COUNTIF($CR141:$CT141, $GA$1)&gt;0, FV$2, 0)</f>
        <v>0</v>
      </c>
      <c r="FW141" s="240">
        <f>IF(COUNTIF($CU141:$CW141, $GA$1)&gt;0, FW$2, 0)</f>
        <v>0</v>
      </c>
      <c r="FX141" s="240">
        <f>IF(COUNTIF($CX141:$CZ141, $GA$1)&gt;0, FX$2, 0)</f>
        <v>0</v>
      </c>
      <c r="FY141" s="240">
        <f>IF(COUNTIF($DA141:$DC141, $GA$1)&gt;0, FY$2, 0)</f>
        <v>0</v>
      </c>
      <c r="FZ141" s="240">
        <f>IF(COUNTIF($DD141:$DF141, $GA$1)&gt;0, FZ$2, 0)</f>
        <v>0</v>
      </c>
      <c r="GA141" s="241">
        <f>SUM(EU141:FZ141)</f>
        <v>0</v>
      </c>
      <c r="GB141" s="242">
        <f>IF(COUNTIF($N141:$Q141, HH$1)&gt;0, GB$2, 0)</f>
        <v>0</v>
      </c>
      <c r="GC141" s="234">
        <f>IF(COUNTIF($R141:$U141, HH$1)&gt;0, GC$2, 0)</f>
        <v>0</v>
      </c>
      <c r="GD141" s="234">
        <f>IF(COUNTIF($V141:$Y141, HH$1)&gt;0, GD$2, 0)</f>
        <v>0</v>
      </c>
      <c r="GE141" s="234">
        <f>IF(COUNTIF($Z141:$AA141, HH$1)&gt;0, GE$2, 0)</f>
        <v>0</v>
      </c>
      <c r="GF141" s="234">
        <f>IF(COUNTIF($AB141:$AC141, HH$1)&gt;0, GF$2, 0)</f>
        <v>0</v>
      </c>
      <c r="GG141" s="235">
        <f>IF(COUNTIF($AD141:$AF141, $HH$1)&gt;0, GG$2, 0)</f>
        <v>0</v>
      </c>
      <c r="GH141" s="236">
        <f>IF(COUNTIF($AG141:$AI141, $HH$1)&gt;0, GH$2, 0)</f>
        <v>0</v>
      </c>
      <c r="GI141" s="236">
        <f>IF(COUNTIF($AJ141:$AL141, $HH$1)&gt;0, GI$2, 0)</f>
        <v>0</v>
      </c>
      <c r="GJ141" s="236">
        <f>IF(COUNTIF($AM141:$AO141, $HH$1)&gt;0, GJ$2, 0)</f>
        <v>0</v>
      </c>
      <c r="GK141" s="236">
        <f>IF(COUNTIF($AP141:$AR141, $HH$1)&gt;0, GK$2, 0)</f>
        <v>0</v>
      </c>
      <c r="GL141" s="236">
        <f>IF(COUNTIF($AS141:$AU141, $HH$1)&gt;0, GL$2, 0)</f>
        <v>0</v>
      </c>
      <c r="GM141" s="236">
        <f>IF(COUNTIF($AV141:$AX141, $HH$1)&gt;0, GM$2, 0)</f>
        <v>0</v>
      </c>
      <c r="GN141" s="237">
        <f>IF(COUNTIF($AY141:$BA141, $HH$1)&gt;0, GN$2, 0)</f>
        <v>0</v>
      </c>
      <c r="GO141" s="238">
        <f>IF(COUNTIF($BB141:$BD141, $HH$1)&gt;0, GO$2, 0)</f>
        <v>0</v>
      </c>
      <c r="GP141" s="238">
        <f>IF(COUNTIF($BE141:$BG141, $HH$1)&gt;0, GP$2, 0)</f>
        <v>0</v>
      </c>
      <c r="GQ141" s="238">
        <f>IF(COUNTIF($BH141:$BJ141, $HH$1)&gt;0, GQ$2, 0)</f>
        <v>0</v>
      </c>
      <c r="GR141" s="238">
        <f>IF(COUNTIF($BK141:$BM141, $HH$1)&gt;0, GR$2, 0)</f>
        <v>0</v>
      </c>
      <c r="GS141" s="238">
        <f>IF(COUNTIF($BN141:$BP141, $HH$1)&gt;0, GS$2, 0)</f>
        <v>0</v>
      </c>
      <c r="GT141" s="238">
        <f>IF(COUNTIF($BQ141:$BS141, $HH$1)&gt;0, GT$2, 0)</f>
        <v>0</v>
      </c>
      <c r="GU141" s="238">
        <f>IF(COUNTIF($BT141:$BV141, $HH$1)&gt;0, GU$2, 0)</f>
        <v>0</v>
      </c>
      <c r="GV141" s="239">
        <f>IF(COUNTIF($BW141:$BY141, $HH$1)&gt;0, GV$2, 0)</f>
        <v>0</v>
      </c>
      <c r="GW141" s="240">
        <f>IF(COUNTIF($BZ141:$CB141, $HH$1)&gt;0, GW$2, 0)</f>
        <v>0</v>
      </c>
      <c r="GX141" s="240">
        <f>IF(COUNTIF($CC141:$CE141, $HH$1)&gt;0, GX$2, 0)</f>
        <v>0</v>
      </c>
      <c r="GY141" s="240">
        <f>IF(COUNTIF($CF141:$CH141, $HH$1)&gt;0, GY$2, 0)</f>
        <v>0</v>
      </c>
      <c r="GZ141" s="240">
        <f>IF(COUNTIF($CI141:$CK141, $HH$1)&gt;0, GZ$2, 0)</f>
        <v>0</v>
      </c>
      <c r="HA141" s="240">
        <f>IF(COUNTIF($CL141:$CN141, $HH$1)&gt;0, HA$2, 0)</f>
        <v>0</v>
      </c>
      <c r="HB141" s="240">
        <f>IF(COUNTIF($CO141:$CQ141, $HH$1)&gt;0, HB$2, 0)</f>
        <v>0</v>
      </c>
      <c r="HC141" s="240">
        <f>IF(COUNTIF($CR141:$CT141, $HH$1)&gt;0, HC$2, 0)</f>
        <v>0</v>
      </c>
      <c r="HD141" s="240">
        <f>IF(COUNTIF($CU141:$CW141, $HH$1)&gt;0, HD$2, 0)</f>
        <v>0</v>
      </c>
      <c r="HE141" s="240">
        <f>IF(COUNTIF($CX141:$CZ141, $HH$1)&gt;0, HE$2, 0)</f>
        <v>0</v>
      </c>
      <c r="HF141" s="240">
        <f>IF(COUNTIF($DA141:$DC141, $HH$1)&gt;0, HF$2, 0)</f>
        <v>0</v>
      </c>
      <c r="HG141" s="240">
        <f>IF(COUNTIF($DD141:$DF141, $HH$1)&gt;0, HG$2, 0)</f>
        <v>0</v>
      </c>
      <c r="HH141" s="241">
        <f>SUM(GB141:HG141)</f>
        <v>0</v>
      </c>
      <c r="HI141" s="243"/>
      <c r="HJ141" s="242">
        <f>IF(MAX($N141:$Q141)&gt;=40, HJ$2, 0)</f>
        <v>0</v>
      </c>
      <c r="HK141" s="234">
        <f>IF(MAX($R141:$U141)&gt;=40, HK$2, 0)</f>
        <v>0</v>
      </c>
      <c r="HL141" s="234">
        <f>IF(MAX($V141:$Y141)&gt;=40, HL$2, 0)</f>
        <v>0</v>
      </c>
      <c r="HM141" s="234">
        <f>IF(MAX($Z141:$AA141)&gt;=40, HM$2, 0)</f>
        <v>0</v>
      </c>
      <c r="HN141" s="234">
        <f>IF(MAX($AB141:$AC141)&gt;=40, HN$2, 0)</f>
        <v>0</v>
      </c>
      <c r="HO141" s="235">
        <f>IF(MAX($AD141:$AF141)&gt;=40, HO$2, 0)</f>
        <v>0</v>
      </c>
      <c r="HP141" s="236">
        <f>IF(MAX($AG141:$AI141)&gt;=40, HP$2, 0)</f>
        <v>0</v>
      </c>
      <c r="HQ141" s="236">
        <f>IF(MAX($AJ141:$AL141)&gt;=40, HQ$2, 0)</f>
        <v>0</v>
      </c>
      <c r="HR141" s="236">
        <f>IF(MAX($AM141:$AO141)&gt;=40, HR$2, 0)</f>
        <v>0</v>
      </c>
      <c r="HS141" s="236">
        <f>IF(MAX($AP141:$AR141)&gt;=40, HS$2, 0)</f>
        <v>0</v>
      </c>
      <c r="HT141" s="236">
        <f>IF(MAX($AS141:$AU141)&gt;=40, HT$2, 0)</f>
        <v>0</v>
      </c>
      <c r="HU141" s="236">
        <f>IF(MAX($AV141:$AX141)&gt;=40, HU$2, 0)</f>
        <v>0</v>
      </c>
      <c r="HV141" s="237">
        <f>IF(MAX($AY141:$BA141)&gt;=40, HV$2, 0)</f>
        <v>0</v>
      </c>
      <c r="HW141" s="238">
        <f>IF(MAX($BB141:$BD141)&gt;=40, HW$2, 0)</f>
        <v>0</v>
      </c>
      <c r="HX141" s="238">
        <f>IF(MAX($BE141:$BG141)&gt;=40, HX$2, 0)</f>
        <v>0</v>
      </c>
      <c r="HY141" s="238">
        <f>IF(MAX($BH141:$BJ141)&gt;=40, HY$2, 0)</f>
        <v>0</v>
      </c>
      <c r="HZ141" s="238">
        <f>IF(MAX($BK141:$BM141)&gt;=40, HZ$2, 0)</f>
        <v>0</v>
      </c>
      <c r="IA141" s="238">
        <f>IF(MAX($BN141:$BP141)&gt;=40, IA$2, 0)</f>
        <v>0</v>
      </c>
      <c r="IB141" s="238">
        <f>IF(MAX($BQ141:$BS141)&gt;=40, IB$2, 0)</f>
        <v>0</v>
      </c>
      <c r="IC141" s="238">
        <f>IF(MAX($BT141:$BV141)&gt;=40, IC$2, 0)</f>
        <v>0</v>
      </c>
      <c r="ID141" s="239">
        <f>IF(MAX($BW141:$BY141)&gt;=40, ID$2, 0)</f>
        <v>0</v>
      </c>
      <c r="IE141" s="240">
        <f>IF(MAX($BZ141:$CB141)&gt;=40, IE$2, 0)</f>
        <v>0</v>
      </c>
      <c r="IF141" s="240">
        <f>IF(MAX($CC141:$CE141)&gt;=40, IF$2, 0)</f>
        <v>0</v>
      </c>
      <c r="IG141" s="240">
        <f>IF(MAX($CF141:$CH141)&gt;=40, IG$2, 0)</f>
        <v>0</v>
      </c>
      <c r="IH141" s="240">
        <f>IF(MAX($CI141:$CK141)&gt;=40, IH$2, 0)</f>
        <v>0</v>
      </c>
      <c r="II141" s="240">
        <f>IF(MAX($CL141:$CN141)&gt;=40, II$2, 0)</f>
        <v>0</v>
      </c>
      <c r="IJ141" s="240">
        <f>IF(MAX($CO141:$CQ141)&gt;=40, IJ$2, 0)</f>
        <v>0</v>
      </c>
      <c r="IK141" s="240">
        <f>IF(MAX($CR141:$CT141)&gt;=40, IK$2, 0)</f>
        <v>0</v>
      </c>
      <c r="IL141" s="240">
        <f>IF(MAX($CU141:$CW141)&gt;=40, IL$2, 0)</f>
        <v>0</v>
      </c>
      <c r="IM141" s="240">
        <f>IF(MAX($CX141:$CZ141)&gt;=40, IM$2, 0)</f>
        <v>0</v>
      </c>
      <c r="IN141" s="240">
        <f>IF(MAX($DA141:$DC141)&gt;=40, IN$2, 0)</f>
        <v>0</v>
      </c>
      <c r="IO141" s="240">
        <f>IF(MAX($DD141:$DF141)&gt;=40, IO$2, 0)</f>
        <v>0</v>
      </c>
      <c r="IP141" s="416">
        <f>SUM(HO141:IB141, ID141:IO141)</f>
        <v>0</v>
      </c>
      <c r="IQ141" s="416">
        <f>SUM(HJ141:HN141, IC141)</f>
        <v>0</v>
      </c>
    </row>
    <row r="142" spans="2:251" ht="15" customHeight="1" x14ac:dyDescent="0.25">
      <c r="B142" s="392">
        <v>3</v>
      </c>
      <c r="C142" s="13"/>
      <c r="D142" s="423"/>
      <c r="E142" s="20"/>
      <c r="F142" s="6"/>
      <c r="G142" s="20"/>
      <c r="H142" s="20"/>
      <c r="I142" s="23"/>
      <c r="J142" s="6"/>
      <c r="K142" s="6"/>
      <c r="L142" s="424"/>
      <c r="M142" s="425"/>
      <c r="N142" s="24"/>
      <c r="O142" s="107"/>
      <c r="P142" s="107"/>
      <c r="Q142" s="273"/>
      <c r="R142" s="24"/>
      <c r="S142" s="107"/>
      <c r="T142" s="107"/>
      <c r="U142" s="290"/>
      <c r="V142" s="24"/>
      <c r="W142" s="107"/>
      <c r="X142" s="107"/>
      <c r="Y142" s="273"/>
      <c r="Z142" s="24"/>
      <c r="AA142" s="273"/>
      <c r="AB142" s="24"/>
      <c r="AC142" s="273"/>
      <c r="AD142" s="24"/>
      <c r="AE142" s="107"/>
      <c r="AF142" s="273"/>
      <c r="AG142" s="24"/>
      <c r="AH142" s="107"/>
      <c r="AI142" s="273"/>
      <c r="AJ142" s="24"/>
      <c r="AK142" s="107"/>
      <c r="AL142" s="273"/>
      <c r="AM142" s="24"/>
      <c r="AN142" s="107"/>
      <c r="AO142" s="273"/>
      <c r="AP142" s="24"/>
      <c r="AQ142" s="107"/>
      <c r="AR142" s="273"/>
      <c r="AS142" s="24"/>
      <c r="AT142" s="107"/>
      <c r="AU142" s="273"/>
      <c r="AV142" s="24"/>
      <c r="AW142" s="107"/>
      <c r="AX142" s="273"/>
      <c r="AY142" s="24"/>
      <c r="AZ142" s="107"/>
      <c r="BA142" s="273"/>
      <c r="BB142" s="24"/>
      <c r="BC142" s="107"/>
      <c r="BD142" s="273"/>
      <c r="BE142" s="24"/>
      <c r="BF142" s="107"/>
      <c r="BG142" s="273"/>
      <c r="BH142" s="24"/>
      <c r="BI142" s="107"/>
      <c r="BJ142" s="273"/>
      <c r="BK142" s="24"/>
      <c r="BL142" s="107"/>
      <c r="BM142" s="273"/>
      <c r="BN142" s="24"/>
      <c r="BO142" s="107"/>
      <c r="BP142" s="273"/>
      <c r="BQ142" s="24"/>
      <c r="BR142" s="107"/>
      <c r="BS142" s="273"/>
      <c r="BT142" s="24"/>
      <c r="BU142" s="291"/>
      <c r="BV142" s="273"/>
      <c r="BW142" s="24"/>
      <c r="BX142" s="107"/>
      <c r="BY142" s="273"/>
      <c r="BZ142" s="24"/>
      <c r="CA142" s="107"/>
      <c r="CB142" s="273"/>
      <c r="CC142" s="24"/>
      <c r="CD142" s="107"/>
      <c r="CE142" s="107"/>
      <c r="CF142" s="107"/>
      <c r="CG142" s="107"/>
      <c r="CH142" s="273"/>
      <c r="CI142" s="24"/>
      <c r="CJ142" s="107"/>
      <c r="CK142" s="273"/>
      <c r="CL142" s="24"/>
      <c r="CM142" s="107"/>
      <c r="CN142" s="273"/>
      <c r="CO142" s="24"/>
      <c r="CP142" s="107"/>
      <c r="CQ142" s="273"/>
      <c r="CR142" s="24"/>
      <c r="CS142" s="107"/>
      <c r="CT142" s="273"/>
      <c r="CU142" s="24"/>
      <c r="CV142" s="107"/>
      <c r="CW142" s="273"/>
      <c r="CX142" s="24"/>
      <c r="CY142" s="107"/>
      <c r="CZ142" s="273"/>
      <c r="DA142" s="24"/>
      <c r="DB142" s="107"/>
      <c r="DC142" s="273"/>
      <c r="DD142" s="24"/>
      <c r="DE142" s="107"/>
      <c r="DF142" s="273"/>
      <c r="DG142" s="218"/>
      <c r="DH142" s="217"/>
      <c r="DI142" s="217"/>
      <c r="DJ142" s="286" t="e">
        <f>AVERAGE(AY142:CZ142)</f>
        <v>#DIV/0!</v>
      </c>
      <c r="DK142" s="219"/>
      <c r="DL142" s="220" t="e">
        <f>IF(DJ142&gt;80, 4, (DJ142-50)/20+2.5)</f>
        <v>#DIV/0!</v>
      </c>
      <c r="DM142" s="61">
        <f>COUNTIF(N142:CZ142, DM$1)+COUNTIF(N142:CZ142, DM$2)</f>
        <v>0</v>
      </c>
      <c r="DN142" s="233">
        <f>IF(COUNTIF($N142:$Q142, ET$1)&gt;0, DN$2, 0)</f>
        <v>0</v>
      </c>
      <c r="DO142" s="234">
        <f>IF(COUNTIF($R142:$U142, ET$1)&gt;0, DO$2, 0)</f>
        <v>0</v>
      </c>
      <c r="DP142" s="234">
        <f>IF(COUNTIF($V142:$Y142, ET$1)&gt;0, DP$2, 0)</f>
        <v>0</v>
      </c>
      <c r="DQ142" s="234">
        <f>IF(COUNTIF($Z142:$AA142, ET$1)&gt;0, DQ$2, 0)</f>
        <v>0</v>
      </c>
      <c r="DR142" s="234">
        <f>IF(COUNTIF($AB142:$AC142, ET$1)&gt;0, DR$2, 0)</f>
        <v>0</v>
      </c>
      <c r="DS142" s="235">
        <f>IF(COUNTIF($AD142:$AF142, $ET$1)&gt;0, DS$2, 0)</f>
        <v>0</v>
      </c>
      <c r="DT142" s="236">
        <f>IF(COUNTIF($AG142:$AI142, $ET$1)&gt;0, DT$2, 0)</f>
        <v>0</v>
      </c>
      <c r="DU142" s="236">
        <f>IF(COUNTIF($AJ142:$AL142, $ET$1)&gt;0, DU$2, 0)</f>
        <v>0</v>
      </c>
      <c r="DV142" s="236">
        <f>IF(COUNTIF($AM142:$AO142, $ET$1)&gt;0, DV$2, 0)</f>
        <v>0</v>
      </c>
      <c r="DW142" s="236">
        <f>IF(COUNTIF($AP142:$AR142, $ET$1)&gt;0, DW$2, 0)</f>
        <v>0</v>
      </c>
      <c r="DX142" s="236">
        <f>IF(COUNTIF($AS142:$AU142, $ET$1)&gt;0, DX$2, 0)</f>
        <v>0</v>
      </c>
      <c r="DY142" s="236">
        <f>IF(COUNTIF($AV142:$AX142, $ET$1)&gt;0, DY$2, 0)</f>
        <v>0</v>
      </c>
      <c r="DZ142" s="237">
        <f>IF(COUNTIF($AY142:$BA142, $ET$1)&gt;0, DZ$2, 0)</f>
        <v>0</v>
      </c>
      <c r="EA142" s="238">
        <f>IF(COUNTIF($BB142:$BD142, $ET$1)&gt;0, EA$2, 0)</f>
        <v>0</v>
      </c>
      <c r="EB142" s="238">
        <f>IF(COUNTIF($BE142:$BG142, $ET$1)&gt;0, EB$2, 0)</f>
        <v>0</v>
      </c>
      <c r="EC142" s="238">
        <f>IF(COUNTIF($BH142:$BJ142, $ET$1)&gt;0, EC$2, 0)</f>
        <v>0</v>
      </c>
      <c r="ED142" s="238">
        <f>IF(COUNTIF($BK142:$BM142, $ET$1)&gt;0, ED$2, 0)</f>
        <v>0</v>
      </c>
      <c r="EE142" s="238">
        <f>IF(COUNTIF($BN142:$BP142, $ET$1)&gt;0, EE$2, 0)</f>
        <v>0</v>
      </c>
      <c r="EF142" s="238">
        <f>IF(COUNTIF($BQ142:$BS142, $ET$1)&gt;0, EF$2, 0)</f>
        <v>0</v>
      </c>
      <c r="EG142" s="238">
        <f>IF(COUNTIF($BT142:$BV142, $ET$1)&gt;0, EG$2, 0)</f>
        <v>0</v>
      </c>
      <c r="EH142" s="239">
        <f>IF(COUNTIF($BW142:$BY142, $ET$1)&gt;0, EH$2, 0)</f>
        <v>0</v>
      </c>
      <c r="EI142" s="240">
        <f>IF(COUNTIF($BZ142:$CB142, $ET$1)&gt;0, EI$2, 0)</f>
        <v>0</v>
      </c>
      <c r="EJ142" s="240">
        <f>IF(COUNTIF($CC142:$CE142, $ET$1)&gt;0, EJ$2, 0)</f>
        <v>0</v>
      </c>
      <c r="EK142" s="240">
        <f>IF(COUNTIF($CF142:$CH142, $ET$1)&gt;0, EK$2, 0)</f>
        <v>0</v>
      </c>
      <c r="EL142" s="240">
        <f>IF(COUNTIF($CI142:$CK142, $ET$1)&gt;0, EL$2, 0)</f>
        <v>0</v>
      </c>
      <c r="EM142" s="240">
        <f>IF(COUNTIF($CL142:$CN142, $ET$1)&gt;0, EM$2, 0)</f>
        <v>0</v>
      </c>
      <c r="EN142" s="240">
        <f>IF(COUNTIF($CO142:$CQ142, $ET$1)&gt;0, EN$2, 0)</f>
        <v>0</v>
      </c>
      <c r="EO142" s="240">
        <f>IF(COUNTIF($CR142:$CT142, $ET$1)&gt;0, EO$2, 0)</f>
        <v>0</v>
      </c>
      <c r="EP142" s="240">
        <f>IF(COUNTIF($CU142:$CW142, $ET$1)&gt;0, EP$2, 0)</f>
        <v>0</v>
      </c>
      <c r="EQ142" s="240">
        <f>IF(COUNTIF($CX142:$CZ142, $ET$1)&gt;0, EQ$2, 0)</f>
        <v>0</v>
      </c>
      <c r="ER142" s="240">
        <f>IF(COUNTIF($DA142:$DC142, $ET$1)&gt;0, ER$2, 0)</f>
        <v>0</v>
      </c>
      <c r="ES142" s="240">
        <f>IF(COUNTIF($DD142:$DF142, $ET$1)&gt;0, ES$2, 0)</f>
        <v>0</v>
      </c>
      <c r="ET142" s="241">
        <f>SUM(DN142:ES142)</f>
        <v>0</v>
      </c>
      <c r="EU142" s="242">
        <f>IF(COUNTIF($N142:$Q142, GA$1)&gt;0, EU$2, 0)</f>
        <v>0</v>
      </c>
      <c r="EV142" s="234">
        <f>IF(COUNTIF($R142:$U142, GA$1)&gt;0, EV$2, 0)</f>
        <v>0</v>
      </c>
      <c r="EW142" s="234">
        <f>IF(COUNTIF($V142:$Y142, GA$1)&gt;0, EW$2, 0)</f>
        <v>0</v>
      </c>
      <c r="EX142" s="234">
        <f>IF(COUNTIF($Z142:$AA142, GA$1)&gt;0, EX$2, 0)</f>
        <v>0</v>
      </c>
      <c r="EY142" s="234">
        <f>IF(COUNTIF($AB142:$AC142, GA$1)&gt;0, EY$2, 0)</f>
        <v>0</v>
      </c>
      <c r="EZ142" s="235">
        <f>IF(COUNTIF($AD142:$AF142, $GA$1)&gt;0, EZ$2, 0)</f>
        <v>0</v>
      </c>
      <c r="FA142" s="236">
        <f>IF(COUNTIF($AG142:$AI142, $GA$1)&gt;0, FA$2, 0)</f>
        <v>0</v>
      </c>
      <c r="FB142" s="236">
        <f>IF(COUNTIF($AJ142:$AL142, $GA$1)&gt;0, FB$2, 0)</f>
        <v>0</v>
      </c>
      <c r="FC142" s="236">
        <f>IF(COUNTIF($AM142:$AO142, $GA$1)&gt;0, FC$2, 0)</f>
        <v>0</v>
      </c>
      <c r="FD142" s="236">
        <f>IF(COUNTIF($AP142:$AR142, $GA$1)&gt;0, FD$2, 0)</f>
        <v>0</v>
      </c>
      <c r="FE142" s="236">
        <f>IF(COUNTIF($AS142:$AU142, $GA$1)&gt;0, FE$2, 0)</f>
        <v>0</v>
      </c>
      <c r="FF142" s="236">
        <f>IF(COUNTIF($AV142:$AX142, $GA$1)&gt;0, FF$2, 0)</f>
        <v>0</v>
      </c>
      <c r="FG142" s="237">
        <f>IF(COUNTIF($AY142:$BA142, $GA$1)&gt;0, FG$2, 0)</f>
        <v>0</v>
      </c>
      <c r="FH142" s="238">
        <f>IF(COUNTIF($BB142:$BD142, $GA$1)&gt;0, FH$2, 0)</f>
        <v>0</v>
      </c>
      <c r="FI142" s="238">
        <f>IF(COUNTIF($BE142:$BG142, $GA$1)&gt;0, FI$2, 0)</f>
        <v>0</v>
      </c>
      <c r="FJ142" s="238">
        <f>IF(COUNTIF($BH142:$BJ142, $GA$1)&gt;0, FJ$2, 0)</f>
        <v>0</v>
      </c>
      <c r="FK142" s="238">
        <f>IF(COUNTIF($BK142:$BM142, $GA$1)&gt;0, FK$2, 0)</f>
        <v>0</v>
      </c>
      <c r="FL142" s="238">
        <f>IF(COUNTIF($BN142:$BP142, $GA$1)&gt;0, FL$2, 0)</f>
        <v>0</v>
      </c>
      <c r="FM142" s="238">
        <f>IF(COUNTIF($BQ142:$BS142, $GA$1)&gt;0, FM$2, 0)</f>
        <v>0</v>
      </c>
      <c r="FN142" s="238">
        <f>IF(COUNTIF($BT142:$BV142, $GA$1)&gt;0, FN$2, 0)</f>
        <v>0</v>
      </c>
      <c r="FO142" s="239">
        <f>IF(COUNTIF($BW142:$BY142, $GA$1)&gt;0, FO$2, 0)</f>
        <v>0</v>
      </c>
      <c r="FP142" s="240">
        <f>IF(COUNTIF($BZ142:$CB142, $GA$1)&gt;0, FP$2, 0)</f>
        <v>0</v>
      </c>
      <c r="FQ142" s="240">
        <f>IF(COUNTIF($CC142:$CE142, $GA$1)&gt;0, FQ$2, 0)</f>
        <v>0</v>
      </c>
      <c r="FR142" s="240">
        <f>IF(COUNTIF($CF142:$CH142, $GA$1)&gt;0, FR$2, 0)</f>
        <v>0</v>
      </c>
      <c r="FS142" s="240">
        <f>IF(COUNTIF($CI142:$CK142, $GA$1)&gt;0, FS$2, 0)</f>
        <v>0</v>
      </c>
      <c r="FT142" s="240">
        <f>IF(COUNTIF($CL142:$CN142, $GA$1)&gt;0, FT$2, 0)</f>
        <v>0</v>
      </c>
      <c r="FU142" s="240">
        <f>IF(COUNTIF($CO142:$CQ142, $GA$1)&gt;0, FU$2, 0)</f>
        <v>0</v>
      </c>
      <c r="FV142" s="240">
        <f>IF(COUNTIF($CR142:$CT142, $GA$1)&gt;0, FV$2, 0)</f>
        <v>0</v>
      </c>
      <c r="FW142" s="240">
        <f>IF(COUNTIF($CU142:$CW142, $GA$1)&gt;0, FW$2, 0)</f>
        <v>0</v>
      </c>
      <c r="FX142" s="240">
        <f>IF(COUNTIF($CX142:$CZ142, $GA$1)&gt;0, FX$2, 0)</f>
        <v>0</v>
      </c>
      <c r="FY142" s="240">
        <f>IF(COUNTIF($DA142:$DC142, $GA$1)&gt;0, FY$2, 0)</f>
        <v>0</v>
      </c>
      <c r="FZ142" s="240">
        <f>IF(COUNTIF($DD142:$DF142, $GA$1)&gt;0, FZ$2, 0)</f>
        <v>0</v>
      </c>
      <c r="GA142" s="241">
        <f>SUM(EU142:FZ142)</f>
        <v>0</v>
      </c>
      <c r="GB142" s="242">
        <f>IF(COUNTIF($N142:$Q142, HH$1)&gt;0, GB$2, 0)</f>
        <v>0</v>
      </c>
      <c r="GC142" s="234">
        <f>IF(COUNTIF($R142:$U142, HH$1)&gt;0, GC$2, 0)</f>
        <v>0</v>
      </c>
      <c r="GD142" s="234">
        <f>IF(COUNTIF($V142:$Y142, HH$1)&gt;0, GD$2, 0)</f>
        <v>0</v>
      </c>
      <c r="GE142" s="234">
        <f>IF(COUNTIF($Z142:$AA142, HH$1)&gt;0, GE$2, 0)</f>
        <v>0</v>
      </c>
      <c r="GF142" s="234">
        <f>IF(COUNTIF($AB142:$AC142, HH$1)&gt;0, GF$2, 0)</f>
        <v>0</v>
      </c>
      <c r="GG142" s="235">
        <f>IF(COUNTIF($AD142:$AF142, $HH$1)&gt;0, GG$2, 0)</f>
        <v>0</v>
      </c>
      <c r="GH142" s="236">
        <f>IF(COUNTIF($AG142:$AI142, $HH$1)&gt;0, GH$2, 0)</f>
        <v>0</v>
      </c>
      <c r="GI142" s="236">
        <f>IF(COUNTIF($AJ142:$AL142, $HH$1)&gt;0, GI$2, 0)</f>
        <v>0</v>
      </c>
      <c r="GJ142" s="236">
        <f>IF(COUNTIF($AM142:$AO142, $HH$1)&gt;0, GJ$2, 0)</f>
        <v>0</v>
      </c>
      <c r="GK142" s="236">
        <f>IF(COUNTIF($AP142:$AR142, $HH$1)&gt;0, GK$2, 0)</f>
        <v>0</v>
      </c>
      <c r="GL142" s="236">
        <f>IF(COUNTIF($AS142:$AU142, $HH$1)&gt;0, GL$2, 0)</f>
        <v>0</v>
      </c>
      <c r="GM142" s="236">
        <f>IF(COUNTIF($AV142:$AX142, $HH$1)&gt;0, GM$2, 0)</f>
        <v>0</v>
      </c>
      <c r="GN142" s="237">
        <f>IF(COUNTIF($AY142:$BA142, $HH$1)&gt;0, GN$2, 0)</f>
        <v>0</v>
      </c>
      <c r="GO142" s="238">
        <f>IF(COUNTIF($BB142:$BD142, $HH$1)&gt;0, GO$2, 0)</f>
        <v>0</v>
      </c>
      <c r="GP142" s="238">
        <f>IF(COUNTIF($BE142:$BG142, $HH$1)&gt;0, GP$2, 0)</f>
        <v>0</v>
      </c>
      <c r="GQ142" s="238">
        <f>IF(COUNTIF($BH142:$BJ142, $HH$1)&gt;0, GQ$2, 0)</f>
        <v>0</v>
      </c>
      <c r="GR142" s="238">
        <f>IF(COUNTIF($BK142:$BM142, $HH$1)&gt;0, GR$2, 0)</f>
        <v>0</v>
      </c>
      <c r="GS142" s="238">
        <f>IF(COUNTIF($BN142:$BP142, $HH$1)&gt;0, GS$2, 0)</f>
        <v>0</v>
      </c>
      <c r="GT142" s="238">
        <f>IF(COUNTIF($BQ142:$BS142, $HH$1)&gt;0, GT$2, 0)</f>
        <v>0</v>
      </c>
      <c r="GU142" s="238">
        <f>IF(COUNTIF($BT142:$BV142, $HH$1)&gt;0, GU$2, 0)</f>
        <v>0</v>
      </c>
      <c r="GV142" s="239">
        <f>IF(COUNTIF($BW142:$BY142, $HH$1)&gt;0, GV$2, 0)</f>
        <v>0</v>
      </c>
      <c r="GW142" s="240">
        <f>IF(COUNTIF($BZ142:$CB142, $HH$1)&gt;0, GW$2, 0)</f>
        <v>0</v>
      </c>
      <c r="GX142" s="240">
        <f>IF(COUNTIF($CC142:$CE142, $HH$1)&gt;0, GX$2, 0)</f>
        <v>0</v>
      </c>
      <c r="GY142" s="240">
        <f>IF(COUNTIF($CF142:$CH142, $HH$1)&gt;0, GY$2, 0)</f>
        <v>0</v>
      </c>
      <c r="GZ142" s="240">
        <f>IF(COUNTIF($CI142:$CK142, $HH$1)&gt;0, GZ$2, 0)</f>
        <v>0</v>
      </c>
      <c r="HA142" s="240">
        <f>IF(COUNTIF($CL142:$CN142, $HH$1)&gt;0, HA$2, 0)</f>
        <v>0</v>
      </c>
      <c r="HB142" s="240">
        <f>IF(COUNTIF($CO142:$CQ142, $HH$1)&gt;0, HB$2, 0)</f>
        <v>0</v>
      </c>
      <c r="HC142" s="240">
        <f>IF(COUNTIF($CR142:$CT142, $HH$1)&gt;0, HC$2, 0)</f>
        <v>0</v>
      </c>
      <c r="HD142" s="240">
        <f>IF(COUNTIF($CU142:$CW142, $HH$1)&gt;0, HD$2, 0)</f>
        <v>0</v>
      </c>
      <c r="HE142" s="240">
        <f>IF(COUNTIF($CX142:$CZ142, $HH$1)&gt;0, HE$2, 0)</f>
        <v>0</v>
      </c>
      <c r="HF142" s="240">
        <f>IF(COUNTIF($DA142:$DC142, $HH$1)&gt;0, HF$2, 0)</f>
        <v>0</v>
      </c>
      <c r="HG142" s="240">
        <f>IF(COUNTIF($DD142:$DF142, $HH$1)&gt;0, HG$2, 0)</f>
        <v>0</v>
      </c>
      <c r="HH142" s="241">
        <f>SUM(GB142:HG142)</f>
        <v>0</v>
      </c>
      <c r="HI142" s="243"/>
      <c r="HJ142" s="242">
        <f>IF(MAX($N142:$Q142)&gt;=40, HJ$2, 0)</f>
        <v>0</v>
      </c>
      <c r="HK142" s="234">
        <f>IF(MAX($R142:$U142)&gt;=40, HK$2, 0)</f>
        <v>0</v>
      </c>
      <c r="HL142" s="234">
        <f>IF(MAX($V142:$Y142)&gt;=40, HL$2, 0)</f>
        <v>0</v>
      </c>
      <c r="HM142" s="234">
        <f>IF(MAX($Z142:$AA142)&gt;=40, HM$2, 0)</f>
        <v>0</v>
      </c>
      <c r="HN142" s="234">
        <f>IF(MAX($AB142:$AC142)&gt;=40, HN$2, 0)</f>
        <v>0</v>
      </c>
      <c r="HO142" s="235">
        <f>IF(MAX($AD142:$AF142)&gt;=40, HO$2, 0)</f>
        <v>0</v>
      </c>
      <c r="HP142" s="236">
        <f>IF(MAX($AG142:$AI142)&gt;=40, HP$2, 0)</f>
        <v>0</v>
      </c>
      <c r="HQ142" s="236">
        <f>IF(MAX($AJ142:$AL142)&gt;=40, HQ$2, 0)</f>
        <v>0</v>
      </c>
      <c r="HR142" s="236">
        <f>IF(MAX($AM142:$AO142)&gt;=40, HR$2, 0)</f>
        <v>0</v>
      </c>
      <c r="HS142" s="236">
        <f>IF(MAX($AP142:$AR142)&gt;=40, HS$2, 0)</f>
        <v>0</v>
      </c>
      <c r="HT142" s="236">
        <f>IF(MAX($AS142:$AU142)&gt;=40, HT$2, 0)</f>
        <v>0</v>
      </c>
      <c r="HU142" s="236">
        <f>IF(MAX($AV142:$AX142)&gt;=40, HU$2, 0)</f>
        <v>0</v>
      </c>
      <c r="HV142" s="237">
        <f>IF(MAX($AY142:$BA142)&gt;=40, HV$2, 0)</f>
        <v>0</v>
      </c>
      <c r="HW142" s="238">
        <f>IF(MAX($BB142:$BD142)&gt;=40, HW$2, 0)</f>
        <v>0</v>
      </c>
      <c r="HX142" s="238">
        <f>IF(MAX($BE142:$BG142)&gt;=40, HX$2, 0)</f>
        <v>0</v>
      </c>
      <c r="HY142" s="238">
        <f>IF(MAX($BH142:$BJ142)&gt;=40, HY$2, 0)</f>
        <v>0</v>
      </c>
      <c r="HZ142" s="238">
        <f>IF(MAX($BK142:$BM142)&gt;=40, HZ$2, 0)</f>
        <v>0</v>
      </c>
      <c r="IA142" s="238">
        <f>IF(MAX($BN142:$BP142)&gt;=40, IA$2, 0)</f>
        <v>0</v>
      </c>
      <c r="IB142" s="238">
        <f>IF(MAX($BQ142:$BS142)&gt;=40, IB$2, 0)</f>
        <v>0</v>
      </c>
      <c r="IC142" s="238">
        <f>IF(MAX($BT142:$BV142)&gt;=40, IC$2, 0)</f>
        <v>0</v>
      </c>
      <c r="ID142" s="239">
        <f>IF(MAX($BW142:$BY142)&gt;=40, ID$2, 0)</f>
        <v>0</v>
      </c>
      <c r="IE142" s="240">
        <f>IF(MAX($BZ142:$CB142)&gt;=40, IE$2, 0)</f>
        <v>0</v>
      </c>
      <c r="IF142" s="240">
        <f>IF(MAX($CC142:$CE142)&gt;=40, IF$2, 0)</f>
        <v>0</v>
      </c>
      <c r="IG142" s="240">
        <f>IF(MAX($CF142:$CH142)&gt;=40, IG$2, 0)</f>
        <v>0</v>
      </c>
      <c r="IH142" s="240">
        <f>IF(MAX($CI142:$CK142)&gt;=40, IH$2, 0)</f>
        <v>0</v>
      </c>
      <c r="II142" s="240">
        <f>IF(MAX($CL142:$CN142)&gt;=40, II$2, 0)</f>
        <v>0</v>
      </c>
      <c r="IJ142" s="240">
        <f>IF(MAX($CO142:$CQ142)&gt;=40, IJ$2, 0)</f>
        <v>0</v>
      </c>
      <c r="IK142" s="240">
        <f>IF(MAX($CR142:$CT142)&gt;=40, IK$2, 0)</f>
        <v>0</v>
      </c>
      <c r="IL142" s="240">
        <f>IF(MAX($CU142:$CW142)&gt;=40, IL$2, 0)</f>
        <v>0</v>
      </c>
      <c r="IM142" s="240">
        <f>IF(MAX($CX142:$CZ142)&gt;=40, IM$2, 0)</f>
        <v>0</v>
      </c>
      <c r="IN142" s="240">
        <f>IF(MAX($DA142:$DC142)&gt;=40, IN$2, 0)</f>
        <v>0</v>
      </c>
      <c r="IO142" s="240">
        <f>IF(MAX($DD142:$DF142)&gt;=40, IO$2, 0)</f>
        <v>0</v>
      </c>
      <c r="IP142" s="416">
        <f>SUM(HO142:IB142, ID142:IO142)</f>
        <v>0</v>
      </c>
      <c r="IQ142" s="416">
        <f>SUM(HJ142:HN142, IC142)</f>
        <v>0</v>
      </c>
    </row>
    <row r="143" spans="2:251" ht="15" customHeight="1" x14ac:dyDescent="0.25">
      <c r="B143" s="337"/>
      <c r="C143" s="393"/>
      <c r="D143" s="339"/>
      <c r="E143" s="337"/>
      <c r="F143" s="337"/>
      <c r="G143" s="337"/>
      <c r="H143" s="337"/>
      <c r="I143" s="340"/>
      <c r="J143" s="341"/>
      <c r="K143" s="341"/>
      <c r="L143" s="342"/>
      <c r="M143" s="343"/>
      <c r="N143" s="344"/>
      <c r="O143" s="345"/>
      <c r="P143" s="345"/>
      <c r="Q143" s="346"/>
      <c r="R143" s="344"/>
      <c r="S143" s="345"/>
      <c r="T143" s="345"/>
      <c r="U143" s="395"/>
      <c r="V143" s="344"/>
      <c r="W143" s="345"/>
      <c r="X143" s="345"/>
      <c r="Y143" s="346"/>
      <c r="Z143" s="344"/>
      <c r="AA143" s="346"/>
      <c r="AB143" s="344"/>
      <c r="AC143" s="346"/>
      <c r="AD143" s="344"/>
      <c r="AE143" s="345"/>
      <c r="AF143" s="346"/>
      <c r="AG143" s="344"/>
      <c r="AH143" s="345"/>
      <c r="AI143" s="346"/>
      <c r="AJ143" s="344"/>
      <c r="AK143" s="345"/>
      <c r="AL143" s="346"/>
      <c r="AM143" s="344"/>
      <c r="AN143" s="345"/>
      <c r="AO143" s="346"/>
      <c r="AP143" s="344"/>
      <c r="AQ143" s="345"/>
      <c r="AR143" s="346"/>
      <c r="AS143" s="344"/>
      <c r="AT143" s="345"/>
      <c r="AU143" s="346"/>
      <c r="AV143" s="344"/>
      <c r="AW143" s="345"/>
      <c r="AX143" s="346"/>
      <c r="AY143" s="344"/>
      <c r="AZ143" s="345"/>
      <c r="BA143" s="346"/>
      <c r="BB143" s="344"/>
      <c r="BC143" s="345"/>
      <c r="BD143" s="346"/>
      <c r="BE143" s="344"/>
      <c r="BF143" s="345"/>
      <c r="BG143" s="346"/>
      <c r="BH143" s="344"/>
      <c r="BI143" s="345"/>
      <c r="BJ143" s="346"/>
      <c r="BK143" s="344"/>
      <c r="BL143" s="345"/>
      <c r="BM143" s="346"/>
      <c r="BN143" s="344"/>
      <c r="BO143" s="345"/>
      <c r="BP143" s="346"/>
      <c r="BQ143" s="344"/>
      <c r="BR143" s="345"/>
      <c r="BS143" s="346"/>
      <c r="BT143" s="344"/>
      <c r="BU143" s="347"/>
      <c r="BV143" s="346"/>
      <c r="BW143" s="344"/>
      <c r="BX143" s="345"/>
      <c r="BY143" s="346"/>
      <c r="BZ143" s="344"/>
      <c r="CA143" s="345"/>
      <c r="CB143" s="346"/>
      <c r="CC143" s="344"/>
      <c r="CD143" s="345"/>
      <c r="CE143" s="345"/>
      <c r="CF143" s="345"/>
      <c r="CG143" s="345"/>
      <c r="CH143" s="346"/>
      <c r="CI143" s="344"/>
      <c r="CJ143" s="345"/>
      <c r="CK143" s="346"/>
      <c r="CL143" s="344"/>
      <c r="CM143" s="345"/>
      <c r="CN143" s="346"/>
      <c r="CO143" s="344"/>
      <c r="CP143" s="345"/>
      <c r="CQ143" s="346"/>
      <c r="CR143" s="344"/>
      <c r="CS143" s="345"/>
      <c r="CT143" s="346"/>
      <c r="CU143" s="344"/>
      <c r="CV143" s="345"/>
      <c r="CW143" s="346"/>
      <c r="CX143" s="344"/>
      <c r="CY143" s="345"/>
      <c r="CZ143" s="346"/>
      <c r="DA143" s="344"/>
      <c r="DB143" s="345"/>
      <c r="DC143" s="346"/>
      <c r="DD143" s="344"/>
      <c r="DE143" s="345"/>
      <c r="DF143" s="346"/>
      <c r="DG143" s="338"/>
      <c r="DH143" s="348"/>
      <c r="DI143" s="348"/>
      <c r="DJ143" s="349"/>
      <c r="DK143" s="343"/>
      <c r="DL143" s="350"/>
      <c r="DM143" s="351"/>
      <c r="DN143" s="352"/>
      <c r="DO143" s="353"/>
      <c r="DP143" s="353"/>
      <c r="DQ143" s="353"/>
      <c r="DR143" s="353"/>
      <c r="DS143" s="354"/>
      <c r="DT143" s="355"/>
      <c r="DU143" s="355"/>
      <c r="DV143" s="355"/>
      <c r="DW143" s="355"/>
      <c r="DX143" s="355"/>
      <c r="DY143" s="355"/>
      <c r="DZ143" s="356"/>
      <c r="EA143" s="357"/>
      <c r="EB143" s="357"/>
      <c r="EC143" s="357"/>
      <c r="ED143" s="357"/>
      <c r="EE143" s="357"/>
      <c r="EF143" s="357"/>
      <c r="EG143" s="357"/>
      <c r="EH143" s="358"/>
      <c r="EI143" s="359"/>
      <c r="EJ143" s="359"/>
      <c r="EK143" s="359"/>
      <c r="EL143" s="359"/>
      <c r="EM143" s="359"/>
      <c r="EN143" s="359"/>
      <c r="EO143" s="359"/>
      <c r="EP143" s="359"/>
      <c r="EQ143" s="359"/>
      <c r="ER143" s="359"/>
      <c r="ES143" s="359"/>
      <c r="ET143" s="360"/>
      <c r="EU143" s="352"/>
      <c r="EV143" s="353"/>
      <c r="EW143" s="353"/>
      <c r="EX143" s="353"/>
      <c r="EY143" s="353"/>
      <c r="EZ143" s="354"/>
      <c r="FA143" s="355"/>
      <c r="FB143" s="355"/>
      <c r="FC143" s="355"/>
      <c r="FD143" s="355"/>
      <c r="FE143" s="355"/>
      <c r="FF143" s="355"/>
      <c r="FG143" s="356"/>
      <c r="FH143" s="357"/>
      <c r="FI143" s="357"/>
      <c r="FJ143" s="357"/>
      <c r="FK143" s="357"/>
      <c r="FL143" s="357"/>
      <c r="FM143" s="357"/>
      <c r="FN143" s="357"/>
      <c r="FO143" s="358"/>
      <c r="FP143" s="359"/>
      <c r="FQ143" s="359"/>
      <c r="FR143" s="359"/>
      <c r="FS143" s="359"/>
      <c r="FT143" s="359"/>
      <c r="FU143" s="359"/>
      <c r="FV143" s="359"/>
      <c r="FW143" s="359"/>
      <c r="FX143" s="359"/>
      <c r="FY143" s="359"/>
      <c r="FZ143" s="359"/>
      <c r="GA143" s="360"/>
      <c r="GB143" s="352"/>
      <c r="GC143" s="353"/>
      <c r="GD143" s="353"/>
      <c r="GE143" s="353"/>
      <c r="GF143" s="353"/>
      <c r="GG143" s="354"/>
      <c r="GH143" s="355"/>
      <c r="GI143" s="355"/>
      <c r="GJ143" s="355"/>
      <c r="GK143" s="355"/>
      <c r="GL143" s="355"/>
      <c r="GM143" s="355"/>
      <c r="GN143" s="356"/>
      <c r="GO143" s="357"/>
      <c r="GP143" s="357"/>
      <c r="GQ143" s="357"/>
      <c r="GR143" s="357"/>
      <c r="GS143" s="357"/>
      <c r="GT143" s="357"/>
      <c r="GU143" s="357"/>
      <c r="GV143" s="358"/>
      <c r="GW143" s="359"/>
      <c r="GX143" s="359"/>
      <c r="GY143" s="359"/>
      <c r="GZ143" s="359"/>
      <c r="HA143" s="359"/>
      <c r="HB143" s="359"/>
      <c r="HC143" s="359"/>
      <c r="HD143" s="359"/>
      <c r="HE143" s="359"/>
      <c r="HF143" s="359"/>
      <c r="HG143" s="359"/>
      <c r="HH143" s="360"/>
      <c r="HI143" s="361"/>
      <c r="HJ143" s="352"/>
      <c r="HK143" s="353"/>
      <c r="HL143" s="353"/>
      <c r="HM143" s="353"/>
      <c r="HN143" s="353"/>
      <c r="HO143" s="354"/>
      <c r="HP143" s="355"/>
      <c r="HQ143" s="355"/>
      <c r="HR143" s="355"/>
      <c r="HS143" s="355"/>
      <c r="HT143" s="355"/>
      <c r="HU143" s="355"/>
      <c r="HV143" s="356"/>
      <c r="HW143" s="357"/>
      <c r="HX143" s="357"/>
      <c r="HY143" s="357"/>
      <c r="HZ143" s="357"/>
      <c r="IA143" s="357"/>
      <c r="IB143" s="357"/>
      <c r="IC143" s="357"/>
      <c r="ID143" s="358"/>
      <c r="IE143" s="359"/>
      <c r="IF143" s="359"/>
      <c r="IG143" s="359"/>
      <c r="IH143" s="359"/>
      <c r="II143" s="359"/>
      <c r="IJ143" s="359"/>
      <c r="IK143" s="359"/>
      <c r="IL143" s="359"/>
      <c r="IM143" s="359"/>
      <c r="IN143" s="359"/>
      <c r="IO143" s="359"/>
      <c r="IP143" s="415"/>
      <c r="IQ143" s="415"/>
    </row>
    <row r="144" spans="2:251" ht="15" x14ac:dyDescent="0.25">
      <c r="C144" s="363" t="s">
        <v>915</v>
      </c>
      <c r="D144" s="317"/>
      <c r="E144" s="362">
        <f>COUNTIF(E139:E143, "G")</f>
        <v>0</v>
      </c>
      <c r="F144" s="318"/>
      <c r="G144" s="330"/>
      <c r="H144" s="318"/>
      <c r="I144" s="330"/>
      <c r="J144" s="330"/>
      <c r="K144" s="330"/>
      <c r="L144" s="330"/>
      <c r="M144" s="419"/>
      <c r="N144" s="331"/>
      <c r="O144" s="332"/>
      <c r="P144" s="332"/>
      <c r="Q144" s="333"/>
      <c r="R144" s="331"/>
      <c r="S144" s="332"/>
      <c r="T144" s="332"/>
      <c r="U144" s="332"/>
      <c r="V144" s="331"/>
      <c r="W144" s="332"/>
      <c r="X144" s="332"/>
      <c r="Y144" s="333"/>
      <c r="Z144" s="331"/>
      <c r="AA144" s="333"/>
      <c r="AB144" s="331"/>
      <c r="AC144" s="333"/>
      <c r="AD144" s="331"/>
      <c r="AE144" s="332"/>
      <c r="AF144" s="333"/>
      <c r="AG144" s="331"/>
      <c r="AH144" s="332"/>
      <c r="AI144" s="333"/>
      <c r="AJ144" s="331"/>
      <c r="AK144" s="332"/>
      <c r="AL144" s="333"/>
      <c r="AM144" s="331"/>
      <c r="AN144" s="332"/>
      <c r="AO144" s="333"/>
      <c r="AP144" s="331"/>
      <c r="AQ144" s="332"/>
      <c r="AR144" s="333"/>
      <c r="AS144" s="331"/>
      <c r="AT144" s="332"/>
      <c r="AU144" s="333"/>
      <c r="AV144" s="331"/>
      <c r="AW144" s="332"/>
      <c r="AX144" s="333"/>
      <c r="AY144" s="331"/>
      <c r="AZ144" s="332"/>
      <c r="BA144" s="333"/>
      <c r="BB144" s="331"/>
      <c r="BC144" s="332"/>
      <c r="BD144" s="333"/>
      <c r="BE144" s="331"/>
      <c r="BF144" s="332"/>
      <c r="BG144" s="333"/>
      <c r="BH144" s="331"/>
      <c r="BI144" s="332"/>
      <c r="BJ144" s="333"/>
      <c r="BK144" s="331"/>
      <c r="BL144" s="332"/>
      <c r="BM144" s="333"/>
      <c r="BN144" s="331"/>
      <c r="BO144" s="332"/>
      <c r="BP144" s="333"/>
      <c r="BQ144" s="331"/>
      <c r="BR144" s="332"/>
      <c r="BS144" s="333"/>
      <c r="BT144" s="331"/>
      <c r="BU144" s="332"/>
      <c r="BV144" s="332"/>
      <c r="BW144" s="331"/>
      <c r="BX144" s="332"/>
      <c r="BY144" s="333"/>
      <c r="BZ144" s="331"/>
      <c r="CA144" s="332"/>
      <c r="CB144" s="333"/>
      <c r="CC144" s="331" t="s">
        <v>900</v>
      </c>
      <c r="CD144" s="332"/>
      <c r="CE144" s="332"/>
      <c r="CF144" s="332"/>
      <c r="CG144" s="332"/>
      <c r="CH144" s="333"/>
      <c r="CI144" s="331"/>
      <c r="CJ144" s="332"/>
      <c r="CK144" s="333"/>
      <c r="CL144" s="331"/>
      <c r="CM144" s="332"/>
      <c r="CN144" s="333"/>
      <c r="CO144" s="331" t="s">
        <v>899</v>
      </c>
      <c r="CP144" s="332"/>
      <c r="CQ144" s="332"/>
      <c r="CR144" s="332"/>
      <c r="CS144" s="332"/>
      <c r="CT144" s="332"/>
      <c r="CU144" s="332"/>
      <c r="CV144" s="332"/>
      <c r="CW144" s="332"/>
      <c r="CX144" s="332"/>
      <c r="CY144" s="332"/>
      <c r="CZ144" s="332"/>
      <c r="DA144" s="332"/>
      <c r="DB144" s="332"/>
      <c r="DC144" s="332"/>
      <c r="DD144" s="332"/>
      <c r="DE144" s="332"/>
      <c r="DF144" s="333"/>
      <c r="DG144" s="330"/>
      <c r="DH144" s="372" t="s">
        <v>917</v>
      </c>
      <c r="DI144" s="370">
        <f>COUNTIF($DK139:$DK143, DI$2)</f>
        <v>0</v>
      </c>
      <c r="DJ144" s="370">
        <f>COUNTIF($DK139:$DK143, DJ$2)</f>
        <v>0</v>
      </c>
      <c r="DK144" s="370">
        <f>COUNTIF($DK139:$DK143, DK$2)</f>
        <v>0</v>
      </c>
      <c r="DL144" s="371">
        <f>COUNTIF($DK139:$DK143, DL$2)</f>
        <v>0</v>
      </c>
      <c r="DM144" s="319"/>
      <c r="DN144" s="320"/>
      <c r="DO144" s="321"/>
      <c r="DP144" s="321"/>
      <c r="DQ144" s="321"/>
      <c r="DR144" s="321"/>
      <c r="DS144" s="322"/>
      <c r="DT144" s="323"/>
      <c r="DU144" s="323"/>
      <c r="DV144" s="323"/>
      <c r="DW144" s="323"/>
      <c r="DX144" s="323"/>
      <c r="DY144" s="323"/>
      <c r="DZ144" s="324"/>
      <c r="EA144" s="325"/>
      <c r="EB144" s="325"/>
      <c r="EC144" s="325"/>
      <c r="ED144" s="325"/>
      <c r="EE144" s="325"/>
      <c r="EF144" s="325"/>
      <c r="EG144" s="325"/>
      <c r="EH144" s="326"/>
      <c r="EI144" s="327"/>
      <c r="EJ144" s="327"/>
      <c r="EK144" s="327"/>
      <c r="EL144" s="327"/>
      <c r="EM144" s="327"/>
      <c r="EN144" s="327"/>
      <c r="EO144" s="327"/>
      <c r="EP144" s="327"/>
      <c r="EQ144" s="327"/>
      <c r="ER144" s="327"/>
      <c r="ES144" s="327"/>
      <c r="ET144" s="328"/>
      <c r="EU144" s="320"/>
      <c r="EV144" s="321"/>
      <c r="EW144" s="321"/>
      <c r="EX144" s="321"/>
      <c r="EY144" s="321"/>
      <c r="EZ144" s="322"/>
      <c r="FA144" s="323"/>
      <c r="FB144" s="323"/>
      <c r="FC144" s="323"/>
      <c r="FD144" s="323"/>
      <c r="FE144" s="323"/>
      <c r="FF144" s="323"/>
      <c r="FG144" s="324"/>
      <c r="FH144" s="325"/>
      <c r="FI144" s="325"/>
      <c r="FJ144" s="325"/>
      <c r="FK144" s="325"/>
      <c r="FL144" s="325"/>
      <c r="FM144" s="325"/>
      <c r="FN144" s="325"/>
      <c r="FO144" s="326"/>
      <c r="FP144" s="327"/>
      <c r="FQ144" s="327"/>
      <c r="FR144" s="327"/>
      <c r="FS144" s="327"/>
      <c r="FT144" s="327"/>
      <c r="FU144" s="327"/>
      <c r="FV144" s="327"/>
      <c r="FW144" s="327"/>
      <c r="FX144" s="327"/>
      <c r="FY144" s="327"/>
      <c r="FZ144" s="327"/>
      <c r="GA144" s="328"/>
      <c r="GB144" s="320"/>
      <c r="GC144" s="321"/>
      <c r="GD144" s="321"/>
      <c r="GE144" s="321"/>
      <c r="GF144" s="321"/>
      <c r="GG144" s="322"/>
      <c r="GH144" s="323"/>
      <c r="GI144" s="323"/>
      <c r="GJ144" s="323"/>
      <c r="GK144" s="323"/>
      <c r="GL144" s="323"/>
      <c r="GM144" s="323"/>
      <c r="GN144" s="324"/>
      <c r="GO144" s="325"/>
      <c r="GP144" s="325"/>
      <c r="GQ144" s="325"/>
      <c r="GR144" s="325"/>
      <c r="GS144" s="325"/>
      <c r="GT144" s="325"/>
      <c r="GU144" s="325"/>
      <c r="GV144" s="326"/>
      <c r="GW144" s="327"/>
      <c r="GX144" s="327"/>
      <c r="GY144" s="327"/>
      <c r="GZ144" s="327"/>
      <c r="HA144" s="327"/>
      <c r="HB144" s="327"/>
      <c r="HC144" s="327"/>
      <c r="HD144" s="327"/>
      <c r="HE144" s="327"/>
      <c r="HF144" s="327"/>
      <c r="HG144" s="327"/>
      <c r="HH144" s="328"/>
      <c r="HI144" s="329"/>
      <c r="HJ144" s="320"/>
      <c r="HK144" s="321"/>
      <c r="HL144" s="321"/>
      <c r="HM144" s="321"/>
      <c r="HN144" s="321"/>
      <c r="HO144" s="322"/>
      <c r="HP144" s="323"/>
      <c r="HQ144" s="323"/>
      <c r="HR144" s="323"/>
      <c r="HS144" s="323"/>
      <c r="HT144" s="323"/>
      <c r="HU144" s="323"/>
      <c r="HV144" s="324"/>
      <c r="HW144" s="325"/>
      <c r="HX144" s="325"/>
      <c r="HY144" s="325"/>
      <c r="HZ144" s="325"/>
      <c r="IA144" s="325"/>
      <c r="IB144" s="325"/>
      <c r="IC144" s="325"/>
      <c r="ID144" s="326"/>
      <c r="IE144" s="327"/>
      <c r="IF144" s="327"/>
      <c r="IG144" s="327"/>
      <c r="IH144" s="327"/>
      <c r="II144" s="327"/>
      <c r="IJ144" s="327"/>
      <c r="IK144" s="327"/>
      <c r="IL144" s="327"/>
      <c r="IM144" s="327"/>
      <c r="IN144" s="327"/>
      <c r="IO144" s="327"/>
      <c r="IP144" s="417"/>
      <c r="IQ144" s="417"/>
    </row>
    <row r="145" spans="2:251" ht="15" customHeight="1" x14ac:dyDescent="0.25">
      <c r="B145" s="337"/>
      <c r="C145" s="393"/>
      <c r="D145" s="339"/>
      <c r="E145" s="337"/>
      <c r="F145" s="337"/>
      <c r="G145" s="337"/>
      <c r="H145" s="337"/>
      <c r="I145" s="340"/>
      <c r="J145" s="341"/>
      <c r="K145" s="341"/>
      <c r="L145" s="342"/>
      <c r="M145" s="343"/>
      <c r="N145" s="344"/>
      <c r="O145" s="345"/>
      <c r="P145" s="345"/>
      <c r="Q145" s="346"/>
      <c r="R145" s="344"/>
      <c r="S145" s="345"/>
      <c r="T145" s="345"/>
      <c r="U145" s="395"/>
      <c r="V145" s="344"/>
      <c r="W145" s="345"/>
      <c r="X145" s="345"/>
      <c r="Y145" s="346"/>
      <c r="Z145" s="344"/>
      <c r="AA145" s="346"/>
      <c r="AB145" s="344"/>
      <c r="AC145" s="346"/>
      <c r="AD145" s="344"/>
      <c r="AE145" s="345"/>
      <c r="AF145" s="346"/>
      <c r="AG145" s="344"/>
      <c r="AH145" s="345"/>
      <c r="AI145" s="346"/>
      <c r="AJ145" s="344"/>
      <c r="AK145" s="345"/>
      <c r="AL145" s="346"/>
      <c r="AM145" s="344"/>
      <c r="AN145" s="345"/>
      <c r="AO145" s="346"/>
      <c r="AP145" s="344"/>
      <c r="AQ145" s="345"/>
      <c r="AR145" s="346"/>
      <c r="AS145" s="344"/>
      <c r="AT145" s="345"/>
      <c r="AU145" s="346"/>
      <c r="AV145" s="344"/>
      <c r="AW145" s="345"/>
      <c r="AX145" s="346"/>
      <c r="AY145" s="344"/>
      <c r="AZ145" s="345"/>
      <c r="BA145" s="346"/>
      <c r="BB145" s="344"/>
      <c r="BC145" s="345"/>
      <c r="BD145" s="346"/>
      <c r="BE145" s="344"/>
      <c r="BF145" s="345"/>
      <c r="BG145" s="346"/>
      <c r="BH145" s="344"/>
      <c r="BI145" s="345"/>
      <c r="BJ145" s="346"/>
      <c r="BK145" s="344"/>
      <c r="BL145" s="345"/>
      <c r="BM145" s="346"/>
      <c r="BN145" s="344"/>
      <c r="BO145" s="345"/>
      <c r="BP145" s="346"/>
      <c r="BQ145" s="344"/>
      <c r="BR145" s="345"/>
      <c r="BS145" s="346"/>
      <c r="BT145" s="344"/>
      <c r="BU145" s="347"/>
      <c r="BV145" s="346"/>
      <c r="BW145" s="344"/>
      <c r="BX145" s="345"/>
      <c r="BY145" s="346"/>
      <c r="BZ145" s="344"/>
      <c r="CA145" s="345"/>
      <c r="CB145" s="346"/>
      <c r="CC145" s="344"/>
      <c r="CD145" s="345"/>
      <c r="CE145" s="345"/>
      <c r="CF145" s="345"/>
      <c r="CG145" s="345"/>
      <c r="CH145" s="346"/>
      <c r="CI145" s="344"/>
      <c r="CJ145" s="345"/>
      <c r="CK145" s="346"/>
      <c r="CL145" s="344"/>
      <c r="CM145" s="345"/>
      <c r="CN145" s="346"/>
      <c r="CO145" s="344"/>
      <c r="CP145" s="345"/>
      <c r="CQ145" s="346"/>
      <c r="CR145" s="344"/>
      <c r="CS145" s="345"/>
      <c r="CT145" s="346"/>
      <c r="CU145" s="344"/>
      <c r="CV145" s="345"/>
      <c r="CW145" s="346"/>
      <c r="CX145" s="344"/>
      <c r="CY145" s="345"/>
      <c r="CZ145" s="346"/>
      <c r="DA145" s="344"/>
      <c r="DB145" s="345"/>
      <c r="DC145" s="346"/>
      <c r="DD145" s="344"/>
      <c r="DE145" s="345"/>
      <c r="DF145" s="346"/>
      <c r="DG145" s="338"/>
      <c r="DH145" s="348"/>
      <c r="DI145" s="348"/>
      <c r="DJ145" s="349"/>
      <c r="DK145" s="343"/>
      <c r="DL145" s="350"/>
      <c r="DM145" s="351"/>
      <c r="DN145" s="352"/>
      <c r="DO145" s="353"/>
      <c r="DP145" s="353"/>
      <c r="DQ145" s="353"/>
      <c r="DR145" s="353"/>
      <c r="DS145" s="354"/>
      <c r="DT145" s="355"/>
      <c r="DU145" s="355"/>
      <c r="DV145" s="355"/>
      <c r="DW145" s="355"/>
      <c r="DX145" s="355"/>
      <c r="DY145" s="355"/>
      <c r="DZ145" s="356"/>
      <c r="EA145" s="357"/>
      <c r="EB145" s="357"/>
      <c r="EC145" s="357"/>
      <c r="ED145" s="357"/>
      <c r="EE145" s="357"/>
      <c r="EF145" s="357"/>
      <c r="EG145" s="357"/>
      <c r="EH145" s="358"/>
      <c r="EI145" s="359"/>
      <c r="EJ145" s="359"/>
      <c r="EK145" s="359"/>
      <c r="EL145" s="359"/>
      <c r="EM145" s="359"/>
      <c r="EN145" s="359"/>
      <c r="EO145" s="359"/>
      <c r="EP145" s="359"/>
      <c r="EQ145" s="359"/>
      <c r="ER145" s="359"/>
      <c r="ES145" s="359"/>
      <c r="ET145" s="360"/>
      <c r="EU145" s="352"/>
      <c r="EV145" s="353"/>
      <c r="EW145" s="353"/>
      <c r="EX145" s="353"/>
      <c r="EY145" s="353"/>
      <c r="EZ145" s="354"/>
      <c r="FA145" s="355"/>
      <c r="FB145" s="355"/>
      <c r="FC145" s="355"/>
      <c r="FD145" s="355"/>
      <c r="FE145" s="355"/>
      <c r="FF145" s="355"/>
      <c r="FG145" s="356"/>
      <c r="FH145" s="357"/>
      <c r="FI145" s="357"/>
      <c r="FJ145" s="357"/>
      <c r="FK145" s="357"/>
      <c r="FL145" s="357"/>
      <c r="FM145" s="357"/>
      <c r="FN145" s="357"/>
      <c r="FO145" s="358"/>
      <c r="FP145" s="359"/>
      <c r="FQ145" s="359"/>
      <c r="FR145" s="359"/>
      <c r="FS145" s="359"/>
      <c r="FT145" s="359"/>
      <c r="FU145" s="359"/>
      <c r="FV145" s="359"/>
      <c r="FW145" s="359"/>
      <c r="FX145" s="359"/>
      <c r="FY145" s="359"/>
      <c r="FZ145" s="359"/>
      <c r="GA145" s="360"/>
      <c r="GB145" s="352"/>
      <c r="GC145" s="353"/>
      <c r="GD145" s="353"/>
      <c r="GE145" s="353"/>
      <c r="GF145" s="353"/>
      <c r="GG145" s="354"/>
      <c r="GH145" s="355"/>
      <c r="GI145" s="355"/>
      <c r="GJ145" s="355"/>
      <c r="GK145" s="355"/>
      <c r="GL145" s="355"/>
      <c r="GM145" s="355"/>
      <c r="GN145" s="356"/>
      <c r="GO145" s="357"/>
      <c r="GP145" s="357"/>
      <c r="GQ145" s="357"/>
      <c r="GR145" s="357"/>
      <c r="GS145" s="357"/>
      <c r="GT145" s="357"/>
      <c r="GU145" s="357"/>
      <c r="GV145" s="358"/>
      <c r="GW145" s="359"/>
      <c r="GX145" s="359"/>
      <c r="GY145" s="359"/>
      <c r="GZ145" s="359"/>
      <c r="HA145" s="359"/>
      <c r="HB145" s="359"/>
      <c r="HC145" s="359"/>
      <c r="HD145" s="359"/>
      <c r="HE145" s="359"/>
      <c r="HF145" s="359"/>
      <c r="HG145" s="359"/>
      <c r="HH145" s="360"/>
      <c r="HI145" s="361"/>
      <c r="HJ145" s="352"/>
      <c r="HK145" s="353"/>
      <c r="HL145" s="353"/>
      <c r="HM145" s="353"/>
      <c r="HN145" s="353"/>
      <c r="HO145" s="354"/>
      <c r="HP145" s="355"/>
      <c r="HQ145" s="355"/>
      <c r="HR145" s="355"/>
      <c r="HS145" s="355"/>
      <c r="HT145" s="355"/>
      <c r="HU145" s="355"/>
      <c r="HV145" s="356"/>
      <c r="HW145" s="357"/>
      <c r="HX145" s="357"/>
      <c r="HY145" s="357"/>
      <c r="HZ145" s="357"/>
      <c r="IA145" s="357"/>
      <c r="IB145" s="357"/>
      <c r="IC145" s="357"/>
      <c r="ID145" s="358"/>
      <c r="IE145" s="359"/>
      <c r="IF145" s="359"/>
      <c r="IG145" s="359"/>
      <c r="IH145" s="359"/>
      <c r="II145" s="359"/>
      <c r="IJ145" s="359"/>
      <c r="IK145" s="359"/>
      <c r="IL145" s="359"/>
      <c r="IM145" s="359"/>
      <c r="IN145" s="359"/>
      <c r="IO145" s="359"/>
      <c r="IP145" s="415"/>
      <c r="IQ145" s="415"/>
    </row>
    <row r="146" spans="2:251" ht="15" customHeight="1" x14ac:dyDescent="0.25">
      <c r="B146" s="392">
        <v>1</v>
      </c>
      <c r="C146" s="13"/>
      <c r="D146" s="423"/>
      <c r="E146" s="20"/>
      <c r="F146" s="6"/>
      <c r="G146" s="20"/>
      <c r="H146" s="20"/>
      <c r="I146" s="23"/>
      <c r="J146" s="6"/>
      <c r="K146" s="6"/>
      <c r="L146" s="424"/>
      <c r="M146" s="425"/>
      <c r="N146" s="24"/>
      <c r="O146" s="107"/>
      <c r="P146" s="107"/>
      <c r="Q146" s="273"/>
      <c r="R146" s="24"/>
      <c r="S146" s="107"/>
      <c r="T146" s="107"/>
      <c r="U146" s="290"/>
      <c r="V146" s="24"/>
      <c r="W146" s="107"/>
      <c r="X146" s="107"/>
      <c r="Y146" s="273"/>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c r="AZ146" s="107"/>
      <c r="BA146" s="273"/>
      <c r="BB146" s="24"/>
      <c r="BC146" s="107"/>
      <c r="BD146" s="273"/>
      <c r="BE146" s="24"/>
      <c r="BF146" s="107"/>
      <c r="BG146" s="273"/>
      <c r="BH146" s="24"/>
      <c r="BI146" s="107"/>
      <c r="BJ146" s="273"/>
      <c r="BK146" s="24"/>
      <c r="BL146" s="107"/>
      <c r="BM146" s="273"/>
      <c r="BN146" s="24"/>
      <c r="BO146" s="107"/>
      <c r="BP146" s="273"/>
      <c r="BQ146" s="24"/>
      <c r="BR146" s="107"/>
      <c r="BS146" s="273"/>
      <c r="BT146" s="24"/>
      <c r="BU146" s="291"/>
      <c r="BV146" s="273"/>
      <c r="BW146" s="24"/>
      <c r="BX146" s="107"/>
      <c r="BY146" s="273"/>
      <c r="BZ146" s="24"/>
      <c r="CA146" s="107"/>
      <c r="CB146" s="273"/>
      <c r="CC146" s="24"/>
      <c r="CD146" s="107"/>
      <c r="CE146" s="107"/>
      <c r="CF146" s="107"/>
      <c r="CG146" s="107"/>
      <c r="CH146" s="273"/>
      <c r="CI146" s="24"/>
      <c r="CJ146" s="107"/>
      <c r="CK146" s="273"/>
      <c r="CL146" s="24"/>
      <c r="CM146" s="107"/>
      <c r="CN146" s="273"/>
      <c r="CO146" s="24"/>
      <c r="CP146" s="107"/>
      <c r="CQ146" s="273"/>
      <c r="CR146" s="24"/>
      <c r="CS146" s="107"/>
      <c r="CT146" s="273"/>
      <c r="CU146" s="24"/>
      <c r="CV146" s="107"/>
      <c r="CW146" s="273"/>
      <c r="CX146" s="24"/>
      <c r="CY146" s="107"/>
      <c r="CZ146" s="273"/>
      <c r="DA146" s="24"/>
      <c r="DB146" s="107"/>
      <c r="DC146" s="273"/>
      <c r="DD146" s="24"/>
      <c r="DE146" s="107"/>
      <c r="DF146" s="273"/>
      <c r="DG146" s="218"/>
      <c r="DH146" s="217"/>
      <c r="DI146" s="217"/>
      <c r="DJ146" s="286" t="e">
        <f>AVERAGE(AY146:CZ146)</f>
        <v>#DIV/0!</v>
      </c>
      <c r="DK146" s="219"/>
      <c r="DL146" s="220" t="e">
        <f>IF(DJ146&gt;80, 4, (DJ146-50)/20+2.5)</f>
        <v>#DIV/0!</v>
      </c>
      <c r="DM146" s="61">
        <f>COUNTIF(N146:CZ146, DM$1)+COUNTIF(N146:CZ146, DM$2)</f>
        <v>0</v>
      </c>
      <c r="DN146" s="233">
        <f>IF(COUNTIF($N146:$Q146, ET$1)&gt;0, DN$2, 0)</f>
        <v>0</v>
      </c>
      <c r="DO146" s="234">
        <f>IF(COUNTIF($R146:$U146, ET$1)&gt;0, DO$2, 0)</f>
        <v>0</v>
      </c>
      <c r="DP146" s="234">
        <f>IF(COUNTIF($V146:$Y146, ET$1)&gt;0, DP$2, 0)</f>
        <v>0</v>
      </c>
      <c r="DQ146" s="234">
        <f>IF(COUNTIF($Z146:$AA146, ET$1)&gt;0, DQ$2, 0)</f>
        <v>0</v>
      </c>
      <c r="DR146" s="234">
        <f>IF(COUNTIF($AB146:$AC146, ET$1)&gt;0, DR$2, 0)</f>
        <v>0</v>
      </c>
      <c r="DS146" s="235">
        <f>IF(COUNTIF($AD146:$AF146, $ET$1)&gt;0, DS$2, 0)</f>
        <v>0</v>
      </c>
      <c r="DT146" s="236">
        <f>IF(COUNTIF($AG146:$AI146, $ET$1)&gt;0, DT$2, 0)</f>
        <v>0</v>
      </c>
      <c r="DU146" s="236">
        <f>IF(COUNTIF($AJ146:$AL146, $ET$1)&gt;0, DU$2, 0)</f>
        <v>0</v>
      </c>
      <c r="DV146" s="236">
        <f>IF(COUNTIF($AM146:$AO146, $ET$1)&gt;0, DV$2, 0)</f>
        <v>0</v>
      </c>
      <c r="DW146" s="236">
        <f>IF(COUNTIF($AP146:$AR146, $ET$1)&gt;0, DW$2, 0)</f>
        <v>0</v>
      </c>
      <c r="DX146" s="236">
        <f>IF(COUNTIF($AS146:$AU146, $ET$1)&gt;0, DX$2, 0)</f>
        <v>0</v>
      </c>
      <c r="DY146" s="236">
        <f>IF(COUNTIF($AV146:$AX146, $ET$1)&gt;0, DY$2, 0)</f>
        <v>0</v>
      </c>
      <c r="DZ146" s="237">
        <f>IF(COUNTIF($AY146:$BA146, $ET$1)&gt;0, DZ$2, 0)</f>
        <v>0</v>
      </c>
      <c r="EA146" s="238">
        <f>IF(COUNTIF($BB146:$BD146, $ET$1)&gt;0, EA$2, 0)</f>
        <v>0</v>
      </c>
      <c r="EB146" s="238">
        <f>IF(COUNTIF($BE146:$BG146, $ET$1)&gt;0, EB$2, 0)</f>
        <v>0</v>
      </c>
      <c r="EC146" s="238">
        <f>IF(COUNTIF($BH146:$BJ146, $ET$1)&gt;0, EC$2, 0)</f>
        <v>0</v>
      </c>
      <c r="ED146" s="238">
        <f>IF(COUNTIF($BK146:$BM146, $ET$1)&gt;0, ED$2, 0)</f>
        <v>0</v>
      </c>
      <c r="EE146" s="238">
        <f>IF(COUNTIF($BN146:$BP146, $ET$1)&gt;0, EE$2, 0)</f>
        <v>0</v>
      </c>
      <c r="EF146" s="238">
        <f>IF(COUNTIF($BQ146:$BS146, $ET$1)&gt;0, EF$2, 0)</f>
        <v>0</v>
      </c>
      <c r="EG146" s="238">
        <f>IF(COUNTIF($BT146:$BV146, $ET$1)&gt;0, EG$2, 0)</f>
        <v>0</v>
      </c>
      <c r="EH146" s="239">
        <f>IF(COUNTIF($BW146:$BY146, $ET$1)&gt;0, EH$2, 0)</f>
        <v>0</v>
      </c>
      <c r="EI146" s="240">
        <f>IF(COUNTIF($BZ146:$CB146, $ET$1)&gt;0, EI$2, 0)</f>
        <v>0</v>
      </c>
      <c r="EJ146" s="240">
        <f>IF(COUNTIF($CC146:$CE146, $ET$1)&gt;0, EJ$2, 0)</f>
        <v>0</v>
      </c>
      <c r="EK146" s="240">
        <f>IF(COUNTIF($CF146:$CH146, $ET$1)&gt;0, EK$2, 0)</f>
        <v>0</v>
      </c>
      <c r="EL146" s="240">
        <f>IF(COUNTIF($CI146:$CK146, $ET$1)&gt;0, EL$2, 0)</f>
        <v>0</v>
      </c>
      <c r="EM146" s="240">
        <f>IF(COUNTIF($CL146:$CN146, $ET$1)&gt;0, EM$2, 0)</f>
        <v>0</v>
      </c>
      <c r="EN146" s="240">
        <f>IF(COUNTIF($CO146:$CQ146, $ET$1)&gt;0, EN$2, 0)</f>
        <v>0</v>
      </c>
      <c r="EO146" s="240">
        <f>IF(COUNTIF($CR146:$CT146, $ET$1)&gt;0, EO$2, 0)</f>
        <v>0</v>
      </c>
      <c r="EP146" s="240">
        <f>IF(COUNTIF($CU146:$CW146, $ET$1)&gt;0, EP$2, 0)</f>
        <v>0</v>
      </c>
      <c r="EQ146" s="240">
        <f>IF(COUNTIF($CX146:$CZ146, $ET$1)&gt;0, EQ$2, 0)</f>
        <v>0</v>
      </c>
      <c r="ER146" s="240">
        <f>IF(COUNTIF($DA146:$DC146, $ET$1)&gt;0, ER$2, 0)</f>
        <v>0</v>
      </c>
      <c r="ES146" s="240">
        <f>IF(COUNTIF($DD146:$DF146, $ET$1)&gt;0, ES$2, 0)</f>
        <v>0</v>
      </c>
      <c r="ET146" s="241">
        <f>SUM(DN146:ES146)</f>
        <v>0</v>
      </c>
      <c r="EU146" s="242">
        <f>IF(COUNTIF($N146:$Q146, GA$1)&gt;0, EU$2, 0)</f>
        <v>0</v>
      </c>
      <c r="EV146" s="234">
        <f>IF(COUNTIF($R146:$U146, GA$1)&gt;0, EV$2, 0)</f>
        <v>0</v>
      </c>
      <c r="EW146" s="234">
        <f>IF(COUNTIF($V146:$Y146, GA$1)&gt;0, EW$2, 0)</f>
        <v>0</v>
      </c>
      <c r="EX146" s="234">
        <f>IF(COUNTIF($Z146:$AA146, GA$1)&gt;0, EX$2, 0)</f>
        <v>0</v>
      </c>
      <c r="EY146" s="234">
        <f>IF(COUNTIF($AB146:$AC146, GA$1)&gt;0, EY$2, 0)</f>
        <v>0</v>
      </c>
      <c r="EZ146" s="235">
        <f>IF(COUNTIF($AD146:$AF146, $GA$1)&gt;0, EZ$2, 0)</f>
        <v>0</v>
      </c>
      <c r="FA146" s="236">
        <f>IF(COUNTIF($AG146:$AI146, $GA$1)&gt;0, FA$2, 0)</f>
        <v>0</v>
      </c>
      <c r="FB146" s="236">
        <f>IF(COUNTIF($AJ146:$AL146, $GA$1)&gt;0, FB$2, 0)</f>
        <v>0</v>
      </c>
      <c r="FC146" s="236">
        <f>IF(COUNTIF($AM146:$AO146, $GA$1)&gt;0, FC$2, 0)</f>
        <v>0</v>
      </c>
      <c r="FD146" s="236">
        <f>IF(COUNTIF($AP146:$AR146, $GA$1)&gt;0, FD$2, 0)</f>
        <v>0</v>
      </c>
      <c r="FE146" s="236">
        <f>IF(COUNTIF($AS146:$AU146, $GA$1)&gt;0, FE$2, 0)</f>
        <v>0</v>
      </c>
      <c r="FF146" s="236">
        <f>IF(COUNTIF($AV146:$AX146, $GA$1)&gt;0, FF$2, 0)</f>
        <v>0</v>
      </c>
      <c r="FG146" s="237">
        <f>IF(COUNTIF($AY146:$BA146, $GA$1)&gt;0, FG$2, 0)</f>
        <v>0</v>
      </c>
      <c r="FH146" s="238">
        <f>IF(COUNTIF($BB146:$BD146, $GA$1)&gt;0, FH$2, 0)</f>
        <v>0</v>
      </c>
      <c r="FI146" s="238">
        <f>IF(COUNTIF($BE146:$BG146, $GA$1)&gt;0, FI$2, 0)</f>
        <v>0</v>
      </c>
      <c r="FJ146" s="238">
        <f>IF(COUNTIF($BH146:$BJ146, $GA$1)&gt;0, FJ$2, 0)</f>
        <v>0</v>
      </c>
      <c r="FK146" s="238">
        <f>IF(COUNTIF($BK146:$BM146, $GA$1)&gt;0, FK$2, 0)</f>
        <v>0</v>
      </c>
      <c r="FL146" s="238">
        <f>IF(COUNTIF($BN146:$BP146, $GA$1)&gt;0, FL$2, 0)</f>
        <v>0</v>
      </c>
      <c r="FM146" s="238">
        <f>IF(COUNTIF($BQ146:$BS146, $GA$1)&gt;0, FM$2, 0)</f>
        <v>0</v>
      </c>
      <c r="FN146" s="238">
        <f>IF(COUNTIF($BT146:$BV146, $GA$1)&gt;0, FN$2, 0)</f>
        <v>0</v>
      </c>
      <c r="FO146" s="239">
        <f>IF(COUNTIF($BW146:$BY146, $GA$1)&gt;0, FO$2, 0)</f>
        <v>0</v>
      </c>
      <c r="FP146" s="240">
        <f>IF(COUNTIF($BZ146:$CB146, $GA$1)&gt;0, FP$2, 0)</f>
        <v>0</v>
      </c>
      <c r="FQ146" s="240">
        <f>IF(COUNTIF($CC146:$CE146, $GA$1)&gt;0, FQ$2, 0)</f>
        <v>0</v>
      </c>
      <c r="FR146" s="240">
        <f>IF(COUNTIF($CF146:$CH146, $GA$1)&gt;0, FR$2, 0)</f>
        <v>0</v>
      </c>
      <c r="FS146" s="240">
        <f>IF(COUNTIF($CI146:$CK146, $GA$1)&gt;0, FS$2, 0)</f>
        <v>0</v>
      </c>
      <c r="FT146" s="240">
        <f>IF(COUNTIF($CL146:$CN146, $GA$1)&gt;0, FT$2, 0)</f>
        <v>0</v>
      </c>
      <c r="FU146" s="240">
        <f>IF(COUNTIF($CO146:$CQ146, $GA$1)&gt;0, FU$2, 0)</f>
        <v>0</v>
      </c>
      <c r="FV146" s="240">
        <f>IF(COUNTIF($CR146:$CT146, $GA$1)&gt;0, FV$2, 0)</f>
        <v>0</v>
      </c>
      <c r="FW146" s="240">
        <f>IF(COUNTIF($CU146:$CW146, $GA$1)&gt;0, FW$2, 0)</f>
        <v>0</v>
      </c>
      <c r="FX146" s="240">
        <f>IF(COUNTIF($CX146:$CZ146, $GA$1)&gt;0, FX$2, 0)</f>
        <v>0</v>
      </c>
      <c r="FY146" s="240">
        <f>IF(COUNTIF($DA146:$DC146, $GA$1)&gt;0, FY$2, 0)</f>
        <v>0</v>
      </c>
      <c r="FZ146" s="240">
        <f>IF(COUNTIF($DD146:$DF146, $GA$1)&gt;0, FZ$2, 0)</f>
        <v>0</v>
      </c>
      <c r="GA146" s="241">
        <f>SUM(EU146:FZ146)</f>
        <v>0</v>
      </c>
      <c r="GB146" s="242">
        <f>IF(COUNTIF($N146:$Q146, HH$1)&gt;0, GB$2, 0)</f>
        <v>0</v>
      </c>
      <c r="GC146" s="234">
        <f>IF(COUNTIF($R146:$U146, HH$1)&gt;0, GC$2, 0)</f>
        <v>0</v>
      </c>
      <c r="GD146" s="234">
        <f>IF(COUNTIF($V146:$Y146, HH$1)&gt;0, GD$2, 0)</f>
        <v>0</v>
      </c>
      <c r="GE146" s="234">
        <f>IF(COUNTIF($Z146:$AA146, HH$1)&gt;0, GE$2, 0)</f>
        <v>0</v>
      </c>
      <c r="GF146" s="234">
        <f>IF(COUNTIF($AB146:$AC146, HH$1)&gt;0, GF$2, 0)</f>
        <v>0</v>
      </c>
      <c r="GG146" s="235">
        <f>IF(COUNTIF($AD146:$AF146, $HH$1)&gt;0, GG$2, 0)</f>
        <v>0</v>
      </c>
      <c r="GH146" s="236">
        <f>IF(COUNTIF($AG146:$AI146, $HH$1)&gt;0, GH$2, 0)</f>
        <v>0</v>
      </c>
      <c r="GI146" s="236">
        <f>IF(COUNTIF($AJ146:$AL146, $HH$1)&gt;0, GI$2, 0)</f>
        <v>0</v>
      </c>
      <c r="GJ146" s="236">
        <f>IF(COUNTIF($AM146:$AO146, $HH$1)&gt;0, GJ$2, 0)</f>
        <v>0</v>
      </c>
      <c r="GK146" s="236">
        <f>IF(COUNTIF($AP146:$AR146, $HH$1)&gt;0, GK$2, 0)</f>
        <v>0</v>
      </c>
      <c r="GL146" s="236">
        <f>IF(COUNTIF($AS146:$AU146, $HH$1)&gt;0, GL$2, 0)</f>
        <v>0</v>
      </c>
      <c r="GM146" s="236">
        <f>IF(COUNTIF($AV146:$AX146, $HH$1)&gt;0, GM$2, 0)</f>
        <v>0</v>
      </c>
      <c r="GN146" s="237">
        <f>IF(COUNTIF($AY146:$BA146, $HH$1)&gt;0, GN$2, 0)</f>
        <v>0</v>
      </c>
      <c r="GO146" s="238">
        <f>IF(COUNTIF($BB146:$BD146, $HH$1)&gt;0, GO$2, 0)</f>
        <v>0</v>
      </c>
      <c r="GP146" s="238">
        <f>IF(COUNTIF($BE146:$BG146, $HH$1)&gt;0, GP$2, 0)</f>
        <v>0</v>
      </c>
      <c r="GQ146" s="238">
        <f>IF(COUNTIF($BH146:$BJ146, $HH$1)&gt;0, GQ$2, 0)</f>
        <v>0</v>
      </c>
      <c r="GR146" s="238">
        <f>IF(COUNTIF($BK146:$BM146, $HH$1)&gt;0, GR$2, 0)</f>
        <v>0</v>
      </c>
      <c r="GS146" s="238">
        <f>IF(COUNTIF($BN146:$BP146, $HH$1)&gt;0, GS$2, 0)</f>
        <v>0</v>
      </c>
      <c r="GT146" s="238">
        <f>IF(COUNTIF($BQ146:$BS146, $HH$1)&gt;0, GT$2, 0)</f>
        <v>0</v>
      </c>
      <c r="GU146" s="238">
        <f>IF(COUNTIF($BT146:$BV146, $HH$1)&gt;0, GU$2, 0)</f>
        <v>0</v>
      </c>
      <c r="GV146" s="239">
        <f>IF(COUNTIF($BW146:$BY146, $HH$1)&gt;0, GV$2, 0)</f>
        <v>0</v>
      </c>
      <c r="GW146" s="240">
        <f>IF(COUNTIF($BZ146:$CB146, $HH$1)&gt;0, GW$2, 0)</f>
        <v>0</v>
      </c>
      <c r="GX146" s="240">
        <f>IF(COUNTIF($CC146:$CE146, $HH$1)&gt;0, GX$2, 0)</f>
        <v>0</v>
      </c>
      <c r="GY146" s="240">
        <f>IF(COUNTIF($CF146:$CH146, $HH$1)&gt;0, GY$2, 0)</f>
        <v>0</v>
      </c>
      <c r="GZ146" s="240">
        <f>IF(COUNTIF($CI146:$CK146, $HH$1)&gt;0, GZ$2, 0)</f>
        <v>0</v>
      </c>
      <c r="HA146" s="240">
        <f>IF(COUNTIF($CL146:$CN146, $HH$1)&gt;0, HA$2, 0)</f>
        <v>0</v>
      </c>
      <c r="HB146" s="240">
        <f>IF(COUNTIF($CO146:$CQ146, $HH$1)&gt;0, HB$2, 0)</f>
        <v>0</v>
      </c>
      <c r="HC146" s="240">
        <f>IF(COUNTIF($CR146:$CT146, $HH$1)&gt;0, HC$2, 0)</f>
        <v>0</v>
      </c>
      <c r="HD146" s="240">
        <f>IF(COUNTIF($CU146:$CW146, $HH$1)&gt;0, HD$2, 0)</f>
        <v>0</v>
      </c>
      <c r="HE146" s="240">
        <f>IF(COUNTIF($CX146:$CZ146, $HH$1)&gt;0, HE$2, 0)</f>
        <v>0</v>
      </c>
      <c r="HF146" s="240">
        <f>IF(COUNTIF($DA146:$DC146, $HH$1)&gt;0, HF$2, 0)</f>
        <v>0</v>
      </c>
      <c r="HG146" s="240">
        <f>IF(COUNTIF($DD146:$DF146, $HH$1)&gt;0, HG$2, 0)</f>
        <v>0</v>
      </c>
      <c r="HH146" s="241">
        <f>SUM(GB146:HG146)</f>
        <v>0</v>
      </c>
      <c r="HI146" s="243"/>
      <c r="HJ146" s="242">
        <f>IF(MAX($N146:$Q146)&gt;=40, HJ$2, 0)</f>
        <v>0</v>
      </c>
      <c r="HK146" s="234">
        <f>IF(MAX($R146:$U146)&gt;=40, HK$2, 0)</f>
        <v>0</v>
      </c>
      <c r="HL146" s="234">
        <f>IF(MAX($V146:$Y146)&gt;=40, HL$2, 0)</f>
        <v>0</v>
      </c>
      <c r="HM146" s="234">
        <f>IF(MAX($Z146:$AA146)&gt;=40, HM$2, 0)</f>
        <v>0</v>
      </c>
      <c r="HN146" s="234">
        <f>IF(MAX($AB146:$AC146)&gt;=40, HN$2, 0)</f>
        <v>0</v>
      </c>
      <c r="HO146" s="235">
        <f>IF(MAX($AD146:$AF146)&gt;=40, HO$2, 0)</f>
        <v>0</v>
      </c>
      <c r="HP146" s="236">
        <f>IF(MAX($AG146:$AI146)&gt;=40, HP$2, 0)</f>
        <v>0</v>
      </c>
      <c r="HQ146" s="236">
        <f>IF(MAX($AJ146:$AL146)&gt;=40, HQ$2, 0)</f>
        <v>0</v>
      </c>
      <c r="HR146" s="236">
        <f>IF(MAX($AM146:$AO146)&gt;=40, HR$2, 0)</f>
        <v>0</v>
      </c>
      <c r="HS146" s="236">
        <f>IF(MAX($AP146:$AR146)&gt;=40, HS$2, 0)</f>
        <v>0</v>
      </c>
      <c r="HT146" s="236">
        <f>IF(MAX($AS146:$AU146)&gt;=40, HT$2, 0)</f>
        <v>0</v>
      </c>
      <c r="HU146" s="236">
        <f>IF(MAX($AV146:$AX146)&gt;=40, HU$2, 0)</f>
        <v>0</v>
      </c>
      <c r="HV146" s="237">
        <f>IF(MAX($AY146:$BA146)&gt;=40, HV$2, 0)</f>
        <v>0</v>
      </c>
      <c r="HW146" s="238">
        <f>IF(MAX($BB146:$BD146)&gt;=40, HW$2, 0)</f>
        <v>0</v>
      </c>
      <c r="HX146" s="238">
        <f>IF(MAX($BE146:$BG146)&gt;=40, HX$2, 0)</f>
        <v>0</v>
      </c>
      <c r="HY146" s="238">
        <f>IF(MAX($BH146:$BJ146)&gt;=40, HY$2, 0)</f>
        <v>0</v>
      </c>
      <c r="HZ146" s="238">
        <f>IF(MAX($BK146:$BM146)&gt;=40, HZ$2, 0)</f>
        <v>0</v>
      </c>
      <c r="IA146" s="238">
        <f>IF(MAX($BN146:$BP146)&gt;=40, IA$2, 0)</f>
        <v>0</v>
      </c>
      <c r="IB146" s="238">
        <f>IF(MAX($BQ146:$BS146)&gt;=40, IB$2, 0)</f>
        <v>0</v>
      </c>
      <c r="IC146" s="238">
        <f>IF(MAX($BT146:$BV146)&gt;=40, IC$2, 0)</f>
        <v>0</v>
      </c>
      <c r="ID146" s="239">
        <f>IF(MAX($BW146:$BY146)&gt;=40, ID$2, 0)</f>
        <v>0</v>
      </c>
      <c r="IE146" s="240">
        <f>IF(MAX($BZ146:$CB146)&gt;=40, IE$2, 0)</f>
        <v>0</v>
      </c>
      <c r="IF146" s="240">
        <f>IF(MAX($CC146:$CE146)&gt;=40, IF$2, 0)</f>
        <v>0</v>
      </c>
      <c r="IG146" s="240">
        <f>IF(MAX($CF146:$CH146)&gt;=40, IG$2, 0)</f>
        <v>0</v>
      </c>
      <c r="IH146" s="240">
        <f>IF(MAX($CI146:$CK146)&gt;=40, IH$2, 0)</f>
        <v>0</v>
      </c>
      <c r="II146" s="240">
        <f>IF(MAX($CL146:$CN146)&gt;=40, II$2, 0)</f>
        <v>0</v>
      </c>
      <c r="IJ146" s="240">
        <f>IF(MAX($CO146:$CQ146)&gt;=40, IJ$2, 0)</f>
        <v>0</v>
      </c>
      <c r="IK146" s="240">
        <f>IF(MAX($CR146:$CT146)&gt;=40, IK$2, 0)</f>
        <v>0</v>
      </c>
      <c r="IL146" s="240">
        <f>IF(MAX($CU146:$CW146)&gt;=40, IL$2, 0)</f>
        <v>0</v>
      </c>
      <c r="IM146" s="240">
        <f>IF(MAX($CX146:$CZ146)&gt;=40, IM$2, 0)</f>
        <v>0</v>
      </c>
      <c r="IN146" s="240">
        <f>IF(MAX($DA146:$DC146)&gt;=40, IN$2, 0)</f>
        <v>0</v>
      </c>
      <c r="IO146" s="240">
        <f>IF(MAX($DD146:$DF146)&gt;=40, IO$2, 0)</f>
        <v>0</v>
      </c>
      <c r="IP146" s="416">
        <f>SUM(HO146:IB146, ID146:IO146)</f>
        <v>0</v>
      </c>
      <c r="IQ146" s="416">
        <f>SUM(HJ146:HN146, IC146)</f>
        <v>0</v>
      </c>
    </row>
    <row r="147" spans="2:251" ht="15" customHeight="1" x14ac:dyDescent="0.25">
      <c r="B147" s="392">
        <v>2</v>
      </c>
      <c r="C147" s="13"/>
      <c r="D147" s="423"/>
      <c r="E147" s="20"/>
      <c r="F147" s="6"/>
      <c r="G147" s="20"/>
      <c r="H147" s="20"/>
      <c r="I147" s="23"/>
      <c r="J147" s="6"/>
      <c r="K147" s="6"/>
      <c r="L147" s="424"/>
      <c r="M147" s="425"/>
      <c r="N147" s="24"/>
      <c r="O147" s="107"/>
      <c r="P147" s="107"/>
      <c r="Q147" s="273"/>
      <c r="R147" s="24"/>
      <c r="S147" s="107"/>
      <c r="T147" s="107"/>
      <c r="U147" s="290"/>
      <c r="V147" s="24"/>
      <c r="W147" s="107"/>
      <c r="X147" s="107"/>
      <c r="Y147" s="273"/>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c r="AZ147" s="107"/>
      <c r="BA147" s="273"/>
      <c r="BB147" s="24"/>
      <c r="BC147" s="107"/>
      <c r="BD147" s="273"/>
      <c r="BE147" s="24"/>
      <c r="BF147" s="107"/>
      <c r="BG147" s="273"/>
      <c r="BH147" s="24"/>
      <c r="BI147" s="107"/>
      <c r="BJ147" s="273"/>
      <c r="BK147" s="24"/>
      <c r="BL147" s="107"/>
      <c r="BM147" s="273"/>
      <c r="BN147" s="24"/>
      <c r="BO147" s="107"/>
      <c r="BP147" s="273"/>
      <c r="BQ147" s="24"/>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t="e">
        <f>AVERAGE(AY147:CZ147)</f>
        <v>#DIV/0!</v>
      </c>
      <c r="DK147" s="219"/>
      <c r="DL147" s="220" t="e">
        <f>IF(DJ147&gt;80, 4, (DJ147-50)/20+2.5)</f>
        <v>#DIV/0!</v>
      </c>
      <c r="DM147" s="61">
        <f>COUNTIF(N147:CZ147, DM$1)+COUNTIF(N147:CZ147, DM$2)</f>
        <v>0</v>
      </c>
      <c r="DN147" s="233">
        <f>IF(COUNTIF($N147:$Q147, ET$1)&gt;0, DN$2, 0)</f>
        <v>0</v>
      </c>
      <c r="DO147" s="234">
        <f>IF(COUNTIF($R147:$U147, ET$1)&gt;0, DO$2, 0)</f>
        <v>0</v>
      </c>
      <c r="DP147" s="234">
        <f>IF(COUNTIF($V147:$Y147, ET$1)&gt;0, DP$2, 0)</f>
        <v>0</v>
      </c>
      <c r="DQ147" s="234">
        <f>IF(COUNTIF($Z147:$AA147, ET$1)&gt;0, DQ$2, 0)</f>
        <v>0</v>
      </c>
      <c r="DR147" s="234">
        <f>IF(COUNTIF($AB147:$AC147, ET$1)&gt;0, DR$2, 0)</f>
        <v>0</v>
      </c>
      <c r="DS147" s="235">
        <f>IF(COUNTIF($AD147:$AF147, $ET$1)&gt;0, DS$2, 0)</f>
        <v>0</v>
      </c>
      <c r="DT147" s="236">
        <f>IF(COUNTIF($AG147:$AI147, $ET$1)&gt;0, DT$2, 0)</f>
        <v>0</v>
      </c>
      <c r="DU147" s="236">
        <f>IF(COUNTIF($AJ147:$AL147, $ET$1)&gt;0, DU$2, 0)</f>
        <v>0</v>
      </c>
      <c r="DV147" s="236">
        <f>IF(COUNTIF($AM147:$AO147, $ET$1)&gt;0, DV$2, 0)</f>
        <v>0</v>
      </c>
      <c r="DW147" s="236">
        <f>IF(COUNTIF($AP147:$AR147, $ET$1)&gt;0, DW$2, 0)</f>
        <v>0</v>
      </c>
      <c r="DX147" s="236">
        <f>IF(COUNTIF($AS147:$AU147, $ET$1)&gt;0, DX$2, 0)</f>
        <v>0</v>
      </c>
      <c r="DY147" s="236">
        <f>IF(COUNTIF($AV147:$AX147, $ET$1)&gt;0, DY$2, 0)</f>
        <v>0</v>
      </c>
      <c r="DZ147" s="237">
        <f>IF(COUNTIF($AY147:$BA147, $ET$1)&gt;0, DZ$2, 0)</f>
        <v>0</v>
      </c>
      <c r="EA147" s="238">
        <f>IF(COUNTIF($BB147:$BD147, $ET$1)&gt;0, EA$2, 0)</f>
        <v>0</v>
      </c>
      <c r="EB147" s="238">
        <f>IF(COUNTIF($BE147:$BG147, $ET$1)&gt;0, EB$2, 0)</f>
        <v>0</v>
      </c>
      <c r="EC147" s="238">
        <f>IF(COUNTIF($BH147:$BJ147, $ET$1)&gt;0, EC$2, 0)</f>
        <v>0</v>
      </c>
      <c r="ED147" s="238">
        <f>IF(COUNTIF($BK147:$BM147, $ET$1)&gt;0, ED$2, 0)</f>
        <v>0</v>
      </c>
      <c r="EE147" s="238">
        <f>IF(COUNTIF($BN147:$BP147, $ET$1)&gt;0, EE$2, 0)</f>
        <v>0</v>
      </c>
      <c r="EF147" s="238">
        <f>IF(COUNTIF($BQ147:$BS147, $ET$1)&gt;0, EF$2, 0)</f>
        <v>0</v>
      </c>
      <c r="EG147" s="238">
        <f>IF(COUNTIF($BT147:$BV147, $ET$1)&gt;0, EG$2, 0)</f>
        <v>0</v>
      </c>
      <c r="EH147" s="239">
        <f>IF(COUNTIF($BW147:$BY147, $ET$1)&gt;0, EH$2, 0)</f>
        <v>0</v>
      </c>
      <c r="EI147" s="240">
        <f>IF(COUNTIF($BZ147:$CB147, $ET$1)&gt;0, EI$2, 0)</f>
        <v>0</v>
      </c>
      <c r="EJ147" s="240">
        <f>IF(COUNTIF($CC147:$CE147, $ET$1)&gt;0, EJ$2, 0)</f>
        <v>0</v>
      </c>
      <c r="EK147" s="240">
        <f>IF(COUNTIF($CF147:$CH147, $ET$1)&gt;0, EK$2, 0)</f>
        <v>0</v>
      </c>
      <c r="EL147" s="240">
        <f>IF(COUNTIF($CI147:$CK147, $ET$1)&gt;0, EL$2, 0)</f>
        <v>0</v>
      </c>
      <c r="EM147" s="240">
        <f>IF(COUNTIF($CL147:$CN147, $ET$1)&gt;0, EM$2, 0)</f>
        <v>0</v>
      </c>
      <c r="EN147" s="240">
        <f>IF(COUNTIF($CO147:$CQ147, $ET$1)&gt;0, EN$2, 0)</f>
        <v>0</v>
      </c>
      <c r="EO147" s="240">
        <f>IF(COUNTIF($CR147:$CT147, $ET$1)&gt;0, EO$2, 0)</f>
        <v>0</v>
      </c>
      <c r="EP147" s="240">
        <f>IF(COUNTIF($CU147:$CW147, $ET$1)&gt;0, EP$2, 0)</f>
        <v>0</v>
      </c>
      <c r="EQ147" s="240">
        <f>IF(COUNTIF($CX147:$CZ147, $ET$1)&gt;0, EQ$2, 0)</f>
        <v>0</v>
      </c>
      <c r="ER147" s="240">
        <f>IF(COUNTIF($DA147:$DC147, $ET$1)&gt;0, ER$2, 0)</f>
        <v>0</v>
      </c>
      <c r="ES147" s="240">
        <f>IF(COUNTIF($DD147:$DF147, $ET$1)&gt;0, ES$2, 0)</f>
        <v>0</v>
      </c>
      <c r="ET147" s="241">
        <f>SUM(DN147:ES147)</f>
        <v>0</v>
      </c>
      <c r="EU147" s="242">
        <f>IF(COUNTIF($N147:$Q147, GA$1)&gt;0, EU$2, 0)</f>
        <v>0</v>
      </c>
      <c r="EV147" s="234">
        <f>IF(COUNTIF($R147:$U147, GA$1)&gt;0, EV$2, 0)</f>
        <v>0</v>
      </c>
      <c r="EW147" s="234">
        <f>IF(COUNTIF($V147:$Y147, GA$1)&gt;0, EW$2, 0)</f>
        <v>0</v>
      </c>
      <c r="EX147" s="234">
        <f>IF(COUNTIF($Z147:$AA147, GA$1)&gt;0, EX$2, 0)</f>
        <v>0</v>
      </c>
      <c r="EY147" s="234">
        <f>IF(COUNTIF($AB147:$AC147, GA$1)&gt;0, EY$2, 0)</f>
        <v>0</v>
      </c>
      <c r="EZ147" s="235">
        <f>IF(COUNTIF($AD147:$AF147, $GA$1)&gt;0, EZ$2, 0)</f>
        <v>0</v>
      </c>
      <c r="FA147" s="236">
        <f>IF(COUNTIF($AG147:$AI147, $GA$1)&gt;0, FA$2, 0)</f>
        <v>0</v>
      </c>
      <c r="FB147" s="236">
        <f>IF(COUNTIF($AJ147:$AL147, $GA$1)&gt;0, FB$2, 0)</f>
        <v>0</v>
      </c>
      <c r="FC147" s="236">
        <f>IF(COUNTIF($AM147:$AO147, $GA$1)&gt;0, FC$2, 0)</f>
        <v>0</v>
      </c>
      <c r="FD147" s="236">
        <f>IF(COUNTIF($AP147:$AR147, $GA$1)&gt;0, FD$2, 0)</f>
        <v>0</v>
      </c>
      <c r="FE147" s="236">
        <f>IF(COUNTIF($AS147:$AU147, $GA$1)&gt;0, FE$2, 0)</f>
        <v>0</v>
      </c>
      <c r="FF147" s="236">
        <f>IF(COUNTIF($AV147:$AX147, $GA$1)&gt;0, FF$2, 0)</f>
        <v>0</v>
      </c>
      <c r="FG147" s="237">
        <f>IF(COUNTIF($AY147:$BA147, $GA$1)&gt;0, FG$2, 0)</f>
        <v>0</v>
      </c>
      <c r="FH147" s="238">
        <f>IF(COUNTIF($BB147:$BD147, $GA$1)&gt;0, FH$2, 0)</f>
        <v>0</v>
      </c>
      <c r="FI147" s="238">
        <f>IF(COUNTIF($BE147:$BG147, $GA$1)&gt;0, FI$2, 0)</f>
        <v>0</v>
      </c>
      <c r="FJ147" s="238">
        <f>IF(COUNTIF($BH147:$BJ147, $GA$1)&gt;0, FJ$2, 0)</f>
        <v>0</v>
      </c>
      <c r="FK147" s="238">
        <f>IF(COUNTIF($BK147:$BM147, $GA$1)&gt;0, FK$2, 0)</f>
        <v>0</v>
      </c>
      <c r="FL147" s="238">
        <f>IF(COUNTIF($BN147:$BP147, $GA$1)&gt;0, FL$2, 0)</f>
        <v>0</v>
      </c>
      <c r="FM147" s="238">
        <f>IF(COUNTIF($BQ147:$BS147, $GA$1)&gt;0, FM$2, 0)</f>
        <v>0</v>
      </c>
      <c r="FN147" s="238">
        <f>IF(COUNTIF($BT147:$BV147, $GA$1)&gt;0, FN$2, 0)</f>
        <v>0</v>
      </c>
      <c r="FO147" s="239">
        <f>IF(COUNTIF($BW147:$BY147, $GA$1)&gt;0, FO$2, 0)</f>
        <v>0</v>
      </c>
      <c r="FP147" s="240">
        <f>IF(COUNTIF($BZ147:$CB147, $GA$1)&gt;0, FP$2, 0)</f>
        <v>0</v>
      </c>
      <c r="FQ147" s="240">
        <f>IF(COUNTIF($CC147:$CE147, $GA$1)&gt;0, FQ$2, 0)</f>
        <v>0</v>
      </c>
      <c r="FR147" s="240">
        <f>IF(COUNTIF($CF147:$CH147, $GA$1)&gt;0, FR$2, 0)</f>
        <v>0</v>
      </c>
      <c r="FS147" s="240">
        <f>IF(COUNTIF($CI147:$CK147, $GA$1)&gt;0, FS$2, 0)</f>
        <v>0</v>
      </c>
      <c r="FT147" s="240">
        <f>IF(COUNTIF($CL147:$CN147, $GA$1)&gt;0, FT$2, 0)</f>
        <v>0</v>
      </c>
      <c r="FU147" s="240">
        <f>IF(COUNTIF($CO147:$CQ147, $GA$1)&gt;0, FU$2, 0)</f>
        <v>0</v>
      </c>
      <c r="FV147" s="240">
        <f>IF(COUNTIF($CR147:$CT147, $GA$1)&gt;0, FV$2, 0)</f>
        <v>0</v>
      </c>
      <c r="FW147" s="240">
        <f>IF(COUNTIF($CU147:$CW147, $GA$1)&gt;0, FW$2, 0)</f>
        <v>0</v>
      </c>
      <c r="FX147" s="240">
        <f>IF(COUNTIF($CX147:$CZ147, $GA$1)&gt;0, FX$2, 0)</f>
        <v>0</v>
      </c>
      <c r="FY147" s="240">
        <f>IF(COUNTIF($DA147:$DC147, $GA$1)&gt;0, FY$2, 0)</f>
        <v>0</v>
      </c>
      <c r="FZ147" s="240">
        <f>IF(COUNTIF($DD147:$DF147, $GA$1)&gt;0, FZ$2, 0)</f>
        <v>0</v>
      </c>
      <c r="GA147" s="241">
        <f>SUM(EU147:FZ147)</f>
        <v>0</v>
      </c>
      <c r="GB147" s="242">
        <f>IF(COUNTIF($N147:$Q147, HH$1)&gt;0, GB$2, 0)</f>
        <v>0</v>
      </c>
      <c r="GC147" s="234">
        <f>IF(COUNTIF($R147:$U147, HH$1)&gt;0, GC$2, 0)</f>
        <v>0</v>
      </c>
      <c r="GD147" s="234">
        <f>IF(COUNTIF($V147:$Y147, HH$1)&gt;0, GD$2, 0)</f>
        <v>0</v>
      </c>
      <c r="GE147" s="234">
        <f>IF(COUNTIF($Z147:$AA147, HH$1)&gt;0, GE$2, 0)</f>
        <v>0</v>
      </c>
      <c r="GF147" s="234">
        <f>IF(COUNTIF($AB147:$AC147, HH$1)&gt;0, GF$2, 0)</f>
        <v>0</v>
      </c>
      <c r="GG147" s="235">
        <f>IF(COUNTIF($AD147:$AF147, $HH$1)&gt;0, GG$2, 0)</f>
        <v>0</v>
      </c>
      <c r="GH147" s="236">
        <f>IF(COUNTIF($AG147:$AI147, $HH$1)&gt;0, GH$2, 0)</f>
        <v>0</v>
      </c>
      <c r="GI147" s="236">
        <f>IF(COUNTIF($AJ147:$AL147, $HH$1)&gt;0, GI$2, 0)</f>
        <v>0</v>
      </c>
      <c r="GJ147" s="236">
        <f>IF(COUNTIF($AM147:$AO147, $HH$1)&gt;0, GJ$2, 0)</f>
        <v>0</v>
      </c>
      <c r="GK147" s="236">
        <f>IF(COUNTIF($AP147:$AR147, $HH$1)&gt;0, GK$2, 0)</f>
        <v>0</v>
      </c>
      <c r="GL147" s="236">
        <f>IF(COUNTIF($AS147:$AU147, $HH$1)&gt;0, GL$2, 0)</f>
        <v>0</v>
      </c>
      <c r="GM147" s="236">
        <f>IF(COUNTIF($AV147:$AX147, $HH$1)&gt;0, GM$2, 0)</f>
        <v>0</v>
      </c>
      <c r="GN147" s="237">
        <f>IF(COUNTIF($AY147:$BA147, $HH$1)&gt;0, GN$2, 0)</f>
        <v>0</v>
      </c>
      <c r="GO147" s="238">
        <f>IF(COUNTIF($BB147:$BD147, $HH$1)&gt;0, GO$2, 0)</f>
        <v>0</v>
      </c>
      <c r="GP147" s="238">
        <f>IF(COUNTIF($BE147:$BG147, $HH$1)&gt;0, GP$2, 0)</f>
        <v>0</v>
      </c>
      <c r="GQ147" s="238">
        <f>IF(COUNTIF($BH147:$BJ147, $HH$1)&gt;0, GQ$2, 0)</f>
        <v>0</v>
      </c>
      <c r="GR147" s="238">
        <f>IF(COUNTIF($BK147:$BM147, $HH$1)&gt;0, GR$2, 0)</f>
        <v>0</v>
      </c>
      <c r="GS147" s="238">
        <f>IF(COUNTIF($BN147:$BP147, $HH$1)&gt;0, GS$2, 0)</f>
        <v>0</v>
      </c>
      <c r="GT147" s="238">
        <f>IF(COUNTIF($BQ147:$BS147, $HH$1)&gt;0, GT$2, 0)</f>
        <v>0</v>
      </c>
      <c r="GU147" s="238">
        <f>IF(COUNTIF($BT147:$BV147, $HH$1)&gt;0, GU$2, 0)</f>
        <v>0</v>
      </c>
      <c r="GV147" s="239">
        <f>IF(COUNTIF($BW147:$BY147, $HH$1)&gt;0, GV$2, 0)</f>
        <v>0</v>
      </c>
      <c r="GW147" s="240">
        <f>IF(COUNTIF($BZ147:$CB147, $HH$1)&gt;0, GW$2, 0)</f>
        <v>0</v>
      </c>
      <c r="GX147" s="240">
        <f>IF(COUNTIF($CC147:$CE147, $HH$1)&gt;0, GX$2, 0)</f>
        <v>0</v>
      </c>
      <c r="GY147" s="240">
        <f>IF(COUNTIF($CF147:$CH147, $HH$1)&gt;0, GY$2, 0)</f>
        <v>0</v>
      </c>
      <c r="GZ147" s="240">
        <f>IF(COUNTIF($CI147:$CK147, $HH$1)&gt;0, GZ$2, 0)</f>
        <v>0</v>
      </c>
      <c r="HA147" s="240">
        <f>IF(COUNTIF($CL147:$CN147, $HH$1)&gt;0, HA$2, 0)</f>
        <v>0</v>
      </c>
      <c r="HB147" s="240">
        <f>IF(COUNTIF($CO147:$CQ147, $HH$1)&gt;0, HB$2, 0)</f>
        <v>0</v>
      </c>
      <c r="HC147" s="240">
        <f>IF(COUNTIF($CR147:$CT147, $HH$1)&gt;0, HC$2, 0)</f>
        <v>0</v>
      </c>
      <c r="HD147" s="240">
        <f>IF(COUNTIF($CU147:$CW147, $HH$1)&gt;0, HD$2, 0)</f>
        <v>0</v>
      </c>
      <c r="HE147" s="240">
        <f>IF(COUNTIF($CX147:$CZ147, $HH$1)&gt;0, HE$2, 0)</f>
        <v>0</v>
      </c>
      <c r="HF147" s="240">
        <f>IF(COUNTIF($DA147:$DC147, $HH$1)&gt;0, HF$2, 0)</f>
        <v>0</v>
      </c>
      <c r="HG147" s="240">
        <f>IF(COUNTIF($DD147:$DF147, $HH$1)&gt;0, HG$2, 0)</f>
        <v>0</v>
      </c>
      <c r="HH147" s="241">
        <f>SUM(GB147:HG147)</f>
        <v>0</v>
      </c>
      <c r="HI147" s="243"/>
      <c r="HJ147" s="242">
        <f>IF(MAX($N147:$Q147)&gt;=40, HJ$2, 0)</f>
        <v>0</v>
      </c>
      <c r="HK147" s="234">
        <f>IF(MAX($R147:$U147)&gt;=40, HK$2, 0)</f>
        <v>0</v>
      </c>
      <c r="HL147" s="234">
        <f>IF(MAX($V147:$Y147)&gt;=40, HL$2, 0)</f>
        <v>0</v>
      </c>
      <c r="HM147" s="234">
        <f>IF(MAX($Z147:$AA147)&gt;=40, HM$2, 0)</f>
        <v>0</v>
      </c>
      <c r="HN147" s="234">
        <f>IF(MAX($AB147:$AC147)&gt;=40, HN$2, 0)</f>
        <v>0</v>
      </c>
      <c r="HO147" s="235">
        <f>IF(MAX($AD147:$AF147)&gt;=40, HO$2, 0)</f>
        <v>0</v>
      </c>
      <c r="HP147" s="236">
        <f>IF(MAX($AG147:$AI147)&gt;=40, HP$2, 0)</f>
        <v>0</v>
      </c>
      <c r="HQ147" s="236">
        <f>IF(MAX($AJ147:$AL147)&gt;=40, HQ$2, 0)</f>
        <v>0</v>
      </c>
      <c r="HR147" s="236">
        <f>IF(MAX($AM147:$AO147)&gt;=40, HR$2, 0)</f>
        <v>0</v>
      </c>
      <c r="HS147" s="236">
        <f>IF(MAX($AP147:$AR147)&gt;=40, HS$2, 0)</f>
        <v>0</v>
      </c>
      <c r="HT147" s="236">
        <f>IF(MAX($AS147:$AU147)&gt;=40, HT$2, 0)</f>
        <v>0</v>
      </c>
      <c r="HU147" s="236">
        <f>IF(MAX($AV147:$AX147)&gt;=40, HU$2, 0)</f>
        <v>0</v>
      </c>
      <c r="HV147" s="237">
        <f>IF(MAX($AY147:$BA147)&gt;=40, HV$2, 0)</f>
        <v>0</v>
      </c>
      <c r="HW147" s="238">
        <f>IF(MAX($BB147:$BD147)&gt;=40, HW$2, 0)</f>
        <v>0</v>
      </c>
      <c r="HX147" s="238">
        <f>IF(MAX($BE147:$BG147)&gt;=40, HX$2, 0)</f>
        <v>0</v>
      </c>
      <c r="HY147" s="238">
        <f>IF(MAX($BH147:$BJ147)&gt;=40, HY$2, 0)</f>
        <v>0</v>
      </c>
      <c r="HZ147" s="238">
        <f>IF(MAX($BK147:$BM147)&gt;=40, HZ$2, 0)</f>
        <v>0</v>
      </c>
      <c r="IA147" s="238">
        <f>IF(MAX($BN147:$BP147)&gt;=40, IA$2, 0)</f>
        <v>0</v>
      </c>
      <c r="IB147" s="238">
        <f>IF(MAX($BQ147:$BS147)&gt;=40, IB$2, 0)</f>
        <v>0</v>
      </c>
      <c r="IC147" s="238">
        <f>IF(MAX($BT147:$BV147)&gt;=40, IC$2, 0)</f>
        <v>0</v>
      </c>
      <c r="ID147" s="239">
        <f>IF(MAX($BW147:$BY147)&gt;=40, ID$2, 0)</f>
        <v>0</v>
      </c>
      <c r="IE147" s="240">
        <f>IF(MAX($BZ147:$CB147)&gt;=40, IE$2, 0)</f>
        <v>0</v>
      </c>
      <c r="IF147" s="240">
        <f>IF(MAX($CC147:$CE147)&gt;=40, IF$2, 0)</f>
        <v>0</v>
      </c>
      <c r="IG147" s="240">
        <f>IF(MAX($CF147:$CH147)&gt;=40, IG$2, 0)</f>
        <v>0</v>
      </c>
      <c r="IH147" s="240">
        <f>IF(MAX($CI147:$CK147)&gt;=40, IH$2, 0)</f>
        <v>0</v>
      </c>
      <c r="II147" s="240">
        <f>IF(MAX($CL147:$CN147)&gt;=40, II$2, 0)</f>
        <v>0</v>
      </c>
      <c r="IJ147" s="240">
        <f>IF(MAX($CO147:$CQ147)&gt;=40, IJ$2, 0)</f>
        <v>0</v>
      </c>
      <c r="IK147" s="240">
        <f>IF(MAX($CR147:$CT147)&gt;=40, IK$2, 0)</f>
        <v>0</v>
      </c>
      <c r="IL147" s="240">
        <f>IF(MAX($CU147:$CW147)&gt;=40, IL$2, 0)</f>
        <v>0</v>
      </c>
      <c r="IM147" s="240">
        <f>IF(MAX($CX147:$CZ147)&gt;=40, IM$2, 0)</f>
        <v>0</v>
      </c>
      <c r="IN147" s="240">
        <f>IF(MAX($DA147:$DC147)&gt;=40, IN$2, 0)</f>
        <v>0</v>
      </c>
      <c r="IO147" s="240">
        <f>IF(MAX($DD147:$DF147)&gt;=40, IO$2, 0)</f>
        <v>0</v>
      </c>
      <c r="IP147" s="416">
        <f>SUM(HO147:IB147, ID147:IO147)</f>
        <v>0</v>
      </c>
      <c r="IQ147" s="416">
        <f>SUM(HJ147:HN147, IC147)</f>
        <v>0</v>
      </c>
    </row>
    <row r="148" spans="2:251" ht="15" customHeight="1" x14ac:dyDescent="0.25">
      <c r="B148" s="392">
        <v>3</v>
      </c>
      <c r="C148" s="13"/>
      <c r="D148" s="423"/>
      <c r="E148" s="20"/>
      <c r="F148" s="6"/>
      <c r="G148" s="20"/>
      <c r="H148" s="20"/>
      <c r="I148" s="23"/>
      <c r="J148" s="6"/>
      <c r="K148" s="6"/>
      <c r="L148" s="424"/>
      <c r="M148" s="425"/>
      <c r="N148" s="24"/>
      <c r="O148" s="107"/>
      <c r="P148" s="107"/>
      <c r="Q148" s="273"/>
      <c r="R148" s="24"/>
      <c r="S148" s="107"/>
      <c r="T148" s="107"/>
      <c r="U148" s="290"/>
      <c r="V148" s="24"/>
      <c r="W148" s="107"/>
      <c r="X148" s="107"/>
      <c r="Y148" s="273"/>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c r="AZ148" s="107"/>
      <c r="BA148" s="273"/>
      <c r="BB148" s="24"/>
      <c r="BC148" s="107"/>
      <c r="BD148" s="273"/>
      <c r="BE148" s="24"/>
      <c r="BF148" s="107"/>
      <c r="BG148" s="273"/>
      <c r="BH148" s="24"/>
      <c r="BI148" s="107"/>
      <c r="BJ148" s="273"/>
      <c r="BK148" s="24"/>
      <c r="BL148" s="107"/>
      <c r="BM148" s="273"/>
      <c r="BN148" s="24"/>
      <c r="BO148" s="107"/>
      <c r="BP148" s="273"/>
      <c r="BQ148" s="24"/>
      <c r="BR148" s="107"/>
      <c r="BS148" s="273"/>
      <c r="BT148" s="24"/>
      <c r="BU148" s="291"/>
      <c r="BV148" s="273"/>
      <c r="BW148" s="24"/>
      <c r="BX148" s="107"/>
      <c r="BY148" s="273"/>
      <c r="BZ148" s="24"/>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t="e">
        <f>AVERAGE(AY148:CZ148)</f>
        <v>#DIV/0!</v>
      </c>
      <c r="DK148" s="219"/>
      <c r="DL148" s="220" t="e">
        <f>IF(DJ148&gt;80, 4, (DJ148-50)/20+2.5)</f>
        <v>#DIV/0!</v>
      </c>
      <c r="DM148" s="61">
        <f>COUNTIF(N148:CZ148, DM$1)+COUNTIF(N148:CZ148, DM$2)</f>
        <v>0</v>
      </c>
      <c r="DN148" s="233">
        <f>IF(COUNTIF($N148:$Q148, ET$1)&gt;0, DN$2, 0)</f>
        <v>0</v>
      </c>
      <c r="DO148" s="234">
        <f>IF(COUNTIF($R148:$U148, ET$1)&gt;0, DO$2, 0)</f>
        <v>0</v>
      </c>
      <c r="DP148" s="234">
        <f>IF(COUNTIF($V148:$Y148, ET$1)&gt;0, DP$2, 0)</f>
        <v>0</v>
      </c>
      <c r="DQ148" s="234">
        <f>IF(COUNTIF($Z148:$AA148, ET$1)&gt;0, DQ$2, 0)</f>
        <v>0</v>
      </c>
      <c r="DR148" s="234">
        <f>IF(COUNTIF($AB148:$AC148, ET$1)&gt;0, DR$2, 0)</f>
        <v>0</v>
      </c>
      <c r="DS148" s="235">
        <f>IF(COUNTIF($AD148:$AF148, $ET$1)&gt;0, DS$2, 0)</f>
        <v>0</v>
      </c>
      <c r="DT148" s="236">
        <f>IF(COUNTIF($AG148:$AI148, $ET$1)&gt;0, DT$2, 0)</f>
        <v>0</v>
      </c>
      <c r="DU148" s="236">
        <f>IF(COUNTIF($AJ148:$AL148, $ET$1)&gt;0, DU$2, 0)</f>
        <v>0</v>
      </c>
      <c r="DV148" s="236">
        <f>IF(COUNTIF($AM148:$AO148, $ET$1)&gt;0, DV$2, 0)</f>
        <v>0</v>
      </c>
      <c r="DW148" s="236">
        <f>IF(COUNTIF($AP148:$AR148, $ET$1)&gt;0, DW$2, 0)</f>
        <v>0</v>
      </c>
      <c r="DX148" s="236">
        <f>IF(COUNTIF($AS148:$AU148, $ET$1)&gt;0, DX$2, 0)</f>
        <v>0</v>
      </c>
      <c r="DY148" s="236">
        <f>IF(COUNTIF($AV148:$AX148, $ET$1)&gt;0, DY$2, 0)</f>
        <v>0</v>
      </c>
      <c r="DZ148" s="237">
        <f>IF(COUNTIF($AY148:$BA148, $ET$1)&gt;0, DZ$2, 0)</f>
        <v>0</v>
      </c>
      <c r="EA148" s="238">
        <f>IF(COUNTIF($BB148:$BD148, $ET$1)&gt;0, EA$2, 0)</f>
        <v>0</v>
      </c>
      <c r="EB148" s="238">
        <f>IF(COUNTIF($BE148:$BG148, $ET$1)&gt;0, EB$2, 0)</f>
        <v>0</v>
      </c>
      <c r="EC148" s="238">
        <f>IF(COUNTIF($BH148:$BJ148, $ET$1)&gt;0, EC$2, 0)</f>
        <v>0</v>
      </c>
      <c r="ED148" s="238">
        <f>IF(COUNTIF($BK148:$BM148, $ET$1)&gt;0, ED$2, 0)</f>
        <v>0</v>
      </c>
      <c r="EE148" s="238">
        <f>IF(COUNTIF($BN148:$BP148, $ET$1)&gt;0, EE$2, 0)</f>
        <v>0</v>
      </c>
      <c r="EF148" s="238">
        <f>IF(COUNTIF($BQ148:$BS148, $ET$1)&gt;0, EF$2, 0)</f>
        <v>0</v>
      </c>
      <c r="EG148" s="238">
        <f>IF(COUNTIF($BT148:$BV148, $ET$1)&gt;0, EG$2, 0)</f>
        <v>0</v>
      </c>
      <c r="EH148" s="239">
        <f>IF(COUNTIF($BW148:$BY148, $ET$1)&gt;0, EH$2, 0)</f>
        <v>0</v>
      </c>
      <c r="EI148" s="240">
        <f>IF(COUNTIF($BZ148:$CB148, $ET$1)&gt;0, EI$2, 0)</f>
        <v>0</v>
      </c>
      <c r="EJ148" s="240">
        <f>IF(COUNTIF($CC148:$CE148, $ET$1)&gt;0, EJ$2, 0)</f>
        <v>0</v>
      </c>
      <c r="EK148" s="240">
        <f>IF(COUNTIF($CF148:$CH148, $ET$1)&gt;0, EK$2, 0)</f>
        <v>0</v>
      </c>
      <c r="EL148" s="240">
        <f>IF(COUNTIF($CI148:$CK148, $ET$1)&gt;0, EL$2, 0)</f>
        <v>0</v>
      </c>
      <c r="EM148" s="240">
        <f>IF(COUNTIF($CL148:$CN148, $ET$1)&gt;0, EM$2, 0)</f>
        <v>0</v>
      </c>
      <c r="EN148" s="240">
        <f>IF(COUNTIF($CO148:$CQ148, $ET$1)&gt;0, EN$2, 0)</f>
        <v>0</v>
      </c>
      <c r="EO148" s="240">
        <f>IF(COUNTIF($CR148:$CT148, $ET$1)&gt;0, EO$2, 0)</f>
        <v>0</v>
      </c>
      <c r="EP148" s="240">
        <f>IF(COUNTIF($CU148:$CW148, $ET$1)&gt;0, EP$2, 0)</f>
        <v>0</v>
      </c>
      <c r="EQ148" s="240">
        <f>IF(COUNTIF($CX148:$CZ148, $ET$1)&gt;0, EQ$2, 0)</f>
        <v>0</v>
      </c>
      <c r="ER148" s="240">
        <f>IF(COUNTIF($DA148:$DC148, $ET$1)&gt;0, ER$2, 0)</f>
        <v>0</v>
      </c>
      <c r="ES148" s="240">
        <f>IF(COUNTIF($DD148:$DF148, $ET$1)&gt;0, ES$2, 0)</f>
        <v>0</v>
      </c>
      <c r="ET148" s="241">
        <f>SUM(DN148:ES148)</f>
        <v>0</v>
      </c>
      <c r="EU148" s="242">
        <f>IF(COUNTIF($N148:$Q148, GA$1)&gt;0, EU$2, 0)</f>
        <v>0</v>
      </c>
      <c r="EV148" s="234">
        <f>IF(COUNTIF($R148:$U148, GA$1)&gt;0, EV$2, 0)</f>
        <v>0</v>
      </c>
      <c r="EW148" s="234">
        <f>IF(COUNTIF($V148:$Y148, GA$1)&gt;0, EW$2, 0)</f>
        <v>0</v>
      </c>
      <c r="EX148" s="234">
        <f>IF(COUNTIF($Z148:$AA148, GA$1)&gt;0, EX$2, 0)</f>
        <v>0</v>
      </c>
      <c r="EY148" s="234">
        <f>IF(COUNTIF($AB148:$AC148, GA$1)&gt;0, EY$2, 0)</f>
        <v>0</v>
      </c>
      <c r="EZ148" s="235">
        <f>IF(COUNTIF($AD148:$AF148, $GA$1)&gt;0, EZ$2, 0)</f>
        <v>0</v>
      </c>
      <c r="FA148" s="236">
        <f>IF(COUNTIF($AG148:$AI148, $GA$1)&gt;0, FA$2, 0)</f>
        <v>0</v>
      </c>
      <c r="FB148" s="236">
        <f>IF(COUNTIF($AJ148:$AL148, $GA$1)&gt;0, FB$2, 0)</f>
        <v>0</v>
      </c>
      <c r="FC148" s="236">
        <f>IF(COUNTIF($AM148:$AO148, $GA$1)&gt;0, FC$2, 0)</f>
        <v>0</v>
      </c>
      <c r="FD148" s="236">
        <f>IF(COUNTIF($AP148:$AR148, $GA$1)&gt;0, FD$2, 0)</f>
        <v>0</v>
      </c>
      <c r="FE148" s="236">
        <f>IF(COUNTIF($AS148:$AU148, $GA$1)&gt;0, FE$2, 0)</f>
        <v>0</v>
      </c>
      <c r="FF148" s="236">
        <f>IF(COUNTIF($AV148:$AX148, $GA$1)&gt;0, FF$2, 0)</f>
        <v>0</v>
      </c>
      <c r="FG148" s="237">
        <f>IF(COUNTIF($AY148:$BA148, $GA$1)&gt;0, FG$2, 0)</f>
        <v>0</v>
      </c>
      <c r="FH148" s="238">
        <f>IF(COUNTIF($BB148:$BD148, $GA$1)&gt;0, FH$2, 0)</f>
        <v>0</v>
      </c>
      <c r="FI148" s="238">
        <f>IF(COUNTIF($BE148:$BG148, $GA$1)&gt;0, FI$2, 0)</f>
        <v>0</v>
      </c>
      <c r="FJ148" s="238">
        <f>IF(COUNTIF($BH148:$BJ148, $GA$1)&gt;0, FJ$2, 0)</f>
        <v>0</v>
      </c>
      <c r="FK148" s="238">
        <f>IF(COUNTIF($BK148:$BM148, $GA$1)&gt;0, FK$2, 0)</f>
        <v>0</v>
      </c>
      <c r="FL148" s="238">
        <f>IF(COUNTIF($BN148:$BP148, $GA$1)&gt;0, FL$2, 0)</f>
        <v>0</v>
      </c>
      <c r="FM148" s="238">
        <f>IF(COUNTIF($BQ148:$BS148, $GA$1)&gt;0, FM$2, 0)</f>
        <v>0</v>
      </c>
      <c r="FN148" s="238">
        <f>IF(COUNTIF($BT148:$BV148, $GA$1)&gt;0, FN$2, 0)</f>
        <v>0</v>
      </c>
      <c r="FO148" s="239">
        <f>IF(COUNTIF($BW148:$BY148, $GA$1)&gt;0, FO$2, 0)</f>
        <v>0</v>
      </c>
      <c r="FP148" s="240">
        <f>IF(COUNTIF($BZ148:$CB148, $GA$1)&gt;0, FP$2, 0)</f>
        <v>0</v>
      </c>
      <c r="FQ148" s="240">
        <f>IF(COUNTIF($CC148:$CE148, $GA$1)&gt;0, FQ$2, 0)</f>
        <v>0</v>
      </c>
      <c r="FR148" s="240">
        <f>IF(COUNTIF($CF148:$CH148, $GA$1)&gt;0, FR$2, 0)</f>
        <v>0</v>
      </c>
      <c r="FS148" s="240">
        <f>IF(COUNTIF($CI148:$CK148, $GA$1)&gt;0, FS$2, 0)</f>
        <v>0</v>
      </c>
      <c r="FT148" s="240">
        <f>IF(COUNTIF($CL148:$CN148, $GA$1)&gt;0, FT$2, 0)</f>
        <v>0</v>
      </c>
      <c r="FU148" s="240">
        <f>IF(COUNTIF($CO148:$CQ148, $GA$1)&gt;0, FU$2, 0)</f>
        <v>0</v>
      </c>
      <c r="FV148" s="240">
        <f>IF(COUNTIF($CR148:$CT148, $GA$1)&gt;0, FV$2, 0)</f>
        <v>0</v>
      </c>
      <c r="FW148" s="240">
        <f>IF(COUNTIF($CU148:$CW148, $GA$1)&gt;0, FW$2, 0)</f>
        <v>0</v>
      </c>
      <c r="FX148" s="240">
        <f>IF(COUNTIF($CX148:$CZ148, $GA$1)&gt;0, FX$2, 0)</f>
        <v>0</v>
      </c>
      <c r="FY148" s="240">
        <f>IF(COUNTIF($DA148:$DC148, $GA$1)&gt;0, FY$2, 0)</f>
        <v>0</v>
      </c>
      <c r="FZ148" s="240">
        <f>IF(COUNTIF($DD148:$DF148, $GA$1)&gt;0, FZ$2, 0)</f>
        <v>0</v>
      </c>
      <c r="GA148" s="241">
        <f>SUM(EU148:FZ148)</f>
        <v>0</v>
      </c>
      <c r="GB148" s="242">
        <f>IF(COUNTIF($N148:$Q148, HH$1)&gt;0, GB$2, 0)</f>
        <v>0</v>
      </c>
      <c r="GC148" s="234">
        <f>IF(COUNTIF($R148:$U148, HH$1)&gt;0, GC$2, 0)</f>
        <v>0</v>
      </c>
      <c r="GD148" s="234">
        <f>IF(COUNTIF($V148:$Y148, HH$1)&gt;0, GD$2, 0)</f>
        <v>0</v>
      </c>
      <c r="GE148" s="234">
        <f>IF(COUNTIF($Z148:$AA148, HH$1)&gt;0, GE$2, 0)</f>
        <v>0</v>
      </c>
      <c r="GF148" s="234">
        <f>IF(COUNTIF($AB148:$AC148, HH$1)&gt;0, GF$2, 0)</f>
        <v>0</v>
      </c>
      <c r="GG148" s="235">
        <f>IF(COUNTIF($AD148:$AF148, $HH$1)&gt;0, GG$2, 0)</f>
        <v>0</v>
      </c>
      <c r="GH148" s="236">
        <f>IF(COUNTIF($AG148:$AI148, $HH$1)&gt;0, GH$2, 0)</f>
        <v>0</v>
      </c>
      <c r="GI148" s="236">
        <f>IF(COUNTIF($AJ148:$AL148, $HH$1)&gt;0, GI$2, 0)</f>
        <v>0</v>
      </c>
      <c r="GJ148" s="236">
        <f>IF(COUNTIF($AM148:$AO148, $HH$1)&gt;0, GJ$2, 0)</f>
        <v>0</v>
      </c>
      <c r="GK148" s="236">
        <f>IF(COUNTIF($AP148:$AR148, $HH$1)&gt;0, GK$2, 0)</f>
        <v>0</v>
      </c>
      <c r="GL148" s="236">
        <f>IF(COUNTIF($AS148:$AU148, $HH$1)&gt;0, GL$2, 0)</f>
        <v>0</v>
      </c>
      <c r="GM148" s="236">
        <f>IF(COUNTIF($AV148:$AX148, $HH$1)&gt;0, GM$2, 0)</f>
        <v>0</v>
      </c>
      <c r="GN148" s="237">
        <f>IF(COUNTIF($AY148:$BA148, $HH$1)&gt;0, GN$2, 0)</f>
        <v>0</v>
      </c>
      <c r="GO148" s="238">
        <f>IF(COUNTIF($BB148:$BD148, $HH$1)&gt;0, GO$2, 0)</f>
        <v>0</v>
      </c>
      <c r="GP148" s="238">
        <f>IF(COUNTIF($BE148:$BG148, $HH$1)&gt;0, GP$2, 0)</f>
        <v>0</v>
      </c>
      <c r="GQ148" s="238">
        <f>IF(COUNTIF($BH148:$BJ148, $HH$1)&gt;0, GQ$2, 0)</f>
        <v>0</v>
      </c>
      <c r="GR148" s="238">
        <f>IF(COUNTIF($BK148:$BM148, $HH$1)&gt;0, GR$2, 0)</f>
        <v>0</v>
      </c>
      <c r="GS148" s="238">
        <f>IF(COUNTIF($BN148:$BP148, $HH$1)&gt;0, GS$2, 0)</f>
        <v>0</v>
      </c>
      <c r="GT148" s="238">
        <f>IF(COUNTIF($BQ148:$BS148, $HH$1)&gt;0, GT$2, 0)</f>
        <v>0</v>
      </c>
      <c r="GU148" s="238">
        <f>IF(COUNTIF($BT148:$BV148, $HH$1)&gt;0, GU$2, 0)</f>
        <v>0</v>
      </c>
      <c r="GV148" s="239">
        <f>IF(COUNTIF($BW148:$BY148, $HH$1)&gt;0, GV$2, 0)</f>
        <v>0</v>
      </c>
      <c r="GW148" s="240">
        <f>IF(COUNTIF($BZ148:$CB148, $HH$1)&gt;0, GW$2, 0)</f>
        <v>0</v>
      </c>
      <c r="GX148" s="240">
        <f>IF(COUNTIF($CC148:$CE148, $HH$1)&gt;0, GX$2, 0)</f>
        <v>0</v>
      </c>
      <c r="GY148" s="240">
        <f>IF(COUNTIF($CF148:$CH148, $HH$1)&gt;0, GY$2, 0)</f>
        <v>0</v>
      </c>
      <c r="GZ148" s="240">
        <f>IF(COUNTIF($CI148:$CK148, $HH$1)&gt;0, GZ$2, 0)</f>
        <v>0</v>
      </c>
      <c r="HA148" s="240">
        <f>IF(COUNTIF($CL148:$CN148, $HH$1)&gt;0, HA$2, 0)</f>
        <v>0</v>
      </c>
      <c r="HB148" s="240">
        <f>IF(COUNTIF($CO148:$CQ148, $HH$1)&gt;0, HB$2, 0)</f>
        <v>0</v>
      </c>
      <c r="HC148" s="240">
        <f>IF(COUNTIF($CR148:$CT148, $HH$1)&gt;0, HC$2, 0)</f>
        <v>0</v>
      </c>
      <c r="HD148" s="240">
        <f>IF(COUNTIF($CU148:$CW148, $HH$1)&gt;0, HD$2, 0)</f>
        <v>0</v>
      </c>
      <c r="HE148" s="240">
        <f>IF(COUNTIF($CX148:$CZ148, $HH$1)&gt;0, HE$2, 0)</f>
        <v>0</v>
      </c>
      <c r="HF148" s="240">
        <f>IF(COUNTIF($DA148:$DC148, $HH$1)&gt;0, HF$2, 0)</f>
        <v>0</v>
      </c>
      <c r="HG148" s="240">
        <f>IF(COUNTIF($DD148:$DF148, $HH$1)&gt;0, HG$2, 0)</f>
        <v>0</v>
      </c>
      <c r="HH148" s="241">
        <f>SUM(GB148:HG148)</f>
        <v>0</v>
      </c>
      <c r="HI148" s="243"/>
      <c r="HJ148" s="242">
        <f>IF(MAX($N148:$Q148)&gt;=40, HJ$2, 0)</f>
        <v>0</v>
      </c>
      <c r="HK148" s="234">
        <f>IF(MAX($R148:$U148)&gt;=40, HK$2, 0)</f>
        <v>0</v>
      </c>
      <c r="HL148" s="234">
        <f>IF(MAX($V148:$Y148)&gt;=40, HL$2, 0)</f>
        <v>0</v>
      </c>
      <c r="HM148" s="234">
        <f>IF(MAX($Z148:$AA148)&gt;=40, HM$2, 0)</f>
        <v>0</v>
      </c>
      <c r="HN148" s="234">
        <f>IF(MAX($AB148:$AC148)&gt;=40, HN$2, 0)</f>
        <v>0</v>
      </c>
      <c r="HO148" s="235">
        <f>IF(MAX($AD148:$AF148)&gt;=40, HO$2, 0)</f>
        <v>0</v>
      </c>
      <c r="HP148" s="236">
        <f>IF(MAX($AG148:$AI148)&gt;=40, HP$2, 0)</f>
        <v>0</v>
      </c>
      <c r="HQ148" s="236">
        <f>IF(MAX($AJ148:$AL148)&gt;=40, HQ$2, 0)</f>
        <v>0</v>
      </c>
      <c r="HR148" s="236">
        <f>IF(MAX($AM148:$AO148)&gt;=40, HR$2, 0)</f>
        <v>0</v>
      </c>
      <c r="HS148" s="236">
        <f>IF(MAX($AP148:$AR148)&gt;=40, HS$2, 0)</f>
        <v>0</v>
      </c>
      <c r="HT148" s="236">
        <f>IF(MAX($AS148:$AU148)&gt;=40, HT$2, 0)</f>
        <v>0</v>
      </c>
      <c r="HU148" s="236">
        <f>IF(MAX($AV148:$AX148)&gt;=40, HU$2, 0)</f>
        <v>0</v>
      </c>
      <c r="HV148" s="237">
        <f>IF(MAX($AY148:$BA148)&gt;=40, HV$2, 0)</f>
        <v>0</v>
      </c>
      <c r="HW148" s="238">
        <f>IF(MAX($BB148:$BD148)&gt;=40, HW$2, 0)</f>
        <v>0</v>
      </c>
      <c r="HX148" s="238">
        <f>IF(MAX($BE148:$BG148)&gt;=40, HX$2, 0)</f>
        <v>0</v>
      </c>
      <c r="HY148" s="238">
        <f>IF(MAX($BH148:$BJ148)&gt;=40, HY$2, 0)</f>
        <v>0</v>
      </c>
      <c r="HZ148" s="238">
        <f>IF(MAX($BK148:$BM148)&gt;=40, HZ$2, 0)</f>
        <v>0</v>
      </c>
      <c r="IA148" s="238">
        <f>IF(MAX($BN148:$BP148)&gt;=40, IA$2, 0)</f>
        <v>0</v>
      </c>
      <c r="IB148" s="238">
        <f>IF(MAX($BQ148:$BS148)&gt;=40, IB$2, 0)</f>
        <v>0</v>
      </c>
      <c r="IC148" s="238">
        <f>IF(MAX($BT148:$BV148)&gt;=40, IC$2, 0)</f>
        <v>0</v>
      </c>
      <c r="ID148" s="239">
        <f>IF(MAX($BW148:$BY148)&gt;=40, ID$2, 0)</f>
        <v>0</v>
      </c>
      <c r="IE148" s="240">
        <f>IF(MAX($BZ148:$CB148)&gt;=40, IE$2, 0)</f>
        <v>0</v>
      </c>
      <c r="IF148" s="240">
        <f>IF(MAX($CC148:$CE148)&gt;=40, IF$2, 0)</f>
        <v>0</v>
      </c>
      <c r="IG148" s="240">
        <f>IF(MAX($CF148:$CH148)&gt;=40, IG$2, 0)</f>
        <v>0</v>
      </c>
      <c r="IH148" s="240">
        <f>IF(MAX($CI148:$CK148)&gt;=40, IH$2, 0)</f>
        <v>0</v>
      </c>
      <c r="II148" s="240">
        <f>IF(MAX($CL148:$CN148)&gt;=40, II$2, 0)</f>
        <v>0</v>
      </c>
      <c r="IJ148" s="240">
        <f>IF(MAX($CO148:$CQ148)&gt;=40, IJ$2, 0)</f>
        <v>0</v>
      </c>
      <c r="IK148" s="240">
        <f>IF(MAX($CR148:$CT148)&gt;=40, IK$2, 0)</f>
        <v>0</v>
      </c>
      <c r="IL148" s="240">
        <f>IF(MAX($CU148:$CW148)&gt;=40, IL$2, 0)</f>
        <v>0</v>
      </c>
      <c r="IM148" s="240">
        <f>IF(MAX($CX148:$CZ148)&gt;=40, IM$2, 0)</f>
        <v>0</v>
      </c>
      <c r="IN148" s="240">
        <f>IF(MAX($DA148:$DC148)&gt;=40, IN$2, 0)</f>
        <v>0</v>
      </c>
      <c r="IO148" s="240">
        <f>IF(MAX($DD148:$DF148)&gt;=40, IO$2, 0)</f>
        <v>0</v>
      </c>
      <c r="IP148" s="416">
        <f>SUM(HO148:IB148, ID148:IO148)</f>
        <v>0</v>
      </c>
      <c r="IQ148" s="416">
        <f>SUM(HJ148:HN148, IC148)</f>
        <v>0</v>
      </c>
    </row>
    <row r="149" spans="2:251" ht="15" customHeight="1" x14ac:dyDescent="0.25">
      <c r="B149" s="337"/>
      <c r="C149" s="393"/>
      <c r="D149" s="339"/>
      <c r="E149" s="337"/>
      <c r="F149" s="337"/>
      <c r="G149" s="337"/>
      <c r="H149" s="337"/>
      <c r="I149" s="340"/>
      <c r="J149" s="341"/>
      <c r="K149" s="341"/>
      <c r="L149" s="342"/>
      <c r="M149" s="343"/>
      <c r="N149" s="344"/>
      <c r="O149" s="345"/>
      <c r="P149" s="345"/>
      <c r="Q149" s="346"/>
      <c r="R149" s="344"/>
      <c r="S149" s="345"/>
      <c r="T149" s="345"/>
      <c r="U149" s="395"/>
      <c r="V149" s="344"/>
      <c r="W149" s="345"/>
      <c r="X149" s="345"/>
      <c r="Y149" s="346"/>
      <c r="Z149" s="344"/>
      <c r="AA149" s="346"/>
      <c r="AB149" s="344"/>
      <c r="AC149" s="346"/>
      <c r="AD149" s="344"/>
      <c r="AE149" s="345"/>
      <c r="AF149" s="346"/>
      <c r="AG149" s="344"/>
      <c r="AH149" s="345"/>
      <c r="AI149" s="346"/>
      <c r="AJ149" s="344"/>
      <c r="AK149" s="345"/>
      <c r="AL149" s="346"/>
      <c r="AM149" s="344"/>
      <c r="AN149" s="345"/>
      <c r="AO149" s="346"/>
      <c r="AP149" s="344"/>
      <c r="AQ149" s="345"/>
      <c r="AR149" s="346"/>
      <c r="AS149" s="344"/>
      <c r="AT149" s="345"/>
      <c r="AU149" s="346"/>
      <c r="AV149" s="344"/>
      <c r="AW149" s="345"/>
      <c r="AX149" s="346"/>
      <c r="AY149" s="344"/>
      <c r="AZ149" s="345"/>
      <c r="BA149" s="346"/>
      <c r="BB149" s="344"/>
      <c r="BC149" s="345"/>
      <c r="BD149" s="346"/>
      <c r="BE149" s="344"/>
      <c r="BF149" s="345"/>
      <c r="BG149" s="346"/>
      <c r="BH149" s="344"/>
      <c r="BI149" s="345"/>
      <c r="BJ149" s="346"/>
      <c r="BK149" s="344"/>
      <c r="BL149" s="345"/>
      <c r="BM149" s="346"/>
      <c r="BN149" s="344"/>
      <c r="BO149" s="345"/>
      <c r="BP149" s="346"/>
      <c r="BQ149" s="344"/>
      <c r="BR149" s="345"/>
      <c r="BS149" s="346"/>
      <c r="BT149" s="344"/>
      <c r="BU149" s="347"/>
      <c r="BV149" s="346"/>
      <c r="BW149" s="344"/>
      <c r="BX149" s="345"/>
      <c r="BY149" s="346"/>
      <c r="BZ149" s="344"/>
      <c r="CA149" s="345"/>
      <c r="CB149" s="346"/>
      <c r="CC149" s="344"/>
      <c r="CD149" s="345"/>
      <c r="CE149" s="345"/>
      <c r="CF149" s="345"/>
      <c r="CG149" s="345"/>
      <c r="CH149" s="346"/>
      <c r="CI149" s="344"/>
      <c r="CJ149" s="345"/>
      <c r="CK149" s="346"/>
      <c r="CL149" s="344"/>
      <c r="CM149" s="345"/>
      <c r="CN149" s="346"/>
      <c r="CO149" s="344"/>
      <c r="CP149" s="345"/>
      <c r="CQ149" s="346"/>
      <c r="CR149" s="344"/>
      <c r="CS149" s="345"/>
      <c r="CT149" s="346"/>
      <c r="CU149" s="344"/>
      <c r="CV149" s="345"/>
      <c r="CW149" s="346"/>
      <c r="CX149" s="344"/>
      <c r="CY149" s="345"/>
      <c r="CZ149" s="346"/>
      <c r="DA149" s="344"/>
      <c r="DB149" s="345"/>
      <c r="DC149" s="346"/>
      <c r="DD149" s="344"/>
      <c r="DE149" s="345"/>
      <c r="DF149" s="346"/>
      <c r="DG149" s="338"/>
      <c r="DH149" s="348"/>
      <c r="DI149" s="348"/>
      <c r="DJ149" s="349"/>
      <c r="DK149" s="343"/>
      <c r="DL149" s="350"/>
      <c r="DM149" s="351"/>
      <c r="DN149" s="352"/>
      <c r="DO149" s="353"/>
      <c r="DP149" s="353"/>
      <c r="DQ149" s="353"/>
      <c r="DR149" s="353"/>
      <c r="DS149" s="354"/>
      <c r="DT149" s="355"/>
      <c r="DU149" s="355"/>
      <c r="DV149" s="355"/>
      <c r="DW149" s="355"/>
      <c r="DX149" s="355"/>
      <c r="DY149" s="355"/>
      <c r="DZ149" s="356"/>
      <c r="EA149" s="357"/>
      <c r="EB149" s="357"/>
      <c r="EC149" s="357"/>
      <c r="ED149" s="357"/>
      <c r="EE149" s="357"/>
      <c r="EF149" s="357"/>
      <c r="EG149" s="357"/>
      <c r="EH149" s="358"/>
      <c r="EI149" s="359"/>
      <c r="EJ149" s="359"/>
      <c r="EK149" s="359"/>
      <c r="EL149" s="359"/>
      <c r="EM149" s="359"/>
      <c r="EN149" s="359"/>
      <c r="EO149" s="359"/>
      <c r="EP149" s="359"/>
      <c r="EQ149" s="359"/>
      <c r="ER149" s="359"/>
      <c r="ES149" s="359"/>
      <c r="ET149" s="360"/>
      <c r="EU149" s="352"/>
      <c r="EV149" s="353"/>
      <c r="EW149" s="353"/>
      <c r="EX149" s="353"/>
      <c r="EY149" s="353"/>
      <c r="EZ149" s="354"/>
      <c r="FA149" s="355"/>
      <c r="FB149" s="355"/>
      <c r="FC149" s="355"/>
      <c r="FD149" s="355"/>
      <c r="FE149" s="355"/>
      <c r="FF149" s="355"/>
      <c r="FG149" s="356"/>
      <c r="FH149" s="357"/>
      <c r="FI149" s="357"/>
      <c r="FJ149" s="357"/>
      <c r="FK149" s="357"/>
      <c r="FL149" s="357"/>
      <c r="FM149" s="357"/>
      <c r="FN149" s="357"/>
      <c r="FO149" s="358"/>
      <c r="FP149" s="359"/>
      <c r="FQ149" s="359"/>
      <c r="FR149" s="359"/>
      <c r="FS149" s="359"/>
      <c r="FT149" s="359"/>
      <c r="FU149" s="359"/>
      <c r="FV149" s="359"/>
      <c r="FW149" s="359"/>
      <c r="FX149" s="359"/>
      <c r="FY149" s="359"/>
      <c r="FZ149" s="359"/>
      <c r="GA149" s="360"/>
      <c r="GB149" s="352"/>
      <c r="GC149" s="353"/>
      <c r="GD149" s="353"/>
      <c r="GE149" s="353"/>
      <c r="GF149" s="353"/>
      <c r="GG149" s="354"/>
      <c r="GH149" s="355"/>
      <c r="GI149" s="355"/>
      <c r="GJ149" s="355"/>
      <c r="GK149" s="355"/>
      <c r="GL149" s="355"/>
      <c r="GM149" s="355"/>
      <c r="GN149" s="356"/>
      <c r="GO149" s="357"/>
      <c r="GP149" s="357"/>
      <c r="GQ149" s="357"/>
      <c r="GR149" s="357"/>
      <c r="GS149" s="357"/>
      <c r="GT149" s="357"/>
      <c r="GU149" s="357"/>
      <c r="GV149" s="358"/>
      <c r="GW149" s="359"/>
      <c r="GX149" s="359"/>
      <c r="GY149" s="359"/>
      <c r="GZ149" s="359"/>
      <c r="HA149" s="359"/>
      <c r="HB149" s="359"/>
      <c r="HC149" s="359"/>
      <c r="HD149" s="359"/>
      <c r="HE149" s="359"/>
      <c r="HF149" s="359"/>
      <c r="HG149" s="359"/>
      <c r="HH149" s="360"/>
      <c r="HI149" s="361"/>
      <c r="HJ149" s="352"/>
      <c r="HK149" s="353"/>
      <c r="HL149" s="353"/>
      <c r="HM149" s="353"/>
      <c r="HN149" s="353"/>
      <c r="HO149" s="354"/>
      <c r="HP149" s="355"/>
      <c r="HQ149" s="355"/>
      <c r="HR149" s="355"/>
      <c r="HS149" s="355"/>
      <c r="HT149" s="355"/>
      <c r="HU149" s="355"/>
      <c r="HV149" s="356"/>
      <c r="HW149" s="357"/>
      <c r="HX149" s="357"/>
      <c r="HY149" s="357"/>
      <c r="HZ149" s="357"/>
      <c r="IA149" s="357"/>
      <c r="IB149" s="357"/>
      <c r="IC149" s="357"/>
      <c r="ID149" s="358"/>
      <c r="IE149" s="359"/>
      <c r="IF149" s="359"/>
      <c r="IG149" s="359"/>
      <c r="IH149" s="359"/>
      <c r="II149" s="359"/>
      <c r="IJ149" s="359"/>
      <c r="IK149" s="359"/>
      <c r="IL149" s="359"/>
      <c r="IM149" s="359"/>
      <c r="IN149" s="359"/>
      <c r="IO149" s="359"/>
      <c r="IP149" s="415"/>
      <c r="IQ149" s="415"/>
    </row>
    <row r="150" spans="2:251" ht="15" x14ac:dyDescent="0.25">
      <c r="C150" s="363" t="s">
        <v>915</v>
      </c>
      <c r="D150" s="317"/>
      <c r="E150" s="362">
        <f>COUNTIF(E145:E149, "G")</f>
        <v>0</v>
      </c>
      <c r="F150" s="318"/>
      <c r="G150" s="330"/>
      <c r="H150" s="318"/>
      <c r="I150" s="330"/>
      <c r="J150" s="330"/>
      <c r="K150" s="330"/>
      <c r="L150" s="330"/>
      <c r="M150" s="419"/>
      <c r="N150" s="331"/>
      <c r="O150" s="332"/>
      <c r="P150" s="332"/>
      <c r="Q150" s="333"/>
      <c r="R150" s="331"/>
      <c r="S150" s="332"/>
      <c r="T150" s="332"/>
      <c r="U150" s="332"/>
      <c r="V150" s="331"/>
      <c r="W150" s="332"/>
      <c r="X150" s="332"/>
      <c r="Y150" s="333"/>
      <c r="Z150" s="331"/>
      <c r="AA150" s="333"/>
      <c r="AB150" s="331"/>
      <c r="AC150" s="333"/>
      <c r="AD150" s="331"/>
      <c r="AE150" s="332"/>
      <c r="AF150" s="333"/>
      <c r="AG150" s="331"/>
      <c r="AH150" s="332"/>
      <c r="AI150" s="333"/>
      <c r="AJ150" s="331"/>
      <c r="AK150" s="332"/>
      <c r="AL150" s="333"/>
      <c r="AM150" s="331"/>
      <c r="AN150" s="332"/>
      <c r="AO150" s="333"/>
      <c r="AP150" s="331"/>
      <c r="AQ150" s="332"/>
      <c r="AR150" s="333"/>
      <c r="AS150" s="331"/>
      <c r="AT150" s="332"/>
      <c r="AU150" s="333"/>
      <c r="AV150" s="331"/>
      <c r="AW150" s="332"/>
      <c r="AX150" s="333"/>
      <c r="AY150" s="331"/>
      <c r="AZ150" s="332"/>
      <c r="BA150" s="333"/>
      <c r="BB150" s="331"/>
      <c r="BC150" s="332"/>
      <c r="BD150" s="333"/>
      <c r="BE150" s="331"/>
      <c r="BF150" s="332"/>
      <c r="BG150" s="333"/>
      <c r="BH150" s="331"/>
      <c r="BI150" s="332"/>
      <c r="BJ150" s="333"/>
      <c r="BK150" s="331"/>
      <c r="BL150" s="332"/>
      <c r="BM150" s="333"/>
      <c r="BN150" s="331"/>
      <c r="BO150" s="332"/>
      <c r="BP150" s="333"/>
      <c r="BQ150" s="331"/>
      <c r="BR150" s="332"/>
      <c r="BS150" s="333"/>
      <c r="BT150" s="331"/>
      <c r="BU150" s="332"/>
      <c r="BV150" s="332"/>
      <c r="BW150" s="331"/>
      <c r="BX150" s="332"/>
      <c r="BY150" s="333"/>
      <c r="BZ150" s="331"/>
      <c r="CA150" s="332"/>
      <c r="CB150" s="333"/>
      <c r="CC150" s="331" t="s">
        <v>900</v>
      </c>
      <c r="CD150" s="332"/>
      <c r="CE150" s="332"/>
      <c r="CF150" s="332"/>
      <c r="CG150" s="332"/>
      <c r="CH150" s="333"/>
      <c r="CI150" s="331"/>
      <c r="CJ150" s="332"/>
      <c r="CK150" s="333"/>
      <c r="CL150" s="331"/>
      <c r="CM150" s="332"/>
      <c r="CN150" s="333"/>
      <c r="CO150" s="331" t="s">
        <v>899</v>
      </c>
      <c r="CP150" s="332"/>
      <c r="CQ150" s="332"/>
      <c r="CR150" s="332"/>
      <c r="CS150" s="332"/>
      <c r="CT150" s="332"/>
      <c r="CU150" s="332"/>
      <c r="CV150" s="332"/>
      <c r="CW150" s="332"/>
      <c r="CX150" s="332"/>
      <c r="CY150" s="332"/>
      <c r="CZ150" s="332"/>
      <c r="DA150" s="332"/>
      <c r="DB150" s="332"/>
      <c r="DC150" s="332"/>
      <c r="DD150" s="332"/>
      <c r="DE150" s="332"/>
      <c r="DF150" s="333"/>
      <c r="DG150" s="330"/>
      <c r="DH150" s="372" t="s">
        <v>917</v>
      </c>
      <c r="DI150" s="370">
        <f>COUNTIF($DK145:$DK149, DI$2)</f>
        <v>0</v>
      </c>
      <c r="DJ150" s="370">
        <f>COUNTIF($DK145:$DK149, DJ$2)</f>
        <v>0</v>
      </c>
      <c r="DK150" s="370">
        <f>COUNTIF($DK145:$DK149, DK$2)</f>
        <v>0</v>
      </c>
      <c r="DL150" s="371">
        <f>COUNTIF($DK145:$DK149, DL$2)</f>
        <v>0</v>
      </c>
      <c r="DM150" s="319"/>
      <c r="DN150" s="320"/>
      <c r="DO150" s="321"/>
      <c r="DP150" s="321"/>
      <c r="DQ150" s="321"/>
      <c r="DR150" s="321"/>
      <c r="DS150" s="322"/>
      <c r="DT150" s="323"/>
      <c r="DU150" s="323"/>
      <c r="DV150" s="323"/>
      <c r="DW150" s="323"/>
      <c r="DX150" s="323"/>
      <c r="DY150" s="323"/>
      <c r="DZ150" s="324"/>
      <c r="EA150" s="325"/>
      <c r="EB150" s="325"/>
      <c r="EC150" s="325"/>
      <c r="ED150" s="325"/>
      <c r="EE150" s="325"/>
      <c r="EF150" s="325"/>
      <c r="EG150" s="325"/>
      <c r="EH150" s="326"/>
      <c r="EI150" s="327"/>
      <c r="EJ150" s="327"/>
      <c r="EK150" s="327"/>
      <c r="EL150" s="327"/>
      <c r="EM150" s="327"/>
      <c r="EN150" s="327"/>
      <c r="EO150" s="327"/>
      <c r="EP150" s="327"/>
      <c r="EQ150" s="327"/>
      <c r="ER150" s="327"/>
      <c r="ES150" s="327"/>
      <c r="ET150" s="328"/>
      <c r="EU150" s="320"/>
      <c r="EV150" s="321"/>
      <c r="EW150" s="321"/>
      <c r="EX150" s="321"/>
      <c r="EY150" s="321"/>
      <c r="EZ150" s="322"/>
      <c r="FA150" s="323"/>
      <c r="FB150" s="323"/>
      <c r="FC150" s="323"/>
      <c r="FD150" s="323"/>
      <c r="FE150" s="323"/>
      <c r="FF150" s="323"/>
      <c r="FG150" s="324"/>
      <c r="FH150" s="325"/>
      <c r="FI150" s="325"/>
      <c r="FJ150" s="325"/>
      <c r="FK150" s="325"/>
      <c r="FL150" s="325"/>
      <c r="FM150" s="325"/>
      <c r="FN150" s="325"/>
      <c r="FO150" s="326"/>
      <c r="FP150" s="327"/>
      <c r="FQ150" s="327"/>
      <c r="FR150" s="327"/>
      <c r="FS150" s="327"/>
      <c r="FT150" s="327"/>
      <c r="FU150" s="327"/>
      <c r="FV150" s="327"/>
      <c r="FW150" s="327"/>
      <c r="FX150" s="327"/>
      <c r="FY150" s="327"/>
      <c r="FZ150" s="327"/>
      <c r="GA150" s="328"/>
      <c r="GB150" s="320"/>
      <c r="GC150" s="321"/>
      <c r="GD150" s="321"/>
      <c r="GE150" s="321"/>
      <c r="GF150" s="321"/>
      <c r="GG150" s="322"/>
      <c r="GH150" s="323"/>
      <c r="GI150" s="323"/>
      <c r="GJ150" s="323"/>
      <c r="GK150" s="323"/>
      <c r="GL150" s="323"/>
      <c r="GM150" s="323"/>
      <c r="GN150" s="324"/>
      <c r="GO150" s="325"/>
      <c r="GP150" s="325"/>
      <c r="GQ150" s="325"/>
      <c r="GR150" s="325"/>
      <c r="GS150" s="325"/>
      <c r="GT150" s="325"/>
      <c r="GU150" s="325"/>
      <c r="GV150" s="326"/>
      <c r="GW150" s="327"/>
      <c r="GX150" s="327"/>
      <c r="GY150" s="327"/>
      <c r="GZ150" s="327"/>
      <c r="HA150" s="327"/>
      <c r="HB150" s="327"/>
      <c r="HC150" s="327"/>
      <c r="HD150" s="327"/>
      <c r="HE150" s="327"/>
      <c r="HF150" s="327"/>
      <c r="HG150" s="327"/>
      <c r="HH150" s="328"/>
      <c r="HI150" s="329"/>
      <c r="HJ150" s="320"/>
      <c r="HK150" s="321"/>
      <c r="HL150" s="321"/>
      <c r="HM150" s="321"/>
      <c r="HN150" s="321"/>
      <c r="HO150" s="322"/>
      <c r="HP150" s="323"/>
      <c r="HQ150" s="323"/>
      <c r="HR150" s="323"/>
      <c r="HS150" s="323"/>
      <c r="HT150" s="323"/>
      <c r="HU150" s="323"/>
      <c r="HV150" s="324"/>
      <c r="HW150" s="325"/>
      <c r="HX150" s="325"/>
      <c r="HY150" s="325"/>
      <c r="HZ150" s="325"/>
      <c r="IA150" s="325"/>
      <c r="IB150" s="325"/>
      <c r="IC150" s="325"/>
      <c r="ID150" s="326"/>
      <c r="IE150" s="327"/>
      <c r="IF150" s="327"/>
      <c r="IG150" s="327"/>
      <c r="IH150" s="327"/>
      <c r="II150" s="327"/>
      <c r="IJ150" s="327"/>
      <c r="IK150" s="327"/>
      <c r="IL150" s="327"/>
      <c r="IM150" s="327"/>
      <c r="IN150" s="327"/>
      <c r="IO150" s="327"/>
      <c r="IP150" s="417"/>
      <c r="IQ150" s="417"/>
    </row>
    <row r="151" spans="2:251" ht="15" customHeight="1" x14ac:dyDescent="0.25">
      <c r="B151" s="337"/>
      <c r="C151" s="393"/>
      <c r="D151" s="339"/>
      <c r="E151" s="337"/>
      <c r="F151" s="337"/>
      <c r="G151" s="337"/>
      <c r="H151" s="337"/>
      <c r="I151" s="340"/>
      <c r="J151" s="341"/>
      <c r="K151" s="341"/>
      <c r="L151" s="342"/>
      <c r="M151" s="343"/>
      <c r="N151" s="344"/>
      <c r="O151" s="345"/>
      <c r="P151" s="345"/>
      <c r="Q151" s="346"/>
      <c r="R151" s="344"/>
      <c r="S151" s="345"/>
      <c r="T151" s="345"/>
      <c r="U151" s="395"/>
      <c r="V151" s="344"/>
      <c r="W151" s="345"/>
      <c r="X151" s="345"/>
      <c r="Y151" s="346"/>
      <c r="Z151" s="344"/>
      <c r="AA151" s="346"/>
      <c r="AB151" s="344"/>
      <c r="AC151" s="346"/>
      <c r="AD151" s="344"/>
      <c r="AE151" s="345"/>
      <c r="AF151" s="346"/>
      <c r="AG151" s="344"/>
      <c r="AH151" s="345"/>
      <c r="AI151" s="346"/>
      <c r="AJ151" s="344"/>
      <c r="AK151" s="345"/>
      <c r="AL151" s="346"/>
      <c r="AM151" s="344"/>
      <c r="AN151" s="345"/>
      <c r="AO151" s="346"/>
      <c r="AP151" s="344"/>
      <c r="AQ151" s="345"/>
      <c r="AR151" s="346"/>
      <c r="AS151" s="344"/>
      <c r="AT151" s="345"/>
      <c r="AU151" s="346"/>
      <c r="AV151" s="344"/>
      <c r="AW151" s="345"/>
      <c r="AX151" s="346"/>
      <c r="AY151" s="344"/>
      <c r="AZ151" s="345"/>
      <c r="BA151" s="346"/>
      <c r="BB151" s="344"/>
      <c r="BC151" s="345"/>
      <c r="BD151" s="346"/>
      <c r="BE151" s="344"/>
      <c r="BF151" s="345"/>
      <c r="BG151" s="346"/>
      <c r="BH151" s="344"/>
      <c r="BI151" s="345"/>
      <c r="BJ151" s="346"/>
      <c r="BK151" s="344"/>
      <c r="BL151" s="345"/>
      <c r="BM151" s="346"/>
      <c r="BN151" s="344"/>
      <c r="BO151" s="345"/>
      <c r="BP151" s="346"/>
      <c r="BQ151" s="344"/>
      <c r="BR151" s="345"/>
      <c r="BS151" s="346"/>
      <c r="BT151" s="344"/>
      <c r="BU151" s="347"/>
      <c r="BV151" s="346"/>
      <c r="BW151" s="344"/>
      <c r="BX151" s="345"/>
      <c r="BY151" s="346"/>
      <c r="BZ151" s="344"/>
      <c r="CA151" s="345"/>
      <c r="CB151" s="346"/>
      <c r="CC151" s="344"/>
      <c r="CD151" s="345"/>
      <c r="CE151" s="345"/>
      <c r="CF151" s="345"/>
      <c r="CG151" s="345"/>
      <c r="CH151" s="346"/>
      <c r="CI151" s="344"/>
      <c r="CJ151" s="345"/>
      <c r="CK151" s="346"/>
      <c r="CL151" s="344"/>
      <c r="CM151" s="345"/>
      <c r="CN151" s="346"/>
      <c r="CO151" s="344"/>
      <c r="CP151" s="345"/>
      <c r="CQ151" s="346"/>
      <c r="CR151" s="344"/>
      <c r="CS151" s="345"/>
      <c r="CT151" s="346"/>
      <c r="CU151" s="344"/>
      <c r="CV151" s="345"/>
      <c r="CW151" s="346"/>
      <c r="CX151" s="344"/>
      <c r="CY151" s="345"/>
      <c r="CZ151" s="346"/>
      <c r="DA151" s="344"/>
      <c r="DB151" s="345"/>
      <c r="DC151" s="346"/>
      <c r="DD151" s="344"/>
      <c r="DE151" s="345"/>
      <c r="DF151" s="346"/>
      <c r="DG151" s="338"/>
      <c r="DH151" s="348"/>
      <c r="DI151" s="348"/>
      <c r="DJ151" s="349"/>
      <c r="DK151" s="343"/>
      <c r="DL151" s="350"/>
      <c r="DM151" s="351"/>
      <c r="DN151" s="352"/>
      <c r="DO151" s="353"/>
      <c r="DP151" s="353"/>
      <c r="DQ151" s="353"/>
      <c r="DR151" s="353"/>
      <c r="DS151" s="354"/>
      <c r="DT151" s="355"/>
      <c r="DU151" s="355"/>
      <c r="DV151" s="355"/>
      <c r="DW151" s="355"/>
      <c r="DX151" s="355"/>
      <c r="DY151" s="355"/>
      <c r="DZ151" s="356"/>
      <c r="EA151" s="357"/>
      <c r="EB151" s="357"/>
      <c r="EC151" s="357"/>
      <c r="ED151" s="357"/>
      <c r="EE151" s="357"/>
      <c r="EF151" s="357"/>
      <c r="EG151" s="357"/>
      <c r="EH151" s="358"/>
      <c r="EI151" s="359"/>
      <c r="EJ151" s="359"/>
      <c r="EK151" s="359"/>
      <c r="EL151" s="359"/>
      <c r="EM151" s="359"/>
      <c r="EN151" s="359"/>
      <c r="EO151" s="359"/>
      <c r="EP151" s="359"/>
      <c r="EQ151" s="359"/>
      <c r="ER151" s="359"/>
      <c r="ES151" s="359"/>
      <c r="ET151" s="360"/>
      <c r="EU151" s="352"/>
      <c r="EV151" s="353"/>
      <c r="EW151" s="353"/>
      <c r="EX151" s="353"/>
      <c r="EY151" s="353"/>
      <c r="EZ151" s="354"/>
      <c r="FA151" s="355"/>
      <c r="FB151" s="355"/>
      <c r="FC151" s="355"/>
      <c r="FD151" s="355"/>
      <c r="FE151" s="355"/>
      <c r="FF151" s="355"/>
      <c r="FG151" s="356"/>
      <c r="FH151" s="357"/>
      <c r="FI151" s="357"/>
      <c r="FJ151" s="357"/>
      <c r="FK151" s="357"/>
      <c r="FL151" s="357"/>
      <c r="FM151" s="357"/>
      <c r="FN151" s="357"/>
      <c r="FO151" s="358"/>
      <c r="FP151" s="359"/>
      <c r="FQ151" s="359"/>
      <c r="FR151" s="359"/>
      <c r="FS151" s="359"/>
      <c r="FT151" s="359"/>
      <c r="FU151" s="359"/>
      <c r="FV151" s="359"/>
      <c r="FW151" s="359"/>
      <c r="FX151" s="359"/>
      <c r="FY151" s="359"/>
      <c r="FZ151" s="359"/>
      <c r="GA151" s="360"/>
      <c r="GB151" s="352"/>
      <c r="GC151" s="353"/>
      <c r="GD151" s="353"/>
      <c r="GE151" s="353"/>
      <c r="GF151" s="353"/>
      <c r="GG151" s="354"/>
      <c r="GH151" s="355"/>
      <c r="GI151" s="355"/>
      <c r="GJ151" s="355"/>
      <c r="GK151" s="355"/>
      <c r="GL151" s="355"/>
      <c r="GM151" s="355"/>
      <c r="GN151" s="356"/>
      <c r="GO151" s="357"/>
      <c r="GP151" s="357"/>
      <c r="GQ151" s="357"/>
      <c r="GR151" s="357"/>
      <c r="GS151" s="357"/>
      <c r="GT151" s="357"/>
      <c r="GU151" s="357"/>
      <c r="GV151" s="358"/>
      <c r="GW151" s="359"/>
      <c r="GX151" s="359"/>
      <c r="GY151" s="359"/>
      <c r="GZ151" s="359"/>
      <c r="HA151" s="359"/>
      <c r="HB151" s="359"/>
      <c r="HC151" s="359"/>
      <c r="HD151" s="359"/>
      <c r="HE151" s="359"/>
      <c r="HF151" s="359"/>
      <c r="HG151" s="359"/>
      <c r="HH151" s="360"/>
      <c r="HI151" s="361"/>
      <c r="HJ151" s="352"/>
      <c r="HK151" s="353"/>
      <c r="HL151" s="353"/>
      <c r="HM151" s="353"/>
      <c r="HN151" s="353"/>
      <c r="HO151" s="354"/>
      <c r="HP151" s="355"/>
      <c r="HQ151" s="355"/>
      <c r="HR151" s="355"/>
      <c r="HS151" s="355"/>
      <c r="HT151" s="355"/>
      <c r="HU151" s="355"/>
      <c r="HV151" s="356"/>
      <c r="HW151" s="357"/>
      <c r="HX151" s="357"/>
      <c r="HY151" s="357"/>
      <c r="HZ151" s="357"/>
      <c r="IA151" s="357"/>
      <c r="IB151" s="357"/>
      <c r="IC151" s="357"/>
      <c r="ID151" s="358"/>
      <c r="IE151" s="359"/>
      <c r="IF151" s="359"/>
      <c r="IG151" s="359"/>
      <c r="IH151" s="359"/>
      <c r="II151" s="359"/>
      <c r="IJ151" s="359"/>
      <c r="IK151" s="359"/>
      <c r="IL151" s="359"/>
      <c r="IM151" s="359"/>
      <c r="IN151" s="359"/>
      <c r="IO151" s="359"/>
      <c r="IP151" s="415"/>
      <c r="IQ151" s="415"/>
    </row>
    <row r="152" spans="2:251" ht="15" customHeight="1" x14ac:dyDescent="0.25">
      <c r="B152" s="392">
        <v>1</v>
      </c>
      <c r="C152" s="13"/>
      <c r="D152" s="423"/>
      <c r="E152" s="20"/>
      <c r="F152" s="6"/>
      <c r="G152" s="20"/>
      <c r="H152" s="20"/>
      <c r="I152" s="23"/>
      <c r="J152" s="6"/>
      <c r="K152" s="6"/>
      <c r="L152" s="424"/>
      <c r="M152" s="425"/>
      <c r="N152" s="24"/>
      <c r="O152" s="107"/>
      <c r="P152" s="107"/>
      <c r="Q152" s="273"/>
      <c r="R152" s="24"/>
      <c r="S152" s="107"/>
      <c r="T152" s="107"/>
      <c r="U152" s="290"/>
      <c r="V152" s="24"/>
      <c r="W152" s="107"/>
      <c r="X152" s="107"/>
      <c r="Y152" s="273"/>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c r="AZ152" s="107"/>
      <c r="BA152" s="273"/>
      <c r="BB152" s="24"/>
      <c r="BC152" s="107"/>
      <c r="BD152" s="273"/>
      <c r="BE152" s="24"/>
      <c r="BF152" s="107"/>
      <c r="BG152" s="273"/>
      <c r="BH152" s="24"/>
      <c r="BI152" s="107"/>
      <c r="BJ152" s="273"/>
      <c r="BK152" s="24"/>
      <c r="BL152" s="107"/>
      <c r="BM152" s="273"/>
      <c r="BN152" s="24"/>
      <c r="BO152" s="107"/>
      <c r="BP152" s="273"/>
      <c r="BQ152" s="24"/>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t="e">
        <f>AVERAGE(AY152:CZ152)</f>
        <v>#DIV/0!</v>
      </c>
      <c r="DK152" s="219"/>
      <c r="DL152" s="220" t="e">
        <f>IF(DJ152&gt;80, 4, (DJ152-50)/20+2.5)</f>
        <v>#DIV/0!</v>
      </c>
      <c r="DM152" s="61">
        <f>COUNTIF(N152:CZ152, DM$1)+COUNTIF(N152:CZ152, DM$2)</f>
        <v>0</v>
      </c>
      <c r="DN152" s="233">
        <f>IF(COUNTIF($N152:$Q152, ET$1)&gt;0, DN$2, 0)</f>
        <v>0</v>
      </c>
      <c r="DO152" s="234">
        <f>IF(COUNTIF($R152:$U152, ET$1)&gt;0, DO$2, 0)</f>
        <v>0</v>
      </c>
      <c r="DP152" s="234">
        <f>IF(COUNTIF($V152:$Y152, ET$1)&gt;0, DP$2, 0)</f>
        <v>0</v>
      </c>
      <c r="DQ152" s="234">
        <f>IF(COUNTIF($Z152:$AA152, ET$1)&gt;0, DQ$2, 0)</f>
        <v>0</v>
      </c>
      <c r="DR152" s="234">
        <f>IF(COUNTIF($AB152:$AC152, ET$1)&gt;0, DR$2, 0)</f>
        <v>0</v>
      </c>
      <c r="DS152" s="235">
        <f>IF(COUNTIF($AD152:$AF152, $ET$1)&gt;0, DS$2, 0)</f>
        <v>0</v>
      </c>
      <c r="DT152" s="236">
        <f>IF(COUNTIF($AG152:$AI152, $ET$1)&gt;0, DT$2, 0)</f>
        <v>0</v>
      </c>
      <c r="DU152" s="236">
        <f>IF(COUNTIF($AJ152:$AL152, $ET$1)&gt;0, DU$2, 0)</f>
        <v>0</v>
      </c>
      <c r="DV152" s="236">
        <f>IF(COUNTIF($AM152:$AO152, $ET$1)&gt;0, DV$2, 0)</f>
        <v>0</v>
      </c>
      <c r="DW152" s="236">
        <f>IF(COUNTIF($AP152:$AR152, $ET$1)&gt;0, DW$2, 0)</f>
        <v>0</v>
      </c>
      <c r="DX152" s="236">
        <f>IF(COUNTIF($AS152:$AU152, $ET$1)&gt;0, DX$2, 0)</f>
        <v>0</v>
      </c>
      <c r="DY152" s="236">
        <f>IF(COUNTIF($AV152:$AX152, $ET$1)&gt;0, DY$2, 0)</f>
        <v>0</v>
      </c>
      <c r="DZ152" s="237">
        <f>IF(COUNTIF($AY152:$BA152, $ET$1)&gt;0, DZ$2, 0)</f>
        <v>0</v>
      </c>
      <c r="EA152" s="238">
        <f>IF(COUNTIF($BB152:$BD152, $ET$1)&gt;0, EA$2, 0)</f>
        <v>0</v>
      </c>
      <c r="EB152" s="238">
        <f>IF(COUNTIF($BE152:$BG152, $ET$1)&gt;0, EB$2, 0)</f>
        <v>0</v>
      </c>
      <c r="EC152" s="238">
        <f>IF(COUNTIF($BH152:$BJ152, $ET$1)&gt;0, EC$2, 0)</f>
        <v>0</v>
      </c>
      <c r="ED152" s="238">
        <f>IF(COUNTIF($BK152:$BM152, $ET$1)&gt;0, ED$2, 0)</f>
        <v>0</v>
      </c>
      <c r="EE152" s="238">
        <f>IF(COUNTIF($BN152:$BP152, $ET$1)&gt;0, EE$2, 0)</f>
        <v>0</v>
      </c>
      <c r="EF152" s="238">
        <f>IF(COUNTIF($BQ152:$BS152, $ET$1)&gt;0, EF$2, 0)</f>
        <v>0</v>
      </c>
      <c r="EG152" s="238">
        <f>IF(COUNTIF($BT152:$BV152, $ET$1)&gt;0, EG$2, 0)</f>
        <v>0</v>
      </c>
      <c r="EH152" s="239">
        <f>IF(COUNTIF($BW152:$BY152, $ET$1)&gt;0, EH$2, 0)</f>
        <v>0</v>
      </c>
      <c r="EI152" s="240">
        <f>IF(COUNTIF($BZ152:$CB152, $ET$1)&gt;0, EI$2, 0)</f>
        <v>0</v>
      </c>
      <c r="EJ152" s="240">
        <f>IF(COUNTIF($CC152:$CE152, $ET$1)&gt;0, EJ$2, 0)</f>
        <v>0</v>
      </c>
      <c r="EK152" s="240">
        <f>IF(COUNTIF($CF152:$CH152, $ET$1)&gt;0, EK$2, 0)</f>
        <v>0</v>
      </c>
      <c r="EL152" s="240">
        <f>IF(COUNTIF($CI152:$CK152, $ET$1)&gt;0, EL$2, 0)</f>
        <v>0</v>
      </c>
      <c r="EM152" s="240">
        <f>IF(COUNTIF($CL152:$CN152, $ET$1)&gt;0, EM$2, 0)</f>
        <v>0</v>
      </c>
      <c r="EN152" s="240">
        <f>IF(COUNTIF($CO152:$CQ152, $ET$1)&gt;0, EN$2, 0)</f>
        <v>0</v>
      </c>
      <c r="EO152" s="240">
        <f>IF(COUNTIF($CR152:$CT152, $ET$1)&gt;0, EO$2, 0)</f>
        <v>0</v>
      </c>
      <c r="EP152" s="240">
        <f>IF(COUNTIF($CU152:$CW152, $ET$1)&gt;0, EP$2, 0)</f>
        <v>0</v>
      </c>
      <c r="EQ152" s="240">
        <f>IF(COUNTIF($CX152:$CZ152, $ET$1)&gt;0, EQ$2, 0)</f>
        <v>0</v>
      </c>
      <c r="ER152" s="240">
        <f>IF(COUNTIF($DA152:$DC152, $ET$1)&gt;0, ER$2, 0)</f>
        <v>0</v>
      </c>
      <c r="ES152" s="240">
        <f>IF(COUNTIF($DD152:$DF152, $ET$1)&gt;0, ES$2, 0)</f>
        <v>0</v>
      </c>
      <c r="ET152" s="241">
        <f>SUM(DN152:ES152)</f>
        <v>0</v>
      </c>
      <c r="EU152" s="242">
        <f>IF(COUNTIF($N152:$Q152, GA$1)&gt;0, EU$2, 0)</f>
        <v>0</v>
      </c>
      <c r="EV152" s="234">
        <f>IF(COUNTIF($R152:$U152, GA$1)&gt;0, EV$2, 0)</f>
        <v>0</v>
      </c>
      <c r="EW152" s="234">
        <f>IF(COUNTIF($V152:$Y152, GA$1)&gt;0, EW$2, 0)</f>
        <v>0</v>
      </c>
      <c r="EX152" s="234">
        <f>IF(COUNTIF($Z152:$AA152, GA$1)&gt;0, EX$2, 0)</f>
        <v>0</v>
      </c>
      <c r="EY152" s="234">
        <f>IF(COUNTIF($AB152:$AC152, GA$1)&gt;0, EY$2, 0)</f>
        <v>0</v>
      </c>
      <c r="EZ152" s="235">
        <f>IF(COUNTIF($AD152:$AF152, $GA$1)&gt;0, EZ$2, 0)</f>
        <v>0</v>
      </c>
      <c r="FA152" s="236">
        <f>IF(COUNTIF($AG152:$AI152, $GA$1)&gt;0, FA$2, 0)</f>
        <v>0</v>
      </c>
      <c r="FB152" s="236">
        <f>IF(COUNTIF($AJ152:$AL152, $GA$1)&gt;0, FB$2, 0)</f>
        <v>0</v>
      </c>
      <c r="FC152" s="236">
        <f>IF(COUNTIF($AM152:$AO152, $GA$1)&gt;0, FC$2, 0)</f>
        <v>0</v>
      </c>
      <c r="FD152" s="236">
        <f>IF(COUNTIF($AP152:$AR152, $GA$1)&gt;0, FD$2, 0)</f>
        <v>0</v>
      </c>
      <c r="FE152" s="236">
        <f>IF(COUNTIF($AS152:$AU152, $GA$1)&gt;0, FE$2, 0)</f>
        <v>0</v>
      </c>
      <c r="FF152" s="236">
        <f>IF(COUNTIF($AV152:$AX152, $GA$1)&gt;0, FF$2, 0)</f>
        <v>0</v>
      </c>
      <c r="FG152" s="237">
        <f>IF(COUNTIF($AY152:$BA152, $GA$1)&gt;0, FG$2, 0)</f>
        <v>0</v>
      </c>
      <c r="FH152" s="238">
        <f>IF(COUNTIF($BB152:$BD152, $GA$1)&gt;0, FH$2, 0)</f>
        <v>0</v>
      </c>
      <c r="FI152" s="238">
        <f>IF(COUNTIF($BE152:$BG152, $GA$1)&gt;0, FI$2, 0)</f>
        <v>0</v>
      </c>
      <c r="FJ152" s="238">
        <f>IF(COUNTIF($BH152:$BJ152, $GA$1)&gt;0, FJ$2, 0)</f>
        <v>0</v>
      </c>
      <c r="FK152" s="238">
        <f>IF(COUNTIF($BK152:$BM152, $GA$1)&gt;0, FK$2, 0)</f>
        <v>0</v>
      </c>
      <c r="FL152" s="238">
        <f>IF(COUNTIF($BN152:$BP152, $GA$1)&gt;0, FL$2, 0)</f>
        <v>0</v>
      </c>
      <c r="FM152" s="238">
        <f>IF(COUNTIF($BQ152:$BS152, $GA$1)&gt;0, FM$2, 0)</f>
        <v>0</v>
      </c>
      <c r="FN152" s="238">
        <f>IF(COUNTIF($BT152:$BV152, $GA$1)&gt;0, FN$2, 0)</f>
        <v>0</v>
      </c>
      <c r="FO152" s="239">
        <f>IF(COUNTIF($BW152:$BY152, $GA$1)&gt;0, FO$2, 0)</f>
        <v>0</v>
      </c>
      <c r="FP152" s="240">
        <f>IF(COUNTIF($BZ152:$CB152, $GA$1)&gt;0, FP$2, 0)</f>
        <v>0</v>
      </c>
      <c r="FQ152" s="240">
        <f>IF(COUNTIF($CC152:$CE152, $GA$1)&gt;0, FQ$2, 0)</f>
        <v>0</v>
      </c>
      <c r="FR152" s="240">
        <f>IF(COUNTIF($CF152:$CH152, $GA$1)&gt;0, FR$2, 0)</f>
        <v>0</v>
      </c>
      <c r="FS152" s="240">
        <f>IF(COUNTIF($CI152:$CK152, $GA$1)&gt;0, FS$2, 0)</f>
        <v>0</v>
      </c>
      <c r="FT152" s="240">
        <f>IF(COUNTIF($CL152:$CN152, $GA$1)&gt;0, FT$2, 0)</f>
        <v>0</v>
      </c>
      <c r="FU152" s="240">
        <f>IF(COUNTIF($CO152:$CQ152, $GA$1)&gt;0, FU$2, 0)</f>
        <v>0</v>
      </c>
      <c r="FV152" s="240">
        <f>IF(COUNTIF($CR152:$CT152, $GA$1)&gt;0, FV$2, 0)</f>
        <v>0</v>
      </c>
      <c r="FW152" s="240">
        <f>IF(COUNTIF($CU152:$CW152, $GA$1)&gt;0, FW$2, 0)</f>
        <v>0</v>
      </c>
      <c r="FX152" s="240">
        <f>IF(COUNTIF($CX152:$CZ152, $GA$1)&gt;0, FX$2, 0)</f>
        <v>0</v>
      </c>
      <c r="FY152" s="240">
        <f>IF(COUNTIF($DA152:$DC152, $GA$1)&gt;0, FY$2, 0)</f>
        <v>0</v>
      </c>
      <c r="FZ152" s="240">
        <f>IF(COUNTIF($DD152:$DF152, $GA$1)&gt;0, FZ$2, 0)</f>
        <v>0</v>
      </c>
      <c r="GA152" s="241">
        <f>SUM(EU152:FZ152)</f>
        <v>0</v>
      </c>
      <c r="GB152" s="242">
        <f>IF(COUNTIF($N152:$Q152, HH$1)&gt;0, GB$2, 0)</f>
        <v>0</v>
      </c>
      <c r="GC152" s="234">
        <f>IF(COUNTIF($R152:$U152, HH$1)&gt;0, GC$2, 0)</f>
        <v>0</v>
      </c>
      <c r="GD152" s="234">
        <f>IF(COUNTIF($V152:$Y152, HH$1)&gt;0, GD$2, 0)</f>
        <v>0</v>
      </c>
      <c r="GE152" s="234">
        <f>IF(COUNTIF($Z152:$AA152, HH$1)&gt;0, GE$2, 0)</f>
        <v>0</v>
      </c>
      <c r="GF152" s="234">
        <f>IF(COUNTIF($AB152:$AC152, HH$1)&gt;0, GF$2, 0)</f>
        <v>0</v>
      </c>
      <c r="GG152" s="235">
        <f>IF(COUNTIF($AD152:$AF152, $HH$1)&gt;0, GG$2, 0)</f>
        <v>0</v>
      </c>
      <c r="GH152" s="236">
        <f>IF(COUNTIF($AG152:$AI152, $HH$1)&gt;0, GH$2, 0)</f>
        <v>0</v>
      </c>
      <c r="GI152" s="236">
        <f>IF(COUNTIF($AJ152:$AL152, $HH$1)&gt;0, GI$2, 0)</f>
        <v>0</v>
      </c>
      <c r="GJ152" s="236">
        <f>IF(COUNTIF($AM152:$AO152, $HH$1)&gt;0, GJ$2, 0)</f>
        <v>0</v>
      </c>
      <c r="GK152" s="236">
        <f>IF(COUNTIF($AP152:$AR152, $HH$1)&gt;0, GK$2, 0)</f>
        <v>0</v>
      </c>
      <c r="GL152" s="236">
        <f>IF(COUNTIF($AS152:$AU152, $HH$1)&gt;0, GL$2, 0)</f>
        <v>0</v>
      </c>
      <c r="GM152" s="236">
        <f>IF(COUNTIF($AV152:$AX152, $HH$1)&gt;0, GM$2, 0)</f>
        <v>0</v>
      </c>
      <c r="GN152" s="237">
        <f>IF(COUNTIF($AY152:$BA152, $HH$1)&gt;0, GN$2, 0)</f>
        <v>0</v>
      </c>
      <c r="GO152" s="238">
        <f>IF(COUNTIF($BB152:$BD152, $HH$1)&gt;0, GO$2, 0)</f>
        <v>0</v>
      </c>
      <c r="GP152" s="238">
        <f>IF(COUNTIF($BE152:$BG152, $HH$1)&gt;0, GP$2, 0)</f>
        <v>0</v>
      </c>
      <c r="GQ152" s="238">
        <f>IF(COUNTIF($BH152:$BJ152, $HH$1)&gt;0, GQ$2, 0)</f>
        <v>0</v>
      </c>
      <c r="GR152" s="238">
        <f>IF(COUNTIF($BK152:$BM152, $HH$1)&gt;0, GR$2, 0)</f>
        <v>0</v>
      </c>
      <c r="GS152" s="238">
        <f>IF(COUNTIF($BN152:$BP152, $HH$1)&gt;0, GS$2, 0)</f>
        <v>0</v>
      </c>
      <c r="GT152" s="238">
        <f>IF(COUNTIF($BQ152:$BS152, $HH$1)&gt;0, GT$2, 0)</f>
        <v>0</v>
      </c>
      <c r="GU152" s="238">
        <f>IF(COUNTIF($BT152:$BV152, $HH$1)&gt;0, GU$2, 0)</f>
        <v>0</v>
      </c>
      <c r="GV152" s="239">
        <f>IF(COUNTIF($BW152:$BY152, $HH$1)&gt;0, GV$2, 0)</f>
        <v>0</v>
      </c>
      <c r="GW152" s="240">
        <f>IF(COUNTIF($BZ152:$CB152, $HH$1)&gt;0, GW$2, 0)</f>
        <v>0</v>
      </c>
      <c r="GX152" s="240">
        <f>IF(COUNTIF($CC152:$CE152, $HH$1)&gt;0, GX$2, 0)</f>
        <v>0</v>
      </c>
      <c r="GY152" s="240">
        <f>IF(COUNTIF($CF152:$CH152, $HH$1)&gt;0, GY$2, 0)</f>
        <v>0</v>
      </c>
      <c r="GZ152" s="240">
        <f>IF(COUNTIF($CI152:$CK152, $HH$1)&gt;0, GZ$2, 0)</f>
        <v>0</v>
      </c>
      <c r="HA152" s="240">
        <f>IF(COUNTIF($CL152:$CN152, $HH$1)&gt;0, HA$2, 0)</f>
        <v>0</v>
      </c>
      <c r="HB152" s="240">
        <f>IF(COUNTIF($CO152:$CQ152, $HH$1)&gt;0, HB$2, 0)</f>
        <v>0</v>
      </c>
      <c r="HC152" s="240">
        <f>IF(COUNTIF($CR152:$CT152, $HH$1)&gt;0, HC$2, 0)</f>
        <v>0</v>
      </c>
      <c r="HD152" s="240">
        <f>IF(COUNTIF($CU152:$CW152, $HH$1)&gt;0, HD$2, 0)</f>
        <v>0</v>
      </c>
      <c r="HE152" s="240">
        <f>IF(COUNTIF($CX152:$CZ152, $HH$1)&gt;0, HE$2, 0)</f>
        <v>0</v>
      </c>
      <c r="HF152" s="240">
        <f>IF(COUNTIF($DA152:$DC152, $HH$1)&gt;0, HF$2, 0)</f>
        <v>0</v>
      </c>
      <c r="HG152" s="240">
        <f>IF(COUNTIF($DD152:$DF152, $HH$1)&gt;0, HG$2, 0)</f>
        <v>0</v>
      </c>
      <c r="HH152" s="241">
        <f>SUM(GB152:HG152)</f>
        <v>0</v>
      </c>
      <c r="HI152" s="243"/>
      <c r="HJ152" s="242">
        <f>IF(MAX($N152:$Q152)&gt;=40, HJ$2, 0)</f>
        <v>0</v>
      </c>
      <c r="HK152" s="234">
        <f>IF(MAX($R152:$U152)&gt;=40, HK$2, 0)</f>
        <v>0</v>
      </c>
      <c r="HL152" s="234">
        <f>IF(MAX($V152:$Y152)&gt;=40, HL$2, 0)</f>
        <v>0</v>
      </c>
      <c r="HM152" s="234">
        <f>IF(MAX($Z152:$AA152)&gt;=40, HM$2, 0)</f>
        <v>0</v>
      </c>
      <c r="HN152" s="234">
        <f>IF(MAX($AB152:$AC152)&gt;=40, HN$2, 0)</f>
        <v>0</v>
      </c>
      <c r="HO152" s="235">
        <f>IF(MAX($AD152:$AF152)&gt;=40, HO$2, 0)</f>
        <v>0</v>
      </c>
      <c r="HP152" s="236">
        <f>IF(MAX($AG152:$AI152)&gt;=40, HP$2, 0)</f>
        <v>0</v>
      </c>
      <c r="HQ152" s="236">
        <f>IF(MAX($AJ152:$AL152)&gt;=40, HQ$2, 0)</f>
        <v>0</v>
      </c>
      <c r="HR152" s="236">
        <f>IF(MAX($AM152:$AO152)&gt;=40, HR$2, 0)</f>
        <v>0</v>
      </c>
      <c r="HS152" s="236">
        <f>IF(MAX($AP152:$AR152)&gt;=40, HS$2, 0)</f>
        <v>0</v>
      </c>
      <c r="HT152" s="236">
        <f>IF(MAX($AS152:$AU152)&gt;=40, HT$2, 0)</f>
        <v>0</v>
      </c>
      <c r="HU152" s="236">
        <f>IF(MAX($AV152:$AX152)&gt;=40, HU$2, 0)</f>
        <v>0</v>
      </c>
      <c r="HV152" s="237">
        <f>IF(MAX($AY152:$BA152)&gt;=40, HV$2, 0)</f>
        <v>0</v>
      </c>
      <c r="HW152" s="238">
        <f>IF(MAX($BB152:$BD152)&gt;=40, HW$2, 0)</f>
        <v>0</v>
      </c>
      <c r="HX152" s="238">
        <f>IF(MAX($BE152:$BG152)&gt;=40, HX$2, 0)</f>
        <v>0</v>
      </c>
      <c r="HY152" s="238">
        <f>IF(MAX($BH152:$BJ152)&gt;=40, HY$2, 0)</f>
        <v>0</v>
      </c>
      <c r="HZ152" s="238">
        <f>IF(MAX($BK152:$BM152)&gt;=40, HZ$2, 0)</f>
        <v>0</v>
      </c>
      <c r="IA152" s="238">
        <f>IF(MAX($BN152:$BP152)&gt;=40, IA$2, 0)</f>
        <v>0</v>
      </c>
      <c r="IB152" s="238">
        <f>IF(MAX($BQ152:$BS152)&gt;=40, IB$2, 0)</f>
        <v>0</v>
      </c>
      <c r="IC152" s="238">
        <f>IF(MAX($BT152:$BV152)&gt;=40, IC$2, 0)</f>
        <v>0</v>
      </c>
      <c r="ID152" s="239">
        <f>IF(MAX($BW152:$BY152)&gt;=40, ID$2, 0)</f>
        <v>0</v>
      </c>
      <c r="IE152" s="240">
        <f>IF(MAX($BZ152:$CB152)&gt;=40, IE$2, 0)</f>
        <v>0</v>
      </c>
      <c r="IF152" s="240">
        <f>IF(MAX($CC152:$CE152)&gt;=40, IF$2, 0)</f>
        <v>0</v>
      </c>
      <c r="IG152" s="240">
        <f>IF(MAX($CF152:$CH152)&gt;=40, IG$2, 0)</f>
        <v>0</v>
      </c>
      <c r="IH152" s="240">
        <f>IF(MAX($CI152:$CK152)&gt;=40, IH$2, 0)</f>
        <v>0</v>
      </c>
      <c r="II152" s="240">
        <f>IF(MAX($CL152:$CN152)&gt;=40, II$2, 0)</f>
        <v>0</v>
      </c>
      <c r="IJ152" s="240">
        <f>IF(MAX($CO152:$CQ152)&gt;=40, IJ$2, 0)</f>
        <v>0</v>
      </c>
      <c r="IK152" s="240">
        <f>IF(MAX($CR152:$CT152)&gt;=40, IK$2, 0)</f>
        <v>0</v>
      </c>
      <c r="IL152" s="240">
        <f>IF(MAX($CU152:$CW152)&gt;=40, IL$2, 0)</f>
        <v>0</v>
      </c>
      <c r="IM152" s="240">
        <f>IF(MAX($CX152:$CZ152)&gt;=40, IM$2, 0)</f>
        <v>0</v>
      </c>
      <c r="IN152" s="240">
        <f>IF(MAX($DA152:$DC152)&gt;=40, IN$2, 0)</f>
        <v>0</v>
      </c>
      <c r="IO152" s="240">
        <f>IF(MAX($DD152:$DF152)&gt;=40, IO$2, 0)</f>
        <v>0</v>
      </c>
      <c r="IP152" s="416">
        <f>SUM(HO152:IB152, ID152:IO152)</f>
        <v>0</v>
      </c>
      <c r="IQ152" s="416">
        <f>SUM(HJ152:HN152, IC152)</f>
        <v>0</v>
      </c>
    </row>
    <row r="153" spans="2:251" ht="15" customHeight="1" x14ac:dyDescent="0.25">
      <c r="B153" s="392">
        <v>2</v>
      </c>
      <c r="C153" s="13"/>
      <c r="D153" s="423"/>
      <c r="E153" s="20"/>
      <c r="F153" s="6"/>
      <c r="G153" s="20"/>
      <c r="H153" s="20"/>
      <c r="I153" s="23"/>
      <c r="J153" s="6"/>
      <c r="K153" s="6"/>
      <c r="L153" s="424"/>
      <c r="M153" s="425"/>
      <c r="N153" s="24"/>
      <c r="O153" s="107"/>
      <c r="P153" s="107"/>
      <c r="Q153" s="273"/>
      <c r="R153" s="24"/>
      <c r="S153" s="107"/>
      <c r="T153" s="107"/>
      <c r="U153" s="290"/>
      <c r="V153" s="24"/>
      <c r="W153" s="107"/>
      <c r="X153" s="107"/>
      <c r="Y153" s="273"/>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c r="BC153" s="107"/>
      <c r="BD153" s="273"/>
      <c r="BE153" s="24"/>
      <c r="BF153" s="107"/>
      <c r="BG153" s="273"/>
      <c r="BH153" s="24"/>
      <c r="BI153" s="107"/>
      <c r="BJ153" s="273"/>
      <c r="BK153" s="24"/>
      <c r="BL153" s="107"/>
      <c r="BM153" s="273"/>
      <c r="BN153" s="24"/>
      <c r="BO153" s="107"/>
      <c r="BP153" s="273"/>
      <c r="BQ153" s="24"/>
      <c r="BR153" s="107"/>
      <c r="BS153" s="273"/>
      <c r="BT153" s="24"/>
      <c r="BU153" s="291"/>
      <c r="BV153" s="273"/>
      <c r="BW153" s="24"/>
      <c r="BX153" s="107"/>
      <c r="BY153" s="273"/>
      <c r="BZ153" s="24"/>
      <c r="CA153" s="107"/>
      <c r="CB153" s="273"/>
      <c r="CC153" s="24"/>
      <c r="CD153" s="107"/>
      <c r="CE153" s="107"/>
      <c r="CF153" s="107"/>
      <c r="CG153" s="107"/>
      <c r="CH153" s="273"/>
      <c r="CI153" s="24"/>
      <c r="CJ153" s="107"/>
      <c r="CK153" s="273"/>
      <c r="CL153" s="24"/>
      <c r="CM153" s="107"/>
      <c r="CN153" s="273"/>
      <c r="CO153" s="24"/>
      <c r="CP153" s="107"/>
      <c r="CQ153" s="273"/>
      <c r="CR153" s="24"/>
      <c r="CS153" s="107"/>
      <c r="CT153" s="273"/>
      <c r="CU153" s="24"/>
      <c r="CV153" s="107"/>
      <c r="CW153" s="273"/>
      <c r="CX153" s="24"/>
      <c r="CY153" s="107"/>
      <c r="CZ153" s="273"/>
      <c r="DA153" s="24"/>
      <c r="DB153" s="107"/>
      <c r="DC153" s="273"/>
      <c r="DD153" s="24"/>
      <c r="DE153" s="107"/>
      <c r="DF153" s="273"/>
      <c r="DG153" s="218"/>
      <c r="DH153" s="217"/>
      <c r="DI153" s="217"/>
      <c r="DJ153" s="286" t="e">
        <f>AVERAGE(AY153:CZ153)</f>
        <v>#DIV/0!</v>
      </c>
      <c r="DK153" s="219"/>
      <c r="DL153" s="220" t="e">
        <f>IF(DJ153&gt;80, 4, (DJ153-50)/20+2.5)</f>
        <v>#DIV/0!</v>
      </c>
      <c r="DM153" s="61">
        <f>COUNTIF(N153:CZ153, DM$1)+COUNTIF(N153:CZ153, DM$2)</f>
        <v>0</v>
      </c>
      <c r="DN153" s="233">
        <f>IF(COUNTIF($N153:$Q153, ET$1)&gt;0, DN$2, 0)</f>
        <v>0</v>
      </c>
      <c r="DO153" s="234">
        <f>IF(COUNTIF($R153:$U153, ET$1)&gt;0, DO$2, 0)</f>
        <v>0</v>
      </c>
      <c r="DP153" s="234">
        <f>IF(COUNTIF($V153:$Y153, ET$1)&gt;0, DP$2, 0)</f>
        <v>0</v>
      </c>
      <c r="DQ153" s="234">
        <f>IF(COUNTIF($Z153:$AA153, ET$1)&gt;0, DQ$2, 0)</f>
        <v>0</v>
      </c>
      <c r="DR153" s="234">
        <f>IF(COUNTIF($AB153:$AC153, ET$1)&gt;0, DR$2, 0)</f>
        <v>0</v>
      </c>
      <c r="DS153" s="235">
        <f>IF(COUNTIF($AD153:$AF153, $ET$1)&gt;0, DS$2, 0)</f>
        <v>0</v>
      </c>
      <c r="DT153" s="236">
        <f>IF(COUNTIF($AG153:$AI153, $ET$1)&gt;0, DT$2, 0)</f>
        <v>0</v>
      </c>
      <c r="DU153" s="236">
        <f>IF(COUNTIF($AJ153:$AL153, $ET$1)&gt;0, DU$2, 0)</f>
        <v>0</v>
      </c>
      <c r="DV153" s="236">
        <f>IF(COUNTIF($AM153:$AO153, $ET$1)&gt;0, DV$2, 0)</f>
        <v>0</v>
      </c>
      <c r="DW153" s="236">
        <f>IF(COUNTIF($AP153:$AR153, $ET$1)&gt;0, DW$2, 0)</f>
        <v>0</v>
      </c>
      <c r="DX153" s="236">
        <f>IF(COUNTIF($AS153:$AU153, $ET$1)&gt;0, DX$2, 0)</f>
        <v>0</v>
      </c>
      <c r="DY153" s="236">
        <f>IF(COUNTIF($AV153:$AX153, $ET$1)&gt;0, DY$2, 0)</f>
        <v>0</v>
      </c>
      <c r="DZ153" s="237">
        <f>IF(COUNTIF($AY153:$BA153, $ET$1)&gt;0, DZ$2, 0)</f>
        <v>0</v>
      </c>
      <c r="EA153" s="238">
        <f>IF(COUNTIF($BB153:$BD153, $ET$1)&gt;0, EA$2, 0)</f>
        <v>0</v>
      </c>
      <c r="EB153" s="238">
        <f>IF(COUNTIF($BE153:$BG153, $ET$1)&gt;0, EB$2, 0)</f>
        <v>0</v>
      </c>
      <c r="EC153" s="238">
        <f>IF(COUNTIF($BH153:$BJ153, $ET$1)&gt;0, EC$2, 0)</f>
        <v>0</v>
      </c>
      <c r="ED153" s="238">
        <f>IF(COUNTIF($BK153:$BM153, $ET$1)&gt;0, ED$2, 0)</f>
        <v>0</v>
      </c>
      <c r="EE153" s="238">
        <f>IF(COUNTIF($BN153:$BP153, $ET$1)&gt;0, EE$2, 0)</f>
        <v>0</v>
      </c>
      <c r="EF153" s="238">
        <f>IF(COUNTIF($BQ153:$BS153, $ET$1)&gt;0, EF$2, 0)</f>
        <v>0</v>
      </c>
      <c r="EG153" s="238">
        <f>IF(COUNTIF($BT153:$BV153, $ET$1)&gt;0, EG$2, 0)</f>
        <v>0</v>
      </c>
      <c r="EH153" s="239">
        <f>IF(COUNTIF($BW153:$BY153, $ET$1)&gt;0, EH$2, 0)</f>
        <v>0</v>
      </c>
      <c r="EI153" s="240">
        <f>IF(COUNTIF($BZ153:$CB153, $ET$1)&gt;0, EI$2, 0)</f>
        <v>0</v>
      </c>
      <c r="EJ153" s="240">
        <f>IF(COUNTIF($CC153:$CE153, $ET$1)&gt;0, EJ$2, 0)</f>
        <v>0</v>
      </c>
      <c r="EK153" s="240">
        <f>IF(COUNTIF($CF153:$CH153, $ET$1)&gt;0, EK$2, 0)</f>
        <v>0</v>
      </c>
      <c r="EL153" s="240">
        <f>IF(COUNTIF($CI153:$CK153, $ET$1)&gt;0, EL$2, 0)</f>
        <v>0</v>
      </c>
      <c r="EM153" s="240">
        <f>IF(COUNTIF($CL153:$CN153, $ET$1)&gt;0, EM$2, 0)</f>
        <v>0</v>
      </c>
      <c r="EN153" s="240">
        <f>IF(COUNTIF($CO153:$CQ153, $ET$1)&gt;0, EN$2, 0)</f>
        <v>0</v>
      </c>
      <c r="EO153" s="240">
        <f>IF(COUNTIF($CR153:$CT153, $ET$1)&gt;0, EO$2, 0)</f>
        <v>0</v>
      </c>
      <c r="EP153" s="240">
        <f>IF(COUNTIF($CU153:$CW153, $ET$1)&gt;0, EP$2, 0)</f>
        <v>0</v>
      </c>
      <c r="EQ153" s="240">
        <f>IF(COUNTIF($CX153:$CZ153, $ET$1)&gt;0, EQ$2, 0)</f>
        <v>0</v>
      </c>
      <c r="ER153" s="240">
        <f>IF(COUNTIF($DA153:$DC153, $ET$1)&gt;0, ER$2, 0)</f>
        <v>0</v>
      </c>
      <c r="ES153" s="240">
        <f>IF(COUNTIF($DD153:$DF153, $ET$1)&gt;0, ES$2, 0)</f>
        <v>0</v>
      </c>
      <c r="ET153" s="241">
        <f>SUM(DN153:ES153)</f>
        <v>0</v>
      </c>
      <c r="EU153" s="242">
        <f>IF(COUNTIF($N153:$Q153, GA$1)&gt;0, EU$2, 0)</f>
        <v>0</v>
      </c>
      <c r="EV153" s="234">
        <f>IF(COUNTIF($R153:$U153, GA$1)&gt;0, EV$2, 0)</f>
        <v>0</v>
      </c>
      <c r="EW153" s="234">
        <f>IF(COUNTIF($V153:$Y153, GA$1)&gt;0, EW$2, 0)</f>
        <v>0</v>
      </c>
      <c r="EX153" s="234">
        <f>IF(COUNTIF($Z153:$AA153, GA$1)&gt;0, EX$2, 0)</f>
        <v>0</v>
      </c>
      <c r="EY153" s="234">
        <f>IF(COUNTIF($AB153:$AC153, GA$1)&gt;0, EY$2, 0)</f>
        <v>0</v>
      </c>
      <c r="EZ153" s="235">
        <f>IF(COUNTIF($AD153:$AF153, $GA$1)&gt;0, EZ$2, 0)</f>
        <v>0</v>
      </c>
      <c r="FA153" s="236">
        <f>IF(COUNTIF($AG153:$AI153, $GA$1)&gt;0, FA$2, 0)</f>
        <v>0</v>
      </c>
      <c r="FB153" s="236">
        <f>IF(COUNTIF($AJ153:$AL153, $GA$1)&gt;0, FB$2, 0)</f>
        <v>0</v>
      </c>
      <c r="FC153" s="236">
        <f>IF(COUNTIF($AM153:$AO153, $GA$1)&gt;0, FC$2, 0)</f>
        <v>0</v>
      </c>
      <c r="FD153" s="236">
        <f>IF(COUNTIF($AP153:$AR153, $GA$1)&gt;0, FD$2, 0)</f>
        <v>0</v>
      </c>
      <c r="FE153" s="236">
        <f>IF(COUNTIF($AS153:$AU153, $GA$1)&gt;0, FE$2, 0)</f>
        <v>0</v>
      </c>
      <c r="FF153" s="236">
        <f>IF(COUNTIF($AV153:$AX153, $GA$1)&gt;0, FF$2, 0)</f>
        <v>0</v>
      </c>
      <c r="FG153" s="237">
        <f>IF(COUNTIF($AY153:$BA153, $GA$1)&gt;0, FG$2, 0)</f>
        <v>0</v>
      </c>
      <c r="FH153" s="238">
        <f>IF(COUNTIF($BB153:$BD153, $GA$1)&gt;0, FH$2, 0)</f>
        <v>0</v>
      </c>
      <c r="FI153" s="238">
        <f>IF(COUNTIF($BE153:$BG153, $GA$1)&gt;0, FI$2, 0)</f>
        <v>0</v>
      </c>
      <c r="FJ153" s="238">
        <f>IF(COUNTIF($BH153:$BJ153, $GA$1)&gt;0, FJ$2, 0)</f>
        <v>0</v>
      </c>
      <c r="FK153" s="238">
        <f>IF(COUNTIF($BK153:$BM153, $GA$1)&gt;0, FK$2, 0)</f>
        <v>0</v>
      </c>
      <c r="FL153" s="238">
        <f>IF(COUNTIF($BN153:$BP153, $GA$1)&gt;0, FL$2, 0)</f>
        <v>0</v>
      </c>
      <c r="FM153" s="238">
        <f>IF(COUNTIF($BQ153:$BS153, $GA$1)&gt;0, FM$2, 0)</f>
        <v>0</v>
      </c>
      <c r="FN153" s="238">
        <f>IF(COUNTIF($BT153:$BV153, $GA$1)&gt;0, FN$2, 0)</f>
        <v>0</v>
      </c>
      <c r="FO153" s="239">
        <f>IF(COUNTIF($BW153:$BY153, $GA$1)&gt;0, FO$2, 0)</f>
        <v>0</v>
      </c>
      <c r="FP153" s="240">
        <f>IF(COUNTIF($BZ153:$CB153, $GA$1)&gt;0, FP$2, 0)</f>
        <v>0</v>
      </c>
      <c r="FQ153" s="240">
        <f>IF(COUNTIF($CC153:$CE153, $GA$1)&gt;0, FQ$2, 0)</f>
        <v>0</v>
      </c>
      <c r="FR153" s="240">
        <f>IF(COUNTIF($CF153:$CH153, $GA$1)&gt;0, FR$2, 0)</f>
        <v>0</v>
      </c>
      <c r="FS153" s="240">
        <f>IF(COUNTIF($CI153:$CK153, $GA$1)&gt;0, FS$2, 0)</f>
        <v>0</v>
      </c>
      <c r="FT153" s="240">
        <f>IF(COUNTIF($CL153:$CN153, $GA$1)&gt;0, FT$2, 0)</f>
        <v>0</v>
      </c>
      <c r="FU153" s="240">
        <f>IF(COUNTIF($CO153:$CQ153, $GA$1)&gt;0, FU$2, 0)</f>
        <v>0</v>
      </c>
      <c r="FV153" s="240">
        <f>IF(COUNTIF($CR153:$CT153, $GA$1)&gt;0, FV$2, 0)</f>
        <v>0</v>
      </c>
      <c r="FW153" s="240">
        <f>IF(COUNTIF($CU153:$CW153, $GA$1)&gt;0, FW$2, 0)</f>
        <v>0</v>
      </c>
      <c r="FX153" s="240">
        <f>IF(COUNTIF($CX153:$CZ153, $GA$1)&gt;0, FX$2, 0)</f>
        <v>0</v>
      </c>
      <c r="FY153" s="240">
        <f>IF(COUNTIF($DA153:$DC153, $GA$1)&gt;0, FY$2, 0)</f>
        <v>0</v>
      </c>
      <c r="FZ153" s="240">
        <f>IF(COUNTIF($DD153:$DF153, $GA$1)&gt;0, FZ$2, 0)</f>
        <v>0</v>
      </c>
      <c r="GA153" s="241">
        <f>SUM(EU153:FZ153)</f>
        <v>0</v>
      </c>
      <c r="GB153" s="242">
        <f>IF(COUNTIF($N153:$Q153, HH$1)&gt;0, GB$2, 0)</f>
        <v>0</v>
      </c>
      <c r="GC153" s="234">
        <f>IF(COUNTIF($R153:$U153, HH$1)&gt;0, GC$2, 0)</f>
        <v>0</v>
      </c>
      <c r="GD153" s="234">
        <f>IF(COUNTIF($V153:$Y153, HH$1)&gt;0, GD$2, 0)</f>
        <v>0</v>
      </c>
      <c r="GE153" s="234">
        <f>IF(COUNTIF($Z153:$AA153, HH$1)&gt;0, GE$2, 0)</f>
        <v>0</v>
      </c>
      <c r="GF153" s="234">
        <f>IF(COUNTIF($AB153:$AC153, HH$1)&gt;0, GF$2, 0)</f>
        <v>0</v>
      </c>
      <c r="GG153" s="235">
        <f>IF(COUNTIF($AD153:$AF153, $HH$1)&gt;0, GG$2, 0)</f>
        <v>0</v>
      </c>
      <c r="GH153" s="236">
        <f>IF(COUNTIF($AG153:$AI153, $HH$1)&gt;0, GH$2, 0)</f>
        <v>0</v>
      </c>
      <c r="GI153" s="236">
        <f>IF(COUNTIF($AJ153:$AL153, $HH$1)&gt;0, GI$2, 0)</f>
        <v>0</v>
      </c>
      <c r="GJ153" s="236">
        <f>IF(COUNTIF($AM153:$AO153, $HH$1)&gt;0, GJ$2, 0)</f>
        <v>0</v>
      </c>
      <c r="GK153" s="236">
        <f>IF(COUNTIF($AP153:$AR153, $HH$1)&gt;0, GK$2, 0)</f>
        <v>0</v>
      </c>
      <c r="GL153" s="236">
        <f>IF(COUNTIF($AS153:$AU153, $HH$1)&gt;0, GL$2, 0)</f>
        <v>0</v>
      </c>
      <c r="GM153" s="236">
        <f>IF(COUNTIF($AV153:$AX153, $HH$1)&gt;0, GM$2, 0)</f>
        <v>0</v>
      </c>
      <c r="GN153" s="237">
        <f>IF(COUNTIF($AY153:$BA153, $HH$1)&gt;0, GN$2, 0)</f>
        <v>0</v>
      </c>
      <c r="GO153" s="238">
        <f>IF(COUNTIF($BB153:$BD153, $HH$1)&gt;0, GO$2, 0)</f>
        <v>0</v>
      </c>
      <c r="GP153" s="238">
        <f>IF(COUNTIF($BE153:$BG153, $HH$1)&gt;0, GP$2, 0)</f>
        <v>0</v>
      </c>
      <c r="GQ153" s="238">
        <f>IF(COUNTIF($BH153:$BJ153, $HH$1)&gt;0, GQ$2, 0)</f>
        <v>0</v>
      </c>
      <c r="GR153" s="238">
        <f>IF(COUNTIF($BK153:$BM153, $HH$1)&gt;0, GR$2, 0)</f>
        <v>0</v>
      </c>
      <c r="GS153" s="238">
        <f>IF(COUNTIF($BN153:$BP153, $HH$1)&gt;0, GS$2, 0)</f>
        <v>0</v>
      </c>
      <c r="GT153" s="238">
        <f>IF(COUNTIF($BQ153:$BS153, $HH$1)&gt;0, GT$2, 0)</f>
        <v>0</v>
      </c>
      <c r="GU153" s="238">
        <f>IF(COUNTIF($BT153:$BV153, $HH$1)&gt;0, GU$2, 0)</f>
        <v>0</v>
      </c>
      <c r="GV153" s="239">
        <f>IF(COUNTIF($BW153:$BY153, $HH$1)&gt;0, GV$2, 0)</f>
        <v>0</v>
      </c>
      <c r="GW153" s="240">
        <f>IF(COUNTIF($BZ153:$CB153, $HH$1)&gt;0, GW$2, 0)</f>
        <v>0</v>
      </c>
      <c r="GX153" s="240">
        <f>IF(COUNTIF($CC153:$CE153, $HH$1)&gt;0, GX$2, 0)</f>
        <v>0</v>
      </c>
      <c r="GY153" s="240">
        <f>IF(COUNTIF($CF153:$CH153, $HH$1)&gt;0, GY$2, 0)</f>
        <v>0</v>
      </c>
      <c r="GZ153" s="240">
        <f>IF(COUNTIF($CI153:$CK153, $HH$1)&gt;0, GZ$2, 0)</f>
        <v>0</v>
      </c>
      <c r="HA153" s="240">
        <f>IF(COUNTIF($CL153:$CN153, $HH$1)&gt;0, HA$2, 0)</f>
        <v>0</v>
      </c>
      <c r="HB153" s="240">
        <f>IF(COUNTIF($CO153:$CQ153, $HH$1)&gt;0, HB$2, 0)</f>
        <v>0</v>
      </c>
      <c r="HC153" s="240">
        <f>IF(COUNTIF($CR153:$CT153, $HH$1)&gt;0, HC$2, 0)</f>
        <v>0</v>
      </c>
      <c r="HD153" s="240">
        <f>IF(COUNTIF($CU153:$CW153, $HH$1)&gt;0, HD$2, 0)</f>
        <v>0</v>
      </c>
      <c r="HE153" s="240">
        <f>IF(COUNTIF($CX153:$CZ153, $HH$1)&gt;0, HE$2, 0)</f>
        <v>0</v>
      </c>
      <c r="HF153" s="240">
        <f>IF(COUNTIF($DA153:$DC153, $HH$1)&gt;0, HF$2, 0)</f>
        <v>0</v>
      </c>
      <c r="HG153" s="240">
        <f>IF(COUNTIF($DD153:$DF153, $HH$1)&gt;0, HG$2, 0)</f>
        <v>0</v>
      </c>
      <c r="HH153" s="241">
        <f>SUM(GB153:HG153)</f>
        <v>0</v>
      </c>
      <c r="HI153" s="243"/>
      <c r="HJ153" s="242">
        <f>IF(MAX($N153:$Q153)&gt;=40, HJ$2, 0)</f>
        <v>0</v>
      </c>
      <c r="HK153" s="234">
        <f>IF(MAX($R153:$U153)&gt;=40, HK$2, 0)</f>
        <v>0</v>
      </c>
      <c r="HL153" s="234">
        <f>IF(MAX($V153:$Y153)&gt;=40, HL$2, 0)</f>
        <v>0</v>
      </c>
      <c r="HM153" s="234">
        <f>IF(MAX($Z153:$AA153)&gt;=40, HM$2, 0)</f>
        <v>0</v>
      </c>
      <c r="HN153" s="234">
        <f>IF(MAX($AB153:$AC153)&gt;=40, HN$2, 0)</f>
        <v>0</v>
      </c>
      <c r="HO153" s="235">
        <f>IF(MAX($AD153:$AF153)&gt;=40, HO$2, 0)</f>
        <v>0</v>
      </c>
      <c r="HP153" s="236">
        <f>IF(MAX($AG153:$AI153)&gt;=40, HP$2, 0)</f>
        <v>0</v>
      </c>
      <c r="HQ153" s="236">
        <f>IF(MAX($AJ153:$AL153)&gt;=40, HQ$2, 0)</f>
        <v>0</v>
      </c>
      <c r="HR153" s="236">
        <f>IF(MAX($AM153:$AO153)&gt;=40, HR$2, 0)</f>
        <v>0</v>
      </c>
      <c r="HS153" s="236">
        <f>IF(MAX($AP153:$AR153)&gt;=40, HS$2, 0)</f>
        <v>0</v>
      </c>
      <c r="HT153" s="236">
        <f>IF(MAX($AS153:$AU153)&gt;=40, HT$2, 0)</f>
        <v>0</v>
      </c>
      <c r="HU153" s="236">
        <f>IF(MAX($AV153:$AX153)&gt;=40, HU$2, 0)</f>
        <v>0</v>
      </c>
      <c r="HV153" s="237">
        <f>IF(MAX($AY153:$BA153)&gt;=40, HV$2, 0)</f>
        <v>0</v>
      </c>
      <c r="HW153" s="238">
        <f>IF(MAX($BB153:$BD153)&gt;=40, HW$2, 0)</f>
        <v>0</v>
      </c>
      <c r="HX153" s="238">
        <f>IF(MAX($BE153:$BG153)&gt;=40, HX$2, 0)</f>
        <v>0</v>
      </c>
      <c r="HY153" s="238">
        <f>IF(MAX($BH153:$BJ153)&gt;=40, HY$2, 0)</f>
        <v>0</v>
      </c>
      <c r="HZ153" s="238">
        <f>IF(MAX($BK153:$BM153)&gt;=40, HZ$2, 0)</f>
        <v>0</v>
      </c>
      <c r="IA153" s="238">
        <f>IF(MAX($BN153:$BP153)&gt;=40, IA$2, 0)</f>
        <v>0</v>
      </c>
      <c r="IB153" s="238">
        <f>IF(MAX($BQ153:$BS153)&gt;=40, IB$2, 0)</f>
        <v>0</v>
      </c>
      <c r="IC153" s="238">
        <f>IF(MAX($BT153:$BV153)&gt;=40, IC$2, 0)</f>
        <v>0</v>
      </c>
      <c r="ID153" s="239">
        <f>IF(MAX($BW153:$BY153)&gt;=40, ID$2, 0)</f>
        <v>0</v>
      </c>
      <c r="IE153" s="240">
        <f>IF(MAX($BZ153:$CB153)&gt;=40, IE$2, 0)</f>
        <v>0</v>
      </c>
      <c r="IF153" s="240">
        <f>IF(MAX($CC153:$CE153)&gt;=40, IF$2, 0)</f>
        <v>0</v>
      </c>
      <c r="IG153" s="240">
        <f>IF(MAX($CF153:$CH153)&gt;=40, IG$2, 0)</f>
        <v>0</v>
      </c>
      <c r="IH153" s="240">
        <f>IF(MAX($CI153:$CK153)&gt;=40, IH$2, 0)</f>
        <v>0</v>
      </c>
      <c r="II153" s="240">
        <f>IF(MAX($CL153:$CN153)&gt;=40, II$2, 0)</f>
        <v>0</v>
      </c>
      <c r="IJ153" s="240">
        <f>IF(MAX($CO153:$CQ153)&gt;=40, IJ$2, 0)</f>
        <v>0</v>
      </c>
      <c r="IK153" s="240">
        <f>IF(MAX($CR153:$CT153)&gt;=40, IK$2, 0)</f>
        <v>0</v>
      </c>
      <c r="IL153" s="240">
        <f>IF(MAX($CU153:$CW153)&gt;=40, IL$2, 0)</f>
        <v>0</v>
      </c>
      <c r="IM153" s="240">
        <f>IF(MAX($CX153:$CZ153)&gt;=40, IM$2, 0)</f>
        <v>0</v>
      </c>
      <c r="IN153" s="240">
        <f>IF(MAX($DA153:$DC153)&gt;=40, IN$2, 0)</f>
        <v>0</v>
      </c>
      <c r="IO153" s="240">
        <f>IF(MAX($DD153:$DF153)&gt;=40, IO$2, 0)</f>
        <v>0</v>
      </c>
      <c r="IP153" s="416">
        <f>SUM(HO153:IB153, ID153:IO153)</f>
        <v>0</v>
      </c>
      <c r="IQ153" s="416">
        <f>SUM(HJ153:HN153, IC153)</f>
        <v>0</v>
      </c>
    </row>
    <row r="154" spans="2:251" ht="15" customHeight="1" x14ac:dyDescent="0.25">
      <c r="B154" s="392">
        <v>3</v>
      </c>
      <c r="C154" s="13"/>
      <c r="D154" s="423"/>
      <c r="E154" s="20"/>
      <c r="F154" s="6"/>
      <c r="G154" s="20"/>
      <c r="H154" s="20"/>
      <c r="I154" s="23"/>
      <c r="J154" s="6"/>
      <c r="K154" s="6"/>
      <c r="L154" s="424"/>
      <c r="M154" s="425"/>
      <c r="N154" s="24"/>
      <c r="O154" s="107"/>
      <c r="P154" s="107"/>
      <c r="Q154" s="273"/>
      <c r="R154" s="24"/>
      <c r="S154" s="107"/>
      <c r="T154" s="107"/>
      <c r="U154" s="290"/>
      <c r="V154" s="24"/>
      <c r="W154" s="107"/>
      <c r="X154" s="107"/>
      <c r="Y154" s="273"/>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c r="AZ154" s="107"/>
      <c r="BA154" s="273"/>
      <c r="BB154" s="24"/>
      <c r="BC154" s="107"/>
      <c r="BD154" s="273"/>
      <c r="BE154" s="24"/>
      <c r="BF154" s="107"/>
      <c r="BG154" s="273"/>
      <c r="BH154" s="24"/>
      <c r="BI154" s="107"/>
      <c r="BJ154" s="273"/>
      <c r="BK154" s="24"/>
      <c r="BL154" s="107"/>
      <c r="BM154" s="273"/>
      <c r="BN154" s="24"/>
      <c r="BO154" s="107"/>
      <c r="BP154" s="273"/>
      <c r="BQ154" s="24"/>
      <c r="BR154" s="107"/>
      <c r="BS154" s="273"/>
      <c r="BT154" s="24"/>
      <c r="BU154" s="291"/>
      <c r="BV154" s="273"/>
      <c r="BW154" s="24"/>
      <c r="BX154" s="107"/>
      <c r="BY154" s="273"/>
      <c r="BZ154" s="24"/>
      <c r="CA154" s="107"/>
      <c r="CB154" s="273"/>
      <c r="CC154" s="24"/>
      <c r="CD154" s="107"/>
      <c r="CE154" s="107"/>
      <c r="CF154" s="107"/>
      <c r="CG154" s="107"/>
      <c r="CH154" s="273"/>
      <c r="CI154" s="24"/>
      <c r="CJ154" s="107"/>
      <c r="CK154" s="273"/>
      <c r="CL154" s="24"/>
      <c r="CM154" s="107"/>
      <c r="CN154" s="273"/>
      <c r="CO154" s="24"/>
      <c r="CP154" s="107"/>
      <c r="CQ154" s="273"/>
      <c r="CR154" s="24"/>
      <c r="CS154" s="107"/>
      <c r="CT154" s="273"/>
      <c r="CU154" s="24"/>
      <c r="CV154" s="107"/>
      <c r="CW154" s="273"/>
      <c r="CX154" s="24"/>
      <c r="CY154" s="107"/>
      <c r="CZ154" s="273"/>
      <c r="DA154" s="24"/>
      <c r="DB154" s="107"/>
      <c r="DC154" s="273"/>
      <c r="DD154" s="24"/>
      <c r="DE154" s="107"/>
      <c r="DF154" s="273"/>
      <c r="DG154" s="218"/>
      <c r="DH154" s="217"/>
      <c r="DI154" s="217"/>
      <c r="DJ154" s="286" t="e">
        <f>AVERAGE(AY154:CZ154)</f>
        <v>#DIV/0!</v>
      </c>
      <c r="DK154" s="219"/>
      <c r="DL154" s="220" t="e">
        <f>IF(DJ154&gt;80, 4, (DJ154-50)/20+2.5)</f>
        <v>#DIV/0!</v>
      </c>
      <c r="DM154" s="61">
        <f>COUNTIF(N154:CZ154, DM$1)+COUNTIF(N154:CZ154, DM$2)</f>
        <v>0</v>
      </c>
      <c r="DN154" s="233">
        <f>IF(COUNTIF($N154:$Q154, ET$1)&gt;0, DN$2, 0)</f>
        <v>0</v>
      </c>
      <c r="DO154" s="234">
        <f>IF(COUNTIF($R154:$U154, ET$1)&gt;0, DO$2, 0)</f>
        <v>0</v>
      </c>
      <c r="DP154" s="234">
        <f>IF(COUNTIF($V154:$Y154, ET$1)&gt;0, DP$2, 0)</f>
        <v>0</v>
      </c>
      <c r="DQ154" s="234">
        <f>IF(COUNTIF($Z154:$AA154, ET$1)&gt;0, DQ$2, 0)</f>
        <v>0</v>
      </c>
      <c r="DR154" s="234">
        <f>IF(COUNTIF($AB154:$AC154, ET$1)&gt;0, DR$2, 0)</f>
        <v>0</v>
      </c>
      <c r="DS154" s="235">
        <f>IF(COUNTIF($AD154:$AF154, $ET$1)&gt;0, DS$2, 0)</f>
        <v>0</v>
      </c>
      <c r="DT154" s="236">
        <f>IF(COUNTIF($AG154:$AI154, $ET$1)&gt;0, DT$2, 0)</f>
        <v>0</v>
      </c>
      <c r="DU154" s="236">
        <f>IF(COUNTIF($AJ154:$AL154, $ET$1)&gt;0, DU$2, 0)</f>
        <v>0</v>
      </c>
      <c r="DV154" s="236">
        <f>IF(COUNTIF($AM154:$AO154, $ET$1)&gt;0, DV$2, 0)</f>
        <v>0</v>
      </c>
      <c r="DW154" s="236">
        <f>IF(COUNTIF($AP154:$AR154, $ET$1)&gt;0, DW$2, 0)</f>
        <v>0</v>
      </c>
      <c r="DX154" s="236">
        <f>IF(COUNTIF($AS154:$AU154, $ET$1)&gt;0, DX$2, 0)</f>
        <v>0</v>
      </c>
      <c r="DY154" s="236">
        <f>IF(COUNTIF($AV154:$AX154, $ET$1)&gt;0, DY$2, 0)</f>
        <v>0</v>
      </c>
      <c r="DZ154" s="237">
        <f>IF(COUNTIF($AY154:$BA154, $ET$1)&gt;0, DZ$2, 0)</f>
        <v>0</v>
      </c>
      <c r="EA154" s="238">
        <f>IF(COUNTIF($BB154:$BD154, $ET$1)&gt;0, EA$2, 0)</f>
        <v>0</v>
      </c>
      <c r="EB154" s="238">
        <f>IF(COUNTIF($BE154:$BG154, $ET$1)&gt;0, EB$2, 0)</f>
        <v>0</v>
      </c>
      <c r="EC154" s="238">
        <f>IF(COUNTIF($BH154:$BJ154, $ET$1)&gt;0, EC$2, 0)</f>
        <v>0</v>
      </c>
      <c r="ED154" s="238">
        <f>IF(COUNTIF($BK154:$BM154, $ET$1)&gt;0, ED$2, 0)</f>
        <v>0</v>
      </c>
      <c r="EE154" s="238">
        <f>IF(COUNTIF($BN154:$BP154, $ET$1)&gt;0, EE$2, 0)</f>
        <v>0</v>
      </c>
      <c r="EF154" s="238">
        <f>IF(COUNTIF($BQ154:$BS154, $ET$1)&gt;0, EF$2, 0)</f>
        <v>0</v>
      </c>
      <c r="EG154" s="238">
        <f>IF(COUNTIF($BT154:$BV154, $ET$1)&gt;0, EG$2, 0)</f>
        <v>0</v>
      </c>
      <c r="EH154" s="239">
        <f>IF(COUNTIF($BW154:$BY154, $ET$1)&gt;0, EH$2, 0)</f>
        <v>0</v>
      </c>
      <c r="EI154" s="240">
        <f>IF(COUNTIF($BZ154:$CB154, $ET$1)&gt;0, EI$2, 0)</f>
        <v>0</v>
      </c>
      <c r="EJ154" s="240">
        <f>IF(COUNTIF($CC154:$CE154, $ET$1)&gt;0, EJ$2, 0)</f>
        <v>0</v>
      </c>
      <c r="EK154" s="240">
        <f>IF(COUNTIF($CF154:$CH154, $ET$1)&gt;0, EK$2, 0)</f>
        <v>0</v>
      </c>
      <c r="EL154" s="240">
        <f>IF(COUNTIF($CI154:$CK154, $ET$1)&gt;0, EL$2, 0)</f>
        <v>0</v>
      </c>
      <c r="EM154" s="240">
        <f>IF(COUNTIF($CL154:$CN154, $ET$1)&gt;0, EM$2, 0)</f>
        <v>0</v>
      </c>
      <c r="EN154" s="240">
        <f>IF(COUNTIF($CO154:$CQ154, $ET$1)&gt;0, EN$2, 0)</f>
        <v>0</v>
      </c>
      <c r="EO154" s="240">
        <f>IF(COUNTIF($CR154:$CT154, $ET$1)&gt;0, EO$2, 0)</f>
        <v>0</v>
      </c>
      <c r="EP154" s="240">
        <f>IF(COUNTIF($CU154:$CW154, $ET$1)&gt;0, EP$2, 0)</f>
        <v>0</v>
      </c>
      <c r="EQ154" s="240">
        <f>IF(COUNTIF($CX154:$CZ154, $ET$1)&gt;0, EQ$2, 0)</f>
        <v>0</v>
      </c>
      <c r="ER154" s="240">
        <f>IF(COUNTIF($DA154:$DC154, $ET$1)&gt;0, ER$2, 0)</f>
        <v>0</v>
      </c>
      <c r="ES154" s="240">
        <f>IF(COUNTIF($DD154:$DF154, $ET$1)&gt;0, ES$2, 0)</f>
        <v>0</v>
      </c>
      <c r="ET154" s="241">
        <f>SUM(DN154:ES154)</f>
        <v>0</v>
      </c>
      <c r="EU154" s="242">
        <f>IF(COUNTIF($N154:$Q154, GA$1)&gt;0, EU$2, 0)</f>
        <v>0</v>
      </c>
      <c r="EV154" s="234">
        <f>IF(COUNTIF($R154:$U154, GA$1)&gt;0, EV$2, 0)</f>
        <v>0</v>
      </c>
      <c r="EW154" s="234">
        <f>IF(COUNTIF($V154:$Y154, GA$1)&gt;0, EW$2, 0)</f>
        <v>0</v>
      </c>
      <c r="EX154" s="234">
        <f>IF(COUNTIF($Z154:$AA154, GA$1)&gt;0, EX$2, 0)</f>
        <v>0</v>
      </c>
      <c r="EY154" s="234">
        <f>IF(COUNTIF($AB154:$AC154, GA$1)&gt;0, EY$2, 0)</f>
        <v>0</v>
      </c>
      <c r="EZ154" s="235">
        <f>IF(COUNTIF($AD154:$AF154, $GA$1)&gt;0, EZ$2, 0)</f>
        <v>0</v>
      </c>
      <c r="FA154" s="236">
        <f>IF(COUNTIF($AG154:$AI154, $GA$1)&gt;0, FA$2, 0)</f>
        <v>0</v>
      </c>
      <c r="FB154" s="236">
        <f>IF(COUNTIF($AJ154:$AL154, $GA$1)&gt;0, FB$2, 0)</f>
        <v>0</v>
      </c>
      <c r="FC154" s="236">
        <f>IF(COUNTIF($AM154:$AO154, $GA$1)&gt;0, FC$2, 0)</f>
        <v>0</v>
      </c>
      <c r="FD154" s="236">
        <f>IF(COUNTIF($AP154:$AR154, $GA$1)&gt;0, FD$2, 0)</f>
        <v>0</v>
      </c>
      <c r="FE154" s="236">
        <f>IF(COUNTIF($AS154:$AU154, $GA$1)&gt;0, FE$2, 0)</f>
        <v>0</v>
      </c>
      <c r="FF154" s="236">
        <f>IF(COUNTIF($AV154:$AX154, $GA$1)&gt;0, FF$2, 0)</f>
        <v>0</v>
      </c>
      <c r="FG154" s="237">
        <f>IF(COUNTIF($AY154:$BA154, $GA$1)&gt;0, FG$2, 0)</f>
        <v>0</v>
      </c>
      <c r="FH154" s="238">
        <f>IF(COUNTIF($BB154:$BD154, $GA$1)&gt;0, FH$2, 0)</f>
        <v>0</v>
      </c>
      <c r="FI154" s="238">
        <f>IF(COUNTIF($BE154:$BG154, $GA$1)&gt;0, FI$2, 0)</f>
        <v>0</v>
      </c>
      <c r="FJ154" s="238">
        <f>IF(COUNTIF($BH154:$BJ154, $GA$1)&gt;0, FJ$2, 0)</f>
        <v>0</v>
      </c>
      <c r="FK154" s="238">
        <f>IF(COUNTIF($BK154:$BM154, $GA$1)&gt;0, FK$2, 0)</f>
        <v>0</v>
      </c>
      <c r="FL154" s="238">
        <f>IF(COUNTIF($BN154:$BP154, $GA$1)&gt;0, FL$2, 0)</f>
        <v>0</v>
      </c>
      <c r="FM154" s="238">
        <f>IF(COUNTIF($BQ154:$BS154, $GA$1)&gt;0, FM$2, 0)</f>
        <v>0</v>
      </c>
      <c r="FN154" s="238">
        <f>IF(COUNTIF($BT154:$BV154, $GA$1)&gt;0, FN$2, 0)</f>
        <v>0</v>
      </c>
      <c r="FO154" s="239">
        <f>IF(COUNTIF($BW154:$BY154, $GA$1)&gt;0, FO$2, 0)</f>
        <v>0</v>
      </c>
      <c r="FP154" s="240">
        <f>IF(COUNTIF($BZ154:$CB154, $GA$1)&gt;0, FP$2, 0)</f>
        <v>0</v>
      </c>
      <c r="FQ154" s="240">
        <f>IF(COUNTIF($CC154:$CE154, $GA$1)&gt;0, FQ$2, 0)</f>
        <v>0</v>
      </c>
      <c r="FR154" s="240">
        <f>IF(COUNTIF($CF154:$CH154, $GA$1)&gt;0, FR$2, 0)</f>
        <v>0</v>
      </c>
      <c r="FS154" s="240">
        <f>IF(COUNTIF($CI154:$CK154, $GA$1)&gt;0, FS$2, 0)</f>
        <v>0</v>
      </c>
      <c r="FT154" s="240">
        <f>IF(COUNTIF($CL154:$CN154, $GA$1)&gt;0, FT$2, 0)</f>
        <v>0</v>
      </c>
      <c r="FU154" s="240">
        <f>IF(COUNTIF($CO154:$CQ154, $GA$1)&gt;0, FU$2, 0)</f>
        <v>0</v>
      </c>
      <c r="FV154" s="240">
        <f>IF(COUNTIF($CR154:$CT154, $GA$1)&gt;0, FV$2, 0)</f>
        <v>0</v>
      </c>
      <c r="FW154" s="240">
        <f>IF(COUNTIF($CU154:$CW154, $GA$1)&gt;0, FW$2, 0)</f>
        <v>0</v>
      </c>
      <c r="FX154" s="240">
        <f>IF(COUNTIF($CX154:$CZ154, $GA$1)&gt;0, FX$2, 0)</f>
        <v>0</v>
      </c>
      <c r="FY154" s="240">
        <f>IF(COUNTIF($DA154:$DC154, $GA$1)&gt;0, FY$2, 0)</f>
        <v>0</v>
      </c>
      <c r="FZ154" s="240">
        <f>IF(COUNTIF($DD154:$DF154, $GA$1)&gt;0, FZ$2, 0)</f>
        <v>0</v>
      </c>
      <c r="GA154" s="241">
        <f>SUM(EU154:FZ154)</f>
        <v>0</v>
      </c>
      <c r="GB154" s="242">
        <f>IF(COUNTIF($N154:$Q154, HH$1)&gt;0, GB$2, 0)</f>
        <v>0</v>
      </c>
      <c r="GC154" s="234">
        <f>IF(COUNTIF($R154:$U154, HH$1)&gt;0, GC$2, 0)</f>
        <v>0</v>
      </c>
      <c r="GD154" s="234">
        <f>IF(COUNTIF($V154:$Y154, HH$1)&gt;0, GD$2, 0)</f>
        <v>0</v>
      </c>
      <c r="GE154" s="234">
        <f>IF(COUNTIF($Z154:$AA154, HH$1)&gt;0, GE$2, 0)</f>
        <v>0</v>
      </c>
      <c r="GF154" s="234">
        <f>IF(COUNTIF($AB154:$AC154, HH$1)&gt;0, GF$2, 0)</f>
        <v>0</v>
      </c>
      <c r="GG154" s="235">
        <f>IF(COUNTIF($AD154:$AF154, $HH$1)&gt;0, GG$2, 0)</f>
        <v>0</v>
      </c>
      <c r="GH154" s="236">
        <f>IF(COUNTIF($AG154:$AI154, $HH$1)&gt;0, GH$2, 0)</f>
        <v>0</v>
      </c>
      <c r="GI154" s="236">
        <f>IF(COUNTIF($AJ154:$AL154, $HH$1)&gt;0, GI$2, 0)</f>
        <v>0</v>
      </c>
      <c r="GJ154" s="236">
        <f>IF(COUNTIF($AM154:$AO154, $HH$1)&gt;0, GJ$2, 0)</f>
        <v>0</v>
      </c>
      <c r="GK154" s="236">
        <f>IF(COUNTIF($AP154:$AR154, $HH$1)&gt;0, GK$2, 0)</f>
        <v>0</v>
      </c>
      <c r="GL154" s="236">
        <f>IF(COUNTIF($AS154:$AU154, $HH$1)&gt;0, GL$2, 0)</f>
        <v>0</v>
      </c>
      <c r="GM154" s="236">
        <f>IF(COUNTIF($AV154:$AX154, $HH$1)&gt;0, GM$2, 0)</f>
        <v>0</v>
      </c>
      <c r="GN154" s="237">
        <f>IF(COUNTIF($AY154:$BA154, $HH$1)&gt;0, GN$2, 0)</f>
        <v>0</v>
      </c>
      <c r="GO154" s="238">
        <f>IF(COUNTIF($BB154:$BD154, $HH$1)&gt;0, GO$2, 0)</f>
        <v>0</v>
      </c>
      <c r="GP154" s="238">
        <f>IF(COUNTIF($BE154:$BG154, $HH$1)&gt;0, GP$2, 0)</f>
        <v>0</v>
      </c>
      <c r="GQ154" s="238">
        <f>IF(COUNTIF($BH154:$BJ154, $HH$1)&gt;0, GQ$2, 0)</f>
        <v>0</v>
      </c>
      <c r="GR154" s="238">
        <f>IF(COUNTIF($BK154:$BM154, $HH$1)&gt;0, GR$2, 0)</f>
        <v>0</v>
      </c>
      <c r="GS154" s="238">
        <f>IF(COUNTIF($BN154:$BP154, $HH$1)&gt;0, GS$2, 0)</f>
        <v>0</v>
      </c>
      <c r="GT154" s="238">
        <f>IF(COUNTIF($BQ154:$BS154, $HH$1)&gt;0, GT$2, 0)</f>
        <v>0</v>
      </c>
      <c r="GU154" s="238">
        <f>IF(COUNTIF($BT154:$BV154, $HH$1)&gt;0, GU$2, 0)</f>
        <v>0</v>
      </c>
      <c r="GV154" s="239">
        <f>IF(COUNTIF($BW154:$BY154, $HH$1)&gt;0, GV$2, 0)</f>
        <v>0</v>
      </c>
      <c r="GW154" s="240">
        <f>IF(COUNTIF($BZ154:$CB154, $HH$1)&gt;0, GW$2, 0)</f>
        <v>0</v>
      </c>
      <c r="GX154" s="240">
        <f>IF(COUNTIF($CC154:$CE154, $HH$1)&gt;0, GX$2, 0)</f>
        <v>0</v>
      </c>
      <c r="GY154" s="240">
        <f>IF(COUNTIF($CF154:$CH154, $HH$1)&gt;0, GY$2, 0)</f>
        <v>0</v>
      </c>
      <c r="GZ154" s="240">
        <f>IF(COUNTIF($CI154:$CK154, $HH$1)&gt;0, GZ$2, 0)</f>
        <v>0</v>
      </c>
      <c r="HA154" s="240">
        <f>IF(COUNTIF($CL154:$CN154, $HH$1)&gt;0, HA$2, 0)</f>
        <v>0</v>
      </c>
      <c r="HB154" s="240">
        <f>IF(COUNTIF($CO154:$CQ154, $HH$1)&gt;0, HB$2, 0)</f>
        <v>0</v>
      </c>
      <c r="HC154" s="240">
        <f>IF(COUNTIF($CR154:$CT154, $HH$1)&gt;0, HC$2, 0)</f>
        <v>0</v>
      </c>
      <c r="HD154" s="240">
        <f>IF(COUNTIF($CU154:$CW154, $HH$1)&gt;0, HD$2, 0)</f>
        <v>0</v>
      </c>
      <c r="HE154" s="240">
        <f>IF(COUNTIF($CX154:$CZ154, $HH$1)&gt;0, HE$2, 0)</f>
        <v>0</v>
      </c>
      <c r="HF154" s="240">
        <f>IF(COUNTIF($DA154:$DC154, $HH$1)&gt;0, HF$2, 0)</f>
        <v>0</v>
      </c>
      <c r="HG154" s="240">
        <f>IF(COUNTIF($DD154:$DF154, $HH$1)&gt;0, HG$2, 0)</f>
        <v>0</v>
      </c>
      <c r="HH154" s="241">
        <f>SUM(GB154:HG154)</f>
        <v>0</v>
      </c>
      <c r="HI154" s="243"/>
      <c r="HJ154" s="242">
        <f>IF(MAX($N154:$Q154)&gt;=40, HJ$2, 0)</f>
        <v>0</v>
      </c>
      <c r="HK154" s="234">
        <f>IF(MAX($R154:$U154)&gt;=40, HK$2, 0)</f>
        <v>0</v>
      </c>
      <c r="HL154" s="234">
        <f>IF(MAX($V154:$Y154)&gt;=40, HL$2, 0)</f>
        <v>0</v>
      </c>
      <c r="HM154" s="234">
        <f>IF(MAX($Z154:$AA154)&gt;=40, HM$2, 0)</f>
        <v>0</v>
      </c>
      <c r="HN154" s="234">
        <f>IF(MAX($AB154:$AC154)&gt;=40, HN$2, 0)</f>
        <v>0</v>
      </c>
      <c r="HO154" s="235">
        <f>IF(MAX($AD154:$AF154)&gt;=40, HO$2, 0)</f>
        <v>0</v>
      </c>
      <c r="HP154" s="236">
        <f>IF(MAX($AG154:$AI154)&gt;=40, HP$2, 0)</f>
        <v>0</v>
      </c>
      <c r="HQ154" s="236">
        <f>IF(MAX($AJ154:$AL154)&gt;=40, HQ$2, 0)</f>
        <v>0</v>
      </c>
      <c r="HR154" s="236">
        <f>IF(MAX($AM154:$AO154)&gt;=40, HR$2, 0)</f>
        <v>0</v>
      </c>
      <c r="HS154" s="236">
        <f>IF(MAX($AP154:$AR154)&gt;=40, HS$2, 0)</f>
        <v>0</v>
      </c>
      <c r="HT154" s="236">
        <f>IF(MAX($AS154:$AU154)&gt;=40, HT$2, 0)</f>
        <v>0</v>
      </c>
      <c r="HU154" s="236">
        <f>IF(MAX($AV154:$AX154)&gt;=40, HU$2, 0)</f>
        <v>0</v>
      </c>
      <c r="HV154" s="237">
        <f>IF(MAX($AY154:$BA154)&gt;=40, HV$2, 0)</f>
        <v>0</v>
      </c>
      <c r="HW154" s="238">
        <f>IF(MAX($BB154:$BD154)&gt;=40, HW$2, 0)</f>
        <v>0</v>
      </c>
      <c r="HX154" s="238">
        <f>IF(MAX($BE154:$BG154)&gt;=40, HX$2, 0)</f>
        <v>0</v>
      </c>
      <c r="HY154" s="238">
        <f>IF(MAX($BH154:$BJ154)&gt;=40, HY$2, 0)</f>
        <v>0</v>
      </c>
      <c r="HZ154" s="238">
        <f>IF(MAX($BK154:$BM154)&gt;=40, HZ$2, 0)</f>
        <v>0</v>
      </c>
      <c r="IA154" s="238">
        <f>IF(MAX($BN154:$BP154)&gt;=40, IA$2, 0)</f>
        <v>0</v>
      </c>
      <c r="IB154" s="238">
        <f>IF(MAX($BQ154:$BS154)&gt;=40, IB$2, 0)</f>
        <v>0</v>
      </c>
      <c r="IC154" s="238">
        <f>IF(MAX($BT154:$BV154)&gt;=40, IC$2, 0)</f>
        <v>0</v>
      </c>
      <c r="ID154" s="239">
        <f>IF(MAX($BW154:$BY154)&gt;=40, ID$2, 0)</f>
        <v>0</v>
      </c>
      <c r="IE154" s="240">
        <f>IF(MAX($BZ154:$CB154)&gt;=40, IE$2, 0)</f>
        <v>0</v>
      </c>
      <c r="IF154" s="240">
        <f>IF(MAX($CC154:$CE154)&gt;=40, IF$2, 0)</f>
        <v>0</v>
      </c>
      <c r="IG154" s="240">
        <f>IF(MAX($CF154:$CH154)&gt;=40, IG$2, 0)</f>
        <v>0</v>
      </c>
      <c r="IH154" s="240">
        <f>IF(MAX($CI154:$CK154)&gt;=40, IH$2, 0)</f>
        <v>0</v>
      </c>
      <c r="II154" s="240">
        <f>IF(MAX($CL154:$CN154)&gt;=40, II$2, 0)</f>
        <v>0</v>
      </c>
      <c r="IJ154" s="240">
        <f>IF(MAX($CO154:$CQ154)&gt;=40, IJ$2, 0)</f>
        <v>0</v>
      </c>
      <c r="IK154" s="240">
        <f>IF(MAX($CR154:$CT154)&gt;=40, IK$2, 0)</f>
        <v>0</v>
      </c>
      <c r="IL154" s="240">
        <f>IF(MAX($CU154:$CW154)&gt;=40, IL$2, 0)</f>
        <v>0</v>
      </c>
      <c r="IM154" s="240">
        <f>IF(MAX($CX154:$CZ154)&gt;=40, IM$2, 0)</f>
        <v>0</v>
      </c>
      <c r="IN154" s="240">
        <f>IF(MAX($DA154:$DC154)&gt;=40, IN$2, 0)</f>
        <v>0</v>
      </c>
      <c r="IO154" s="240">
        <f>IF(MAX($DD154:$DF154)&gt;=40, IO$2, 0)</f>
        <v>0</v>
      </c>
      <c r="IP154" s="416">
        <f>SUM(HO154:IB154, ID154:IO154)</f>
        <v>0</v>
      </c>
      <c r="IQ154" s="416">
        <f>SUM(HJ154:HN154, IC154)</f>
        <v>0</v>
      </c>
    </row>
    <row r="155" spans="2:251" ht="15" customHeight="1" x14ac:dyDescent="0.25">
      <c r="B155" s="337"/>
      <c r="C155" s="393"/>
      <c r="D155" s="339"/>
      <c r="E155" s="337"/>
      <c r="F155" s="337"/>
      <c r="G155" s="337"/>
      <c r="H155" s="337"/>
      <c r="I155" s="340"/>
      <c r="J155" s="341"/>
      <c r="K155" s="341"/>
      <c r="L155" s="342"/>
      <c r="M155" s="343"/>
      <c r="N155" s="344"/>
      <c r="O155" s="345"/>
      <c r="P155" s="345"/>
      <c r="Q155" s="346"/>
      <c r="R155" s="344"/>
      <c r="S155" s="345"/>
      <c r="T155" s="345"/>
      <c r="U155" s="395"/>
      <c r="V155" s="344"/>
      <c r="W155" s="345"/>
      <c r="X155" s="345"/>
      <c r="Y155" s="346"/>
      <c r="Z155" s="344"/>
      <c r="AA155" s="346"/>
      <c r="AB155" s="344"/>
      <c r="AC155" s="346"/>
      <c r="AD155" s="344"/>
      <c r="AE155" s="345"/>
      <c r="AF155" s="346"/>
      <c r="AG155" s="344"/>
      <c r="AH155" s="345"/>
      <c r="AI155" s="346"/>
      <c r="AJ155" s="344"/>
      <c r="AK155" s="345"/>
      <c r="AL155" s="346"/>
      <c r="AM155" s="344"/>
      <c r="AN155" s="345"/>
      <c r="AO155" s="346"/>
      <c r="AP155" s="344"/>
      <c r="AQ155" s="345"/>
      <c r="AR155" s="346"/>
      <c r="AS155" s="344"/>
      <c r="AT155" s="345"/>
      <c r="AU155" s="346"/>
      <c r="AV155" s="344"/>
      <c r="AW155" s="345"/>
      <c r="AX155" s="346"/>
      <c r="AY155" s="344"/>
      <c r="AZ155" s="345"/>
      <c r="BA155" s="346"/>
      <c r="BB155" s="344"/>
      <c r="BC155" s="345"/>
      <c r="BD155" s="346"/>
      <c r="BE155" s="344"/>
      <c r="BF155" s="345"/>
      <c r="BG155" s="346"/>
      <c r="BH155" s="344"/>
      <c r="BI155" s="345"/>
      <c r="BJ155" s="346"/>
      <c r="BK155" s="344"/>
      <c r="BL155" s="345"/>
      <c r="BM155" s="346"/>
      <c r="BN155" s="344"/>
      <c r="BO155" s="345"/>
      <c r="BP155" s="346"/>
      <c r="BQ155" s="344"/>
      <c r="BR155" s="345"/>
      <c r="BS155" s="346"/>
      <c r="BT155" s="344"/>
      <c r="BU155" s="347"/>
      <c r="BV155" s="346"/>
      <c r="BW155" s="344"/>
      <c r="BX155" s="345"/>
      <c r="BY155" s="346"/>
      <c r="BZ155" s="344"/>
      <c r="CA155" s="345"/>
      <c r="CB155" s="346"/>
      <c r="CC155" s="344"/>
      <c r="CD155" s="345"/>
      <c r="CE155" s="345"/>
      <c r="CF155" s="345"/>
      <c r="CG155" s="345"/>
      <c r="CH155" s="346"/>
      <c r="CI155" s="344"/>
      <c r="CJ155" s="345"/>
      <c r="CK155" s="346"/>
      <c r="CL155" s="344"/>
      <c r="CM155" s="345"/>
      <c r="CN155" s="346"/>
      <c r="CO155" s="344"/>
      <c r="CP155" s="345"/>
      <c r="CQ155" s="346"/>
      <c r="CR155" s="344"/>
      <c r="CS155" s="345"/>
      <c r="CT155" s="346"/>
      <c r="CU155" s="344"/>
      <c r="CV155" s="345"/>
      <c r="CW155" s="346"/>
      <c r="CX155" s="344"/>
      <c r="CY155" s="345"/>
      <c r="CZ155" s="346"/>
      <c r="DA155" s="344"/>
      <c r="DB155" s="345"/>
      <c r="DC155" s="346"/>
      <c r="DD155" s="344"/>
      <c r="DE155" s="345"/>
      <c r="DF155" s="346"/>
      <c r="DG155" s="338"/>
      <c r="DH155" s="348"/>
      <c r="DI155" s="348"/>
      <c r="DJ155" s="349"/>
      <c r="DK155" s="343"/>
      <c r="DL155" s="350"/>
      <c r="DM155" s="351"/>
      <c r="DN155" s="352"/>
      <c r="DO155" s="353"/>
      <c r="DP155" s="353"/>
      <c r="DQ155" s="353"/>
      <c r="DR155" s="353"/>
      <c r="DS155" s="354"/>
      <c r="DT155" s="355"/>
      <c r="DU155" s="355"/>
      <c r="DV155" s="355"/>
      <c r="DW155" s="355"/>
      <c r="DX155" s="355"/>
      <c r="DY155" s="355"/>
      <c r="DZ155" s="356"/>
      <c r="EA155" s="357"/>
      <c r="EB155" s="357"/>
      <c r="EC155" s="357"/>
      <c r="ED155" s="357"/>
      <c r="EE155" s="357"/>
      <c r="EF155" s="357"/>
      <c r="EG155" s="357"/>
      <c r="EH155" s="358"/>
      <c r="EI155" s="359"/>
      <c r="EJ155" s="359"/>
      <c r="EK155" s="359"/>
      <c r="EL155" s="359"/>
      <c r="EM155" s="359"/>
      <c r="EN155" s="359"/>
      <c r="EO155" s="359"/>
      <c r="EP155" s="359"/>
      <c r="EQ155" s="359"/>
      <c r="ER155" s="359"/>
      <c r="ES155" s="359"/>
      <c r="ET155" s="360"/>
      <c r="EU155" s="352"/>
      <c r="EV155" s="353"/>
      <c r="EW155" s="353"/>
      <c r="EX155" s="353"/>
      <c r="EY155" s="353"/>
      <c r="EZ155" s="354"/>
      <c r="FA155" s="355"/>
      <c r="FB155" s="355"/>
      <c r="FC155" s="355"/>
      <c r="FD155" s="355"/>
      <c r="FE155" s="355"/>
      <c r="FF155" s="355"/>
      <c r="FG155" s="356"/>
      <c r="FH155" s="357"/>
      <c r="FI155" s="357"/>
      <c r="FJ155" s="357"/>
      <c r="FK155" s="357"/>
      <c r="FL155" s="357"/>
      <c r="FM155" s="357"/>
      <c r="FN155" s="357"/>
      <c r="FO155" s="358"/>
      <c r="FP155" s="359"/>
      <c r="FQ155" s="359"/>
      <c r="FR155" s="359"/>
      <c r="FS155" s="359"/>
      <c r="FT155" s="359"/>
      <c r="FU155" s="359"/>
      <c r="FV155" s="359"/>
      <c r="FW155" s="359"/>
      <c r="FX155" s="359"/>
      <c r="FY155" s="359"/>
      <c r="FZ155" s="359"/>
      <c r="GA155" s="360"/>
      <c r="GB155" s="352"/>
      <c r="GC155" s="353"/>
      <c r="GD155" s="353"/>
      <c r="GE155" s="353"/>
      <c r="GF155" s="353"/>
      <c r="GG155" s="354"/>
      <c r="GH155" s="355"/>
      <c r="GI155" s="355"/>
      <c r="GJ155" s="355"/>
      <c r="GK155" s="355"/>
      <c r="GL155" s="355"/>
      <c r="GM155" s="355"/>
      <c r="GN155" s="356"/>
      <c r="GO155" s="357"/>
      <c r="GP155" s="357"/>
      <c r="GQ155" s="357"/>
      <c r="GR155" s="357"/>
      <c r="GS155" s="357"/>
      <c r="GT155" s="357"/>
      <c r="GU155" s="357"/>
      <c r="GV155" s="358"/>
      <c r="GW155" s="359"/>
      <c r="GX155" s="359"/>
      <c r="GY155" s="359"/>
      <c r="GZ155" s="359"/>
      <c r="HA155" s="359"/>
      <c r="HB155" s="359"/>
      <c r="HC155" s="359"/>
      <c r="HD155" s="359"/>
      <c r="HE155" s="359"/>
      <c r="HF155" s="359"/>
      <c r="HG155" s="359"/>
      <c r="HH155" s="360"/>
      <c r="HI155" s="361"/>
      <c r="HJ155" s="352"/>
      <c r="HK155" s="353"/>
      <c r="HL155" s="353"/>
      <c r="HM155" s="353"/>
      <c r="HN155" s="353"/>
      <c r="HO155" s="354"/>
      <c r="HP155" s="355"/>
      <c r="HQ155" s="355"/>
      <c r="HR155" s="355"/>
      <c r="HS155" s="355"/>
      <c r="HT155" s="355"/>
      <c r="HU155" s="355"/>
      <c r="HV155" s="356"/>
      <c r="HW155" s="357"/>
      <c r="HX155" s="357"/>
      <c r="HY155" s="357"/>
      <c r="HZ155" s="357"/>
      <c r="IA155" s="357"/>
      <c r="IB155" s="357"/>
      <c r="IC155" s="357"/>
      <c r="ID155" s="358"/>
      <c r="IE155" s="359"/>
      <c r="IF155" s="359"/>
      <c r="IG155" s="359"/>
      <c r="IH155" s="359"/>
      <c r="II155" s="359"/>
      <c r="IJ155" s="359"/>
      <c r="IK155" s="359"/>
      <c r="IL155" s="359"/>
      <c r="IM155" s="359"/>
      <c r="IN155" s="359"/>
      <c r="IO155" s="359"/>
      <c r="IP155" s="415"/>
      <c r="IQ155" s="415"/>
    </row>
    <row r="156" spans="2:251" ht="15" x14ac:dyDescent="0.25">
      <c r="C156" s="363" t="s">
        <v>915</v>
      </c>
      <c r="D156" s="317"/>
      <c r="E156" s="362">
        <f>COUNTIF(E151:E155, "G")</f>
        <v>0</v>
      </c>
      <c r="F156" s="318"/>
      <c r="G156" s="330"/>
      <c r="H156" s="318"/>
      <c r="I156" s="330"/>
      <c r="J156" s="330"/>
      <c r="K156" s="330"/>
      <c r="L156" s="330"/>
      <c r="M156" s="419"/>
      <c r="N156" s="331"/>
      <c r="O156" s="332"/>
      <c r="P156" s="332"/>
      <c r="Q156" s="333"/>
      <c r="R156" s="331"/>
      <c r="S156" s="332"/>
      <c r="T156" s="332"/>
      <c r="U156" s="332"/>
      <c r="V156" s="331"/>
      <c r="W156" s="332"/>
      <c r="X156" s="332"/>
      <c r="Y156" s="333"/>
      <c r="Z156" s="331"/>
      <c r="AA156" s="333"/>
      <c r="AB156" s="331"/>
      <c r="AC156" s="333"/>
      <c r="AD156" s="331"/>
      <c r="AE156" s="332"/>
      <c r="AF156" s="333"/>
      <c r="AG156" s="331"/>
      <c r="AH156" s="332"/>
      <c r="AI156" s="333"/>
      <c r="AJ156" s="331"/>
      <c r="AK156" s="332"/>
      <c r="AL156" s="333"/>
      <c r="AM156" s="331"/>
      <c r="AN156" s="332"/>
      <c r="AO156" s="333"/>
      <c r="AP156" s="331"/>
      <c r="AQ156" s="332"/>
      <c r="AR156" s="333"/>
      <c r="AS156" s="331"/>
      <c r="AT156" s="332"/>
      <c r="AU156" s="333"/>
      <c r="AV156" s="331"/>
      <c r="AW156" s="332"/>
      <c r="AX156" s="333"/>
      <c r="AY156" s="331"/>
      <c r="AZ156" s="332"/>
      <c r="BA156" s="333"/>
      <c r="BB156" s="331"/>
      <c r="BC156" s="332"/>
      <c r="BD156" s="333"/>
      <c r="BE156" s="331"/>
      <c r="BF156" s="332"/>
      <c r="BG156" s="333"/>
      <c r="BH156" s="331"/>
      <c r="BI156" s="332"/>
      <c r="BJ156" s="333"/>
      <c r="BK156" s="331"/>
      <c r="BL156" s="332"/>
      <c r="BM156" s="333"/>
      <c r="BN156" s="331"/>
      <c r="BO156" s="332"/>
      <c r="BP156" s="333"/>
      <c r="BQ156" s="331"/>
      <c r="BR156" s="332"/>
      <c r="BS156" s="333"/>
      <c r="BT156" s="331"/>
      <c r="BU156" s="332"/>
      <c r="BV156" s="332"/>
      <c r="BW156" s="331"/>
      <c r="BX156" s="332"/>
      <c r="BY156" s="333"/>
      <c r="BZ156" s="331"/>
      <c r="CA156" s="332"/>
      <c r="CB156" s="333"/>
      <c r="CC156" s="331" t="s">
        <v>900</v>
      </c>
      <c r="CD156" s="332"/>
      <c r="CE156" s="332"/>
      <c r="CF156" s="332"/>
      <c r="CG156" s="332"/>
      <c r="CH156" s="333"/>
      <c r="CI156" s="331"/>
      <c r="CJ156" s="332"/>
      <c r="CK156" s="333"/>
      <c r="CL156" s="331"/>
      <c r="CM156" s="332"/>
      <c r="CN156" s="333"/>
      <c r="CO156" s="331" t="s">
        <v>899</v>
      </c>
      <c r="CP156" s="332"/>
      <c r="CQ156" s="332"/>
      <c r="CR156" s="332"/>
      <c r="CS156" s="332"/>
      <c r="CT156" s="332"/>
      <c r="CU156" s="332"/>
      <c r="CV156" s="332"/>
      <c r="CW156" s="332"/>
      <c r="CX156" s="332"/>
      <c r="CY156" s="332"/>
      <c r="CZ156" s="332"/>
      <c r="DA156" s="332"/>
      <c r="DB156" s="332"/>
      <c r="DC156" s="332"/>
      <c r="DD156" s="332"/>
      <c r="DE156" s="332"/>
      <c r="DF156" s="333"/>
      <c r="DG156" s="330"/>
      <c r="DH156" s="372" t="s">
        <v>917</v>
      </c>
      <c r="DI156" s="370">
        <f>COUNTIF($DK151:$DK155, DI$2)</f>
        <v>0</v>
      </c>
      <c r="DJ156" s="370">
        <f>COUNTIF($DK151:$DK155, DJ$2)</f>
        <v>0</v>
      </c>
      <c r="DK156" s="370">
        <f>COUNTIF($DK151:$DK155, DK$2)</f>
        <v>0</v>
      </c>
      <c r="DL156" s="371">
        <f>COUNTIF($DK151:$DK155, DL$2)</f>
        <v>0</v>
      </c>
      <c r="DM156" s="319"/>
      <c r="DN156" s="320"/>
      <c r="DO156" s="321"/>
      <c r="DP156" s="321"/>
      <c r="DQ156" s="321"/>
      <c r="DR156" s="321"/>
      <c r="DS156" s="322"/>
      <c r="DT156" s="323"/>
      <c r="DU156" s="323"/>
      <c r="DV156" s="323"/>
      <c r="DW156" s="323"/>
      <c r="DX156" s="323"/>
      <c r="DY156" s="323"/>
      <c r="DZ156" s="324"/>
      <c r="EA156" s="325"/>
      <c r="EB156" s="325"/>
      <c r="EC156" s="325"/>
      <c r="ED156" s="325"/>
      <c r="EE156" s="325"/>
      <c r="EF156" s="325"/>
      <c r="EG156" s="325"/>
      <c r="EH156" s="326"/>
      <c r="EI156" s="327"/>
      <c r="EJ156" s="327"/>
      <c r="EK156" s="327"/>
      <c r="EL156" s="327"/>
      <c r="EM156" s="327"/>
      <c r="EN156" s="327"/>
      <c r="EO156" s="327"/>
      <c r="EP156" s="327"/>
      <c r="EQ156" s="327"/>
      <c r="ER156" s="327"/>
      <c r="ES156" s="327"/>
      <c r="ET156" s="328"/>
      <c r="EU156" s="320"/>
      <c r="EV156" s="321"/>
      <c r="EW156" s="321"/>
      <c r="EX156" s="321"/>
      <c r="EY156" s="321"/>
      <c r="EZ156" s="322"/>
      <c r="FA156" s="323"/>
      <c r="FB156" s="323"/>
      <c r="FC156" s="323"/>
      <c r="FD156" s="323"/>
      <c r="FE156" s="323"/>
      <c r="FF156" s="323"/>
      <c r="FG156" s="324"/>
      <c r="FH156" s="325"/>
      <c r="FI156" s="325"/>
      <c r="FJ156" s="325"/>
      <c r="FK156" s="325"/>
      <c r="FL156" s="325"/>
      <c r="FM156" s="325"/>
      <c r="FN156" s="325"/>
      <c r="FO156" s="326"/>
      <c r="FP156" s="327"/>
      <c r="FQ156" s="327"/>
      <c r="FR156" s="327"/>
      <c r="FS156" s="327"/>
      <c r="FT156" s="327"/>
      <c r="FU156" s="327"/>
      <c r="FV156" s="327"/>
      <c r="FW156" s="327"/>
      <c r="FX156" s="327"/>
      <c r="FY156" s="327"/>
      <c r="FZ156" s="327"/>
      <c r="GA156" s="328"/>
      <c r="GB156" s="320"/>
      <c r="GC156" s="321"/>
      <c r="GD156" s="321"/>
      <c r="GE156" s="321"/>
      <c r="GF156" s="321"/>
      <c r="GG156" s="322"/>
      <c r="GH156" s="323"/>
      <c r="GI156" s="323"/>
      <c r="GJ156" s="323"/>
      <c r="GK156" s="323"/>
      <c r="GL156" s="323"/>
      <c r="GM156" s="323"/>
      <c r="GN156" s="324"/>
      <c r="GO156" s="325"/>
      <c r="GP156" s="325"/>
      <c r="GQ156" s="325"/>
      <c r="GR156" s="325"/>
      <c r="GS156" s="325"/>
      <c r="GT156" s="325"/>
      <c r="GU156" s="325"/>
      <c r="GV156" s="326"/>
      <c r="GW156" s="327"/>
      <c r="GX156" s="327"/>
      <c r="GY156" s="327"/>
      <c r="GZ156" s="327"/>
      <c r="HA156" s="327"/>
      <c r="HB156" s="327"/>
      <c r="HC156" s="327"/>
      <c r="HD156" s="327"/>
      <c r="HE156" s="327"/>
      <c r="HF156" s="327"/>
      <c r="HG156" s="327"/>
      <c r="HH156" s="328"/>
      <c r="HI156" s="329"/>
      <c r="HJ156" s="320"/>
      <c r="HK156" s="321"/>
      <c r="HL156" s="321"/>
      <c r="HM156" s="321"/>
      <c r="HN156" s="321"/>
      <c r="HO156" s="322"/>
      <c r="HP156" s="323"/>
      <c r="HQ156" s="323"/>
      <c r="HR156" s="323"/>
      <c r="HS156" s="323"/>
      <c r="HT156" s="323"/>
      <c r="HU156" s="323"/>
      <c r="HV156" s="324"/>
      <c r="HW156" s="325"/>
      <c r="HX156" s="325"/>
      <c r="HY156" s="325"/>
      <c r="HZ156" s="325"/>
      <c r="IA156" s="325"/>
      <c r="IB156" s="325"/>
      <c r="IC156" s="325"/>
      <c r="ID156" s="326"/>
      <c r="IE156" s="327"/>
      <c r="IF156" s="327"/>
      <c r="IG156" s="327"/>
      <c r="IH156" s="327"/>
      <c r="II156" s="327"/>
      <c r="IJ156" s="327"/>
      <c r="IK156" s="327"/>
      <c r="IL156" s="327"/>
      <c r="IM156" s="327"/>
      <c r="IN156" s="327"/>
      <c r="IO156" s="327"/>
      <c r="IP156" s="417"/>
      <c r="IQ156" s="417"/>
    </row>
    <row r="157" spans="2:251" ht="15" customHeight="1" x14ac:dyDescent="0.25">
      <c r="B157" s="337"/>
      <c r="C157" s="393"/>
      <c r="D157" s="339"/>
      <c r="E157" s="337"/>
      <c r="F157" s="337"/>
      <c r="G157" s="337"/>
      <c r="H157" s="337"/>
      <c r="I157" s="340"/>
      <c r="J157" s="341"/>
      <c r="K157" s="341"/>
      <c r="L157" s="342"/>
      <c r="M157" s="343"/>
      <c r="N157" s="344"/>
      <c r="O157" s="345"/>
      <c r="P157" s="345"/>
      <c r="Q157" s="346"/>
      <c r="R157" s="344"/>
      <c r="S157" s="345"/>
      <c r="T157" s="345"/>
      <c r="U157" s="395"/>
      <c r="V157" s="344"/>
      <c r="W157" s="345"/>
      <c r="X157" s="345"/>
      <c r="Y157" s="346"/>
      <c r="Z157" s="344"/>
      <c r="AA157" s="346"/>
      <c r="AB157" s="344"/>
      <c r="AC157" s="346"/>
      <c r="AD157" s="344"/>
      <c r="AE157" s="345"/>
      <c r="AF157" s="346"/>
      <c r="AG157" s="344"/>
      <c r="AH157" s="345"/>
      <c r="AI157" s="346"/>
      <c r="AJ157" s="344"/>
      <c r="AK157" s="345"/>
      <c r="AL157" s="346"/>
      <c r="AM157" s="344"/>
      <c r="AN157" s="345"/>
      <c r="AO157" s="346"/>
      <c r="AP157" s="344"/>
      <c r="AQ157" s="345"/>
      <c r="AR157" s="346"/>
      <c r="AS157" s="344"/>
      <c r="AT157" s="345"/>
      <c r="AU157" s="346"/>
      <c r="AV157" s="344"/>
      <c r="AW157" s="345"/>
      <c r="AX157" s="346"/>
      <c r="AY157" s="344"/>
      <c r="AZ157" s="345"/>
      <c r="BA157" s="346"/>
      <c r="BB157" s="344"/>
      <c r="BC157" s="345"/>
      <c r="BD157" s="346"/>
      <c r="BE157" s="344"/>
      <c r="BF157" s="345"/>
      <c r="BG157" s="346"/>
      <c r="BH157" s="344"/>
      <c r="BI157" s="345"/>
      <c r="BJ157" s="346"/>
      <c r="BK157" s="344"/>
      <c r="BL157" s="345"/>
      <c r="BM157" s="346"/>
      <c r="BN157" s="344"/>
      <c r="BO157" s="345"/>
      <c r="BP157" s="346"/>
      <c r="BQ157" s="344"/>
      <c r="BR157" s="345"/>
      <c r="BS157" s="346"/>
      <c r="BT157" s="344"/>
      <c r="BU157" s="347"/>
      <c r="BV157" s="346"/>
      <c r="BW157" s="344"/>
      <c r="BX157" s="345"/>
      <c r="BY157" s="346"/>
      <c r="BZ157" s="344"/>
      <c r="CA157" s="345"/>
      <c r="CB157" s="346"/>
      <c r="CC157" s="344"/>
      <c r="CD157" s="345"/>
      <c r="CE157" s="345"/>
      <c r="CF157" s="345"/>
      <c r="CG157" s="345"/>
      <c r="CH157" s="346"/>
      <c r="CI157" s="344"/>
      <c r="CJ157" s="345"/>
      <c r="CK157" s="346"/>
      <c r="CL157" s="344"/>
      <c r="CM157" s="345"/>
      <c r="CN157" s="346"/>
      <c r="CO157" s="344"/>
      <c r="CP157" s="345"/>
      <c r="CQ157" s="346"/>
      <c r="CR157" s="344"/>
      <c r="CS157" s="345"/>
      <c r="CT157" s="346"/>
      <c r="CU157" s="344"/>
      <c r="CV157" s="345"/>
      <c r="CW157" s="346"/>
      <c r="CX157" s="344"/>
      <c r="CY157" s="345"/>
      <c r="CZ157" s="346"/>
      <c r="DA157" s="344"/>
      <c r="DB157" s="345"/>
      <c r="DC157" s="346"/>
      <c r="DD157" s="344"/>
      <c r="DE157" s="345"/>
      <c r="DF157" s="346"/>
      <c r="DG157" s="338"/>
      <c r="DH157" s="348"/>
      <c r="DI157" s="348"/>
      <c r="DJ157" s="349"/>
      <c r="DK157" s="343"/>
      <c r="DL157" s="350"/>
      <c r="DM157" s="351"/>
      <c r="DN157" s="352"/>
      <c r="DO157" s="353"/>
      <c r="DP157" s="353"/>
      <c r="DQ157" s="353"/>
      <c r="DR157" s="353"/>
      <c r="DS157" s="354"/>
      <c r="DT157" s="355"/>
      <c r="DU157" s="355"/>
      <c r="DV157" s="355"/>
      <c r="DW157" s="355"/>
      <c r="DX157" s="355"/>
      <c r="DY157" s="355"/>
      <c r="DZ157" s="356"/>
      <c r="EA157" s="357"/>
      <c r="EB157" s="357"/>
      <c r="EC157" s="357"/>
      <c r="ED157" s="357"/>
      <c r="EE157" s="357"/>
      <c r="EF157" s="357"/>
      <c r="EG157" s="357"/>
      <c r="EH157" s="358"/>
      <c r="EI157" s="359"/>
      <c r="EJ157" s="359"/>
      <c r="EK157" s="359"/>
      <c r="EL157" s="359"/>
      <c r="EM157" s="359"/>
      <c r="EN157" s="359"/>
      <c r="EO157" s="359"/>
      <c r="EP157" s="359"/>
      <c r="EQ157" s="359"/>
      <c r="ER157" s="359"/>
      <c r="ES157" s="359"/>
      <c r="ET157" s="360"/>
      <c r="EU157" s="352"/>
      <c r="EV157" s="353"/>
      <c r="EW157" s="353"/>
      <c r="EX157" s="353"/>
      <c r="EY157" s="353"/>
      <c r="EZ157" s="354"/>
      <c r="FA157" s="355"/>
      <c r="FB157" s="355"/>
      <c r="FC157" s="355"/>
      <c r="FD157" s="355"/>
      <c r="FE157" s="355"/>
      <c r="FF157" s="355"/>
      <c r="FG157" s="356"/>
      <c r="FH157" s="357"/>
      <c r="FI157" s="357"/>
      <c r="FJ157" s="357"/>
      <c r="FK157" s="357"/>
      <c r="FL157" s="357"/>
      <c r="FM157" s="357"/>
      <c r="FN157" s="357"/>
      <c r="FO157" s="358"/>
      <c r="FP157" s="359"/>
      <c r="FQ157" s="359"/>
      <c r="FR157" s="359"/>
      <c r="FS157" s="359"/>
      <c r="FT157" s="359"/>
      <c r="FU157" s="359"/>
      <c r="FV157" s="359"/>
      <c r="FW157" s="359"/>
      <c r="FX157" s="359"/>
      <c r="FY157" s="359"/>
      <c r="FZ157" s="359"/>
      <c r="GA157" s="360"/>
      <c r="GB157" s="352"/>
      <c r="GC157" s="353"/>
      <c r="GD157" s="353"/>
      <c r="GE157" s="353"/>
      <c r="GF157" s="353"/>
      <c r="GG157" s="354"/>
      <c r="GH157" s="355"/>
      <c r="GI157" s="355"/>
      <c r="GJ157" s="355"/>
      <c r="GK157" s="355"/>
      <c r="GL157" s="355"/>
      <c r="GM157" s="355"/>
      <c r="GN157" s="356"/>
      <c r="GO157" s="357"/>
      <c r="GP157" s="357"/>
      <c r="GQ157" s="357"/>
      <c r="GR157" s="357"/>
      <c r="GS157" s="357"/>
      <c r="GT157" s="357"/>
      <c r="GU157" s="357"/>
      <c r="GV157" s="358"/>
      <c r="GW157" s="359"/>
      <c r="GX157" s="359"/>
      <c r="GY157" s="359"/>
      <c r="GZ157" s="359"/>
      <c r="HA157" s="359"/>
      <c r="HB157" s="359"/>
      <c r="HC157" s="359"/>
      <c r="HD157" s="359"/>
      <c r="HE157" s="359"/>
      <c r="HF157" s="359"/>
      <c r="HG157" s="359"/>
      <c r="HH157" s="360"/>
      <c r="HI157" s="361"/>
      <c r="HJ157" s="352"/>
      <c r="HK157" s="353"/>
      <c r="HL157" s="353"/>
      <c r="HM157" s="353"/>
      <c r="HN157" s="353"/>
      <c r="HO157" s="354"/>
      <c r="HP157" s="355"/>
      <c r="HQ157" s="355"/>
      <c r="HR157" s="355"/>
      <c r="HS157" s="355"/>
      <c r="HT157" s="355"/>
      <c r="HU157" s="355"/>
      <c r="HV157" s="356"/>
      <c r="HW157" s="357"/>
      <c r="HX157" s="357"/>
      <c r="HY157" s="357"/>
      <c r="HZ157" s="357"/>
      <c r="IA157" s="357"/>
      <c r="IB157" s="357"/>
      <c r="IC157" s="357"/>
      <c r="ID157" s="358"/>
      <c r="IE157" s="359"/>
      <c r="IF157" s="359"/>
      <c r="IG157" s="359"/>
      <c r="IH157" s="359"/>
      <c r="II157" s="359"/>
      <c r="IJ157" s="359"/>
      <c r="IK157" s="359"/>
      <c r="IL157" s="359"/>
      <c r="IM157" s="359"/>
      <c r="IN157" s="359"/>
      <c r="IO157" s="359"/>
      <c r="IP157" s="415"/>
      <c r="IQ157" s="415"/>
    </row>
    <row r="158" spans="2:251" ht="15" customHeight="1" x14ac:dyDescent="0.25">
      <c r="B158" s="392">
        <v>1</v>
      </c>
      <c r="C158" s="13"/>
      <c r="D158" s="423"/>
      <c r="E158" s="20"/>
      <c r="F158" s="6"/>
      <c r="G158" s="20"/>
      <c r="H158" s="20"/>
      <c r="I158" s="23"/>
      <c r="J158" s="6"/>
      <c r="K158" s="6"/>
      <c r="L158" s="424"/>
      <c r="M158" s="425"/>
      <c r="N158" s="24"/>
      <c r="O158" s="107"/>
      <c r="P158" s="107"/>
      <c r="Q158" s="273"/>
      <c r="R158" s="24"/>
      <c r="S158" s="107"/>
      <c r="T158" s="107"/>
      <c r="U158" s="290"/>
      <c r="V158" s="24"/>
      <c r="W158" s="107"/>
      <c r="X158" s="107"/>
      <c r="Y158" s="273"/>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c r="AW158" s="107"/>
      <c r="AX158" s="273"/>
      <c r="AY158" s="24"/>
      <c r="AZ158" s="107"/>
      <c r="BA158" s="273"/>
      <c r="BB158" s="24"/>
      <c r="BC158" s="107"/>
      <c r="BD158" s="273"/>
      <c r="BE158" s="24"/>
      <c r="BF158" s="107"/>
      <c r="BG158" s="273"/>
      <c r="BH158" s="24"/>
      <c r="BI158" s="107"/>
      <c r="BJ158" s="273"/>
      <c r="BK158" s="24"/>
      <c r="BL158" s="107"/>
      <c r="BM158" s="273"/>
      <c r="BN158" s="24"/>
      <c r="BO158" s="107"/>
      <c r="BP158" s="273"/>
      <c r="BQ158" s="24"/>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t="e">
        <f>AVERAGE(AY158:CZ158)</f>
        <v>#DIV/0!</v>
      </c>
      <c r="DK158" s="219"/>
      <c r="DL158" s="220" t="e">
        <f>IF(DJ158&gt;80, 4, (DJ158-50)/20+2.5)</f>
        <v>#DIV/0!</v>
      </c>
      <c r="DM158" s="61">
        <f>COUNTIF(N158:CZ158, DM$1)+COUNTIF(N158:CZ158, DM$2)</f>
        <v>0</v>
      </c>
      <c r="DN158" s="233">
        <f>IF(COUNTIF($N158:$Q158, ET$1)&gt;0, DN$2, 0)</f>
        <v>0</v>
      </c>
      <c r="DO158" s="234">
        <f>IF(COUNTIF($R158:$U158, ET$1)&gt;0, DO$2, 0)</f>
        <v>0</v>
      </c>
      <c r="DP158" s="234">
        <f>IF(COUNTIF($V158:$Y158, ET$1)&gt;0, DP$2, 0)</f>
        <v>0</v>
      </c>
      <c r="DQ158" s="234">
        <f>IF(COUNTIF($Z158:$AA158, ET$1)&gt;0, DQ$2, 0)</f>
        <v>0</v>
      </c>
      <c r="DR158" s="234">
        <f>IF(COUNTIF($AB158:$AC158, ET$1)&gt;0, DR$2, 0)</f>
        <v>0</v>
      </c>
      <c r="DS158" s="235">
        <f>IF(COUNTIF($AD158:$AF158, $ET$1)&gt;0, DS$2, 0)</f>
        <v>0</v>
      </c>
      <c r="DT158" s="236">
        <f>IF(COUNTIF($AG158:$AI158, $ET$1)&gt;0, DT$2, 0)</f>
        <v>0</v>
      </c>
      <c r="DU158" s="236">
        <f>IF(COUNTIF($AJ158:$AL158, $ET$1)&gt;0, DU$2, 0)</f>
        <v>0</v>
      </c>
      <c r="DV158" s="236">
        <f>IF(COUNTIF($AM158:$AO158, $ET$1)&gt;0, DV$2, 0)</f>
        <v>0</v>
      </c>
      <c r="DW158" s="236">
        <f>IF(COUNTIF($AP158:$AR158, $ET$1)&gt;0, DW$2, 0)</f>
        <v>0</v>
      </c>
      <c r="DX158" s="236">
        <f>IF(COUNTIF($AS158:$AU158, $ET$1)&gt;0, DX$2, 0)</f>
        <v>0</v>
      </c>
      <c r="DY158" s="236">
        <f>IF(COUNTIF($AV158:$AX158, $ET$1)&gt;0, DY$2, 0)</f>
        <v>0</v>
      </c>
      <c r="DZ158" s="237">
        <f>IF(COUNTIF($AY158:$BA158, $ET$1)&gt;0, DZ$2, 0)</f>
        <v>0</v>
      </c>
      <c r="EA158" s="238">
        <f>IF(COUNTIF($BB158:$BD158, $ET$1)&gt;0, EA$2, 0)</f>
        <v>0</v>
      </c>
      <c r="EB158" s="238">
        <f>IF(COUNTIF($BE158:$BG158, $ET$1)&gt;0, EB$2, 0)</f>
        <v>0</v>
      </c>
      <c r="EC158" s="238">
        <f>IF(COUNTIF($BH158:$BJ158, $ET$1)&gt;0, EC$2, 0)</f>
        <v>0</v>
      </c>
      <c r="ED158" s="238">
        <f>IF(COUNTIF($BK158:$BM158, $ET$1)&gt;0, ED$2, 0)</f>
        <v>0</v>
      </c>
      <c r="EE158" s="238">
        <f>IF(COUNTIF($BN158:$BP158, $ET$1)&gt;0, EE$2, 0)</f>
        <v>0</v>
      </c>
      <c r="EF158" s="238">
        <f>IF(COUNTIF($BQ158:$BS158, $ET$1)&gt;0, EF$2, 0)</f>
        <v>0</v>
      </c>
      <c r="EG158" s="238">
        <f>IF(COUNTIF($BT158:$BV158, $ET$1)&gt;0, EG$2, 0)</f>
        <v>0</v>
      </c>
      <c r="EH158" s="239">
        <f>IF(COUNTIF($BW158:$BY158, $ET$1)&gt;0, EH$2, 0)</f>
        <v>0</v>
      </c>
      <c r="EI158" s="240">
        <f>IF(COUNTIF($BZ158:$CB158, $ET$1)&gt;0, EI$2, 0)</f>
        <v>0</v>
      </c>
      <c r="EJ158" s="240">
        <f>IF(COUNTIF($CC158:$CE158, $ET$1)&gt;0, EJ$2, 0)</f>
        <v>0</v>
      </c>
      <c r="EK158" s="240">
        <f>IF(COUNTIF($CF158:$CH158, $ET$1)&gt;0, EK$2, 0)</f>
        <v>0</v>
      </c>
      <c r="EL158" s="240">
        <f>IF(COUNTIF($CI158:$CK158, $ET$1)&gt;0, EL$2, 0)</f>
        <v>0</v>
      </c>
      <c r="EM158" s="240">
        <f>IF(COUNTIF($CL158:$CN158, $ET$1)&gt;0, EM$2, 0)</f>
        <v>0</v>
      </c>
      <c r="EN158" s="240">
        <f>IF(COUNTIF($CO158:$CQ158, $ET$1)&gt;0, EN$2, 0)</f>
        <v>0</v>
      </c>
      <c r="EO158" s="240">
        <f>IF(COUNTIF($CR158:$CT158, $ET$1)&gt;0, EO$2, 0)</f>
        <v>0</v>
      </c>
      <c r="EP158" s="240">
        <f>IF(COUNTIF($CU158:$CW158, $ET$1)&gt;0, EP$2, 0)</f>
        <v>0</v>
      </c>
      <c r="EQ158" s="240">
        <f>IF(COUNTIF($CX158:$CZ158, $ET$1)&gt;0, EQ$2, 0)</f>
        <v>0</v>
      </c>
      <c r="ER158" s="240">
        <f>IF(COUNTIF($DA158:$DC158, $ET$1)&gt;0, ER$2, 0)</f>
        <v>0</v>
      </c>
      <c r="ES158" s="240">
        <f>IF(COUNTIF($DD158:$DF158, $ET$1)&gt;0, ES$2, 0)</f>
        <v>0</v>
      </c>
      <c r="ET158" s="241">
        <f>SUM(DN158:ES158)</f>
        <v>0</v>
      </c>
      <c r="EU158" s="242">
        <f>IF(COUNTIF($N158:$Q158, GA$1)&gt;0, EU$2, 0)</f>
        <v>0</v>
      </c>
      <c r="EV158" s="234">
        <f>IF(COUNTIF($R158:$U158, GA$1)&gt;0, EV$2, 0)</f>
        <v>0</v>
      </c>
      <c r="EW158" s="234">
        <f>IF(COUNTIF($V158:$Y158, GA$1)&gt;0, EW$2, 0)</f>
        <v>0</v>
      </c>
      <c r="EX158" s="234">
        <f>IF(COUNTIF($Z158:$AA158, GA$1)&gt;0, EX$2, 0)</f>
        <v>0</v>
      </c>
      <c r="EY158" s="234">
        <f>IF(COUNTIF($AB158:$AC158, GA$1)&gt;0, EY$2, 0)</f>
        <v>0</v>
      </c>
      <c r="EZ158" s="235">
        <f>IF(COUNTIF($AD158:$AF158, $GA$1)&gt;0, EZ$2, 0)</f>
        <v>0</v>
      </c>
      <c r="FA158" s="236">
        <f>IF(COUNTIF($AG158:$AI158, $GA$1)&gt;0, FA$2, 0)</f>
        <v>0</v>
      </c>
      <c r="FB158" s="236">
        <f>IF(COUNTIF($AJ158:$AL158, $GA$1)&gt;0, FB$2, 0)</f>
        <v>0</v>
      </c>
      <c r="FC158" s="236">
        <f>IF(COUNTIF($AM158:$AO158, $GA$1)&gt;0, FC$2, 0)</f>
        <v>0</v>
      </c>
      <c r="FD158" s="236">
        <f>IF(COUNTIF($AP158:$AR158, $GA$1)&gt;0, FD$2, 0)</f>
        <v>0</v>
      </c>
      <c r="FE158" s="236">
        <f>IF(COUNTIF($AS158:$AU158, $GA$1)&gt;0, FE$2, 0)</f>
        <v>0</v>
      </c>
      <c r="FF158" s="236">
        <f>IF(COUNTIF($AV158:$AX158, $GA$1)&gt;0, FF$2, 0)</f>
        <v>0</v>
      </c>
      <c r="FG158" s="237">
        <f>IF(COUNTIF($AY158:$BA158, $GA$1)&gt;0, FG$2, 0)</f>
        <v>0</v>
      </c>
      <c r="FH158" s="238">
        <f>IF(COUNTIF($BB158:$BD158, $GA$1)&gt;0, FH$2, 0)</f>
        <v>0</v>
      </c>
      <c r="FI158" s="238">
        <f>IF(COUNTIF($BE158:$BG158, $GA$1)&gt;0, FI$2, 0)</f>
        <v>0</v>
      </c>
      <c r="FJ158" s="238">
        <f>IF(COUNTIF($BH158:$BJ158, $GA$1)&gt;0, FJ$2, 0)</f>
        <v>0</v>
      </c>
      <c r="FK158" s="238">
        <f>IF(COUNTIF($BK158:$BM158, $GA$1)&gt;0, FK$2, 0)</f>
        <v>0</v>
      </c>
      <c r="FL158" s="238">
        <f>IF(COUNTIF($BN158:$BP158, $GA$1)&gt;0, FL$2, 0)</f>
        <v>0</v>
      </c>
      <c r="FM158" s="238">
        <f>IF(COUNTIF($BQ158:$BS158, $GA$1)&gt;0, FM$2, 0)</f>
        <v>0</v>
      </c>
      <c r="FN158" s="238">
        <f>IF(COUNTIF($BT158:$BV158, $GA$1)&gt;0, FN$2, 0)</f>
        <v>0</v>
      </c>
      <c r="FO158" s="239">
        <f>IF(COUNTIF($BW158:$BY158, $GA$1)&gt;0, FO$2, 0)</f>
        <v>0</v>
      </c>
      <c r="FP158" s="240">
        <f>IF(COUNTIF($BZ158:$CB158, $GA$1)&gt;0, FP$2, 0)</f>
        <v>0</v>
      </c>
      <c r="FQ158" s="240">
        <f>IF(COUNTIF($CC158:$CE158, $GA$1)&gt;0, FQ$2, 0)</f>
        <v>0</v>
      </c>
      <c r="FR158" s="240">
        <f>IF(COUNTIF($CF158:$CH158, $GA$1)&gt;0, FR$2, 0)</f>
        <v>0</v>
      </c>
      <c r="FS158" s="240">
        <f>IF(COUNTIF($CI158:$CK158, $GA$1)&gt;0, FS$2, 0)</f>
        <v>0</v>
      </c>
      <c r="FT158" s="240">
        <f>IF(COUNTIF($CL158:$CN158, $GA$1)&gt;0, FT$2, 0)</f>
        <v>0</v>
      </c>
      <c r="FU158" s="240">
        <f>IF(COUNTIF($CO158:$CQ158, $GA$1)&gt;0, FU$2, 0)</f>
        <v>0</v>
      </c>
      <c r="FV158" s="240">
        <f>IF(COUNTIF($CR158:$CT158, $GA$1)&gt;0, FV$2, 0)</f>
        <v>0</v>
      </c>
      <c r="FW158" s="240">
        <f>IF(COUNTIF($CU158:$CW158, $GA$1)&gt;0, FW$2, 0)</f>
        <v>0</v>
      </c>
      <c r="FX158" s="240">
        <f>IF(COUNTIF($CX158:$CZ158, $GA$1)&gt;0, FX$2, 0)</f>
        <v>0</v>
      </c>
      <c r="FY158" s="240">
        <f>IF(COUNTIF($DA158:$DC158, $GA$1)&gt;0, FY$2, 0)</f>
        <v>0</v>
      </c>
      <c r="FZ158" s="240">
        <f>IF(COUNTIF($DD158:$DF158, $GA$1)&gt;0, FZ$2, 0)</f>
        <v>0</v>
      </c>
      <c r="GA158" s="241">
        <f>SUM(EU158:FZ158)</f>
        <v>0</v>
      </c>
      <c r="GB158" s="242">
        <f>IF(COUNTIF($N158:$Q158, HH$1)&gt;0, GB$2, 0)</f>
        <v>0</v>
      </c>
      <c r="GC158" s="234">
        <f>IF(COUNTIF($R158:$U158, HH$1)&gt;0, GC$2, 0)</f>
        <v>0</v>
      </c>
      <c r="GD158" s="234">
        <f>IF(COUNTIF($V158:$Y158, HH$1)&gt;0, GD$2, 0)</f>
        <v>0</v>
      </c>
      <c r="GE158" s="234">
        <f>IF(COUNTIF($Z158:$AA158, HH$1)&gt;0, GE$2, 0)</f>
        <v>0</v>
      </c>
      <c r="GF158" s="234">
        <f>IF(COUNTIF($AB158:$AC158, HH$1)&gt;0, GF$2, 0)</f>
        <v>0</v>
      </c>
      <c r="GG158" s="235">
        <f>IF(COUNTIF($AD158:$AF158, $HH$1)&gt;0, GG$2, 0)</f>
        <v>0</v>
      </c>
      <c r="GH158" s="236">
        <f>IF(COUNTIF($AG158:$AI158, $HH$1)&gt;0, GH$2, 0)</f>
        <v>0</v>
      </c>
      <c r="GI158" s="236">
        <f>IF(COUNTIF($AJ158:$AL158, $HH$1)&gt;0, GI$2, 0)</f>
        <v>0</v>
      </c>
      <c r="GJ158" s="236">
        <f>IF(COUNTIF($AM158:$AO158, $HH$1)&gt;0, GJ$2, 0)</f>
        <v>0</v>
      </c>
      <c r="GK158" s="236">
        <f>IF(COUNTIF($AP158:$AR158, $HH$1)&gt;0, GK$2, 0)</f>
        <v>0</v>
      </c>
      <c r="GL158" s="236">
        <f>IF(COUNTIF($AS158:$AU158, $HH$1)&gt;0, GL$2, 0)</f>
        <v>0</v>
      </c>
      <c r="GM158" s="236">
        <f>IF(COUNTIF($AV158:$AX158, $HH$1)&gt;0, GM$2, 0)</f>
        <v>0</v>
      </c>
      <c r="GN158" s="237">
        <f>IF(COUNTIF($AY158:$BA158, $HH$1)&gt;0, GN$2, 0)</f>
        <v>0</v>
      </c>
      <c r="GO158" s="238">
        <f>IF(COUNTIF($BB158:$BD158, $HH$1)&gt;0, GO$2, 0)</f>
        <v>0</v>
      </c>
      <c r="GP158" s="238">
        <f>IF(COUNTIF($BE158:$BG158, $HH$1)&gt;0, GP$2, 0)</f>
        <v>0</v>
      </c>
      <c r="GQ158" s="238">
        <f>IF(COUNTIF($BH158:$BJ158, $HH$1)&gt;0, GQ$2, 0)</f>
        <v>0</v>
      </c>
      <c r="GR158" s="238">
        <f>IF(COUNTIF($BK158:$BM158, $HH$1)&gt;0, GR$2, 0)</f>
        <v>0</v>
      </c>
      <c r="GS158" s="238">
        <f>IF(COUNTIF($BN158:$BP158, $HH$1)&gt;0, GS$2, 0)</f>
        <v>0</v>
      </c>
      <c r="GT158" s="238">
        <f>IF(COUNTIF($BQ158:$BS158, $HH$1)&gt;0, GT$2, 0)</f>
        <v>0</v>
      </c>
      <c r="GU158" s="238">
        <f>IF(COUNTIF($BT158:$BV158, $HH$1)&gt;0, GU$2, 0)</f>
        <v>0</v>
      </c>
      <c r="GV158" s="239">
        <f>IF(COUNTIF($BW158:$BY158, $HH$1)&gt;0, GV$2, 0)</f>
        <v>0</v>
      </c>
      <c r="GW158" s="240">
        <f>IF(COUNTIF($BZ158:$CB158, $HH$1)&gt;0, GW$2, 0)</f>
        <v>0</v>
      </c>
      <c r="GX158" s="240">
        <f>IF(COUNTIF($CC158:$CE158, $HH$1)&gt;0, GX$2, 0)</f>
        <v>0</v>
      </c>
      <c r="GY158" s="240">
        <f>IF(COUNTIF($CF158:$CH158, $HH$1)&gt;0, GY$2, 0)</f>
        <v>0</v>
      </c>
      <c r="GZ158" s="240">
        <f>IF(COUNTIF($CI158:$CK158, $HH$1)&gt;0, GZ$2, 0)</f>
        <v>0</v>
      </c>
      <c r="HA158" s="240">
        <f>IF(COUNTIF($CL158:$CN158, $HH$1)&gt;0, HA$2, 0)</f>
        <v>0</v>
      </c>
      <c r="HB158" s="240">
        <f>IF(COUNTIF($CO158:$CQ158, $HH$1)&gt;0, HB$2, 0)</f>
        <v>0</v>
      </c>
      <c r="HC158" s="240">
        <f>IF(COUNTIF($CR158:$CT158, $HH$1)&gt;0, HC$2, 0)</f>
        <v>0</v>
      </c>
      <c r="HD158" s="240">
        <f>IF(COUNTIF($CU158:$CW158, $HH$1)&gt;0, HD$2, 0)</f>
        <v>0</v>
      </c>
      <c r="HE158" s="240">
        <f>IF(COUNTIF($CX158:$CZ158, $HH$1)&gt;0, HE$2, 0)</f>
        <v>0</v>
      </c>
      <c r="HF158" s="240">
        <f>IF(COUNTIF($DA158:$DC158, $HH$1)&gt;0, HF$2, 0)</f>
        <v>0</v>
      </c>
      <c r="HG158" s="240">
        <f>IF(COUNTIF($DD158:$DF158, $HH$1)&gt;0, HG$2, 0)</f>
        <v>0</v>
      </c>
      <c r="HH158" s="241">
        <f>SUM(GB158:HG158)</f>
        <v>0</v>
      </c>
      <c r="HI158" s="243"/>
      <c r="HJ158" s="242">
        <f>IF(MAX($N158:$Q158)&gt;=40, HJ$2, 0)</f>
        <v>0</v>
      </c>
      <c r="HK158" s="234">
        <f>IF(MAX($R158:$U158)&gt;=40, HK$2, 0)</f>
        <v>0</v>
      </c>
      <c r="HL158" s="234">
        <f>IF(MAX($V158:$Y158)&gt;=40, HL$2, 0)</f>
        <v>0</v>
      </c>
      <c r="HM158" s="234">
        <f>IF(MAX($Z158:$AA158)&gt;=40, HM$2, 0)</f>
        <v>0</v>
      </c>
      <c r="HN158" s="234">
        <f>IF(MAX($AB158:$AC158)&gt;=40, HN$2, 0)</f>
        <v>0</v>
      </c>
      <c r="HO158" s="235">
        <f>IF(MAX($AD158:$AF158)&gt;=40, HO$2, 0)</f>
        <v>0</v>
      </c>
      <c r="HP158" s="236">
        <f>IF(MAX($AG158:$AI158)&gt;=40, HP$2, 0)</f>
        <v>0</v>
      </c>
      <c r="HQ158" s="236">
        <f>IF(MAX($AJ158:$AL158)&gt;=40, HQ$2, 0)</f>
        <v>0</v>
      </c>
      <c r="HR158" s="236">
        <f>IF(MAX($AM158:$AO158)&gt;=40, HR$2, 0)</f>
        <v>0</v>
      </c>
      <c r="HS158" s="236">
        <f>IF(MAX($AP158:$AR158)&gt;=40, HS$2, 0)</f>
        <v>0</v>
      </c>
      <c r="HT158" s="236">
        <f>IF(MAX($AS158:$AU158)&gt;=40, HT$2, 0)</f>
        <v>0</v>
      </c>
      <c r="HU158" s="236">
        <f>IF(MAX($AV158:$AX158)&gt;=40, HU$2, 0)</f>
        <v>0</v>
      </c>
      <c r="HV158" s="237">
        <f>IF(MAX($AY158:$BA158)&gt;=40, HV$2, 0)</f>
        <v>0</v>
      </c>
      <c r="HW158" s="238">
        <f>IF(MAX($BB158:$BD158)&gt;=40, HW$2, 0)</f>
        <v>0</v>
      </c>
      <c r="HX158" s="238">
        <f>IF(MAX($BE158:$BG158)&gt;=40, HX$2, 0)</f>
        <v>0</v>
      </c>
      <c r="HY158" s="238">
        <f>IF(MAX($BH158:$BJ158)&gt;=40, HY$2, 0)</f>
        <v>0</v>
      </c>
      <c r="HZ158" s="238">
        <f>IF(MAX($BK158:$BM158)&gt;=40, HZ$2, 0)</f>
        <v>0</v>
      </c>
      <c r="IA158" s="238">
        <f>IF(MAX($BN158:$BP158)&gt;=40, IA$2, 0)</f>
        <v>0</v>
      </c>
      <c r="IB158" s="238">
        <f>IF(MAX($BQ158:$BS158)&gt;=40, IB$2, 0)</f>
        <v>0</v>
      </c>
      <c r="IC158" s="238">
        <f>IF(MAX($BT158:$BV158)&gt;=40, IC$2, 0)</f>
        <v>0</v>
      </c>
      <c r="ID158" s="239">
        <f>IF(MAX($BW158:$BY158)&gt;=40, ID$2, 0)</f>
        <v>0</v>
      </c>
      <c r="IE158" s="240">
        <f>IF(MAX($BZ158:$CB158)&gt;=40, IE$2, 0)</f>
        <v>0</v>
      </c>
      <c r="IF158" s="240">
        <f>IF(MAX($CC158:$CE158)&gt;=40, IF$2, 0)</f>
        <v>0</v>
      </c>
      <c r="IG158" s="240">
        <f>IF(MAX($CF158:$CH158)&gt;=40, IG$2, 0)</f>
        <v>0</v>
      </c>
      <c r="IH158" s="240">
        <f>IF(MAX($CI158:$CK158)&gt;=40, IH$2, 0)</f>
        <v>0</v>
      </c>
      <c r="II158" s="240">
        <f>IF(MAX($CL158:$CN158)&gt;=40, II$2, 0)</f>
        <v>0</v>
      </c>
      <c r="IJ158" s="240">
        <f>IF(MAX($CO158:$CQ158)&gt;=40, IJ$2, 0)</f>
        <v>0</v>
      </c>
      <c r="IK158" s="240">
        <f>IF(MAX($CR158:$CT158)&gt;=40, IK$2, 0)</f>
        <v>0</v>
      </c>
      <c r="IL158" s="240">
        <f>IF(MAX($CU158:$CW158)&gt;=40, IL$2, 0)</f>
        <v>0</v>
      </c>
      <c r="IM158" s="240">
        <f>IF(MAX($CX158:$CZ158)&gt;=40, IM$2, 0)</f>
        <v>0</v>
      </c>
      <c r="IN158" s="240">
        <f>IF(MAX($DA158:$DC158)&gt;=40, IN$2, 0)</f>
        <v>0</v>
      </c>
      <c r="IO158" s="240">
        <f>IF(MAX($DD158:$DF158)&gt;=40, IO$2, 0)</f>
        <v>0</v>
      </c>
      <c r="IP158" s="416">
        <f>SUM(HO158:IB158, ID158:IO158)</f>
        <v>0</v>
      </c>
      <c r="IQ158" s="416">
        <f>SUM(HJ158:HN158, IC158)</f>
        <v>0</v>
      </c>
    </row>
    <row r="159" spans="2:251" ht="15" customHeight="1" x14ac:dyDescent="0.25">
      <c r="B159" s="392">
        <v>2</v>
      </c>
      <c r="C159" s="13"/>
      <c r="D159" s="423"/>
      <c r="E159" s="20"/>
      <c r="F159" s="6"/>
      <c r="G159" s="20"/>
      <c r="H159" s="20"/>
      <c r="I159" s="23"/>
      <c r="J159" s="6"/>
      <c r="K159" s="6"/>
      <c r="L159" s="424"/>
      <c r="M159" s="425"/>
      <c r="N159" s="24"/>
      <c r="O159" s="107"/>
      <c r="P159" s="107"/>
      <c r="Q159" s="273"/>
      <c r="R159" s="24"/>
      <c r="S159" s="107"/>
      <c r="T159" s="107"/>
      <c r="U159" s="290"/>
      <c r="V159" s="24"/>
      <c r="W159" s="107"/>
      <c r="X159" s="107"/>
      <c r="Y159" s="273"/>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c r="BC159" s="107"/>
      <c r="BD159" s="273"/>
      <c r="BE159" s="24"/>
      <c r="BF159" s="107"/>
      <c r="BG159" s="273"/>
      <c r="BH159" s="24"/>
      <c r="BI159" s="107"/>
      <c r="BJ159" s="273"/>
      <c r="BK159" s="24"/>
      <c r="BL159" s="107"/>
      <c r="BM159" s="273"/>
      <c r="BN159" s="24"/>
      <c r="BO159" s="107"/>
      <c r="BP159" s="273"/>
      <c r="BQ159" s="24"/>
      <c r="BR159" s="107"/>
      <c r="BS159" s="273"/>
      <c r="BT159" s="24"/>
      <c r="BU159" s="291"/>
      <c r="BV159" s="273"/>
      <c r="BW159" s="24"/>
      <c r="BX159" s="107"/>
      <c r="BY159" s="273"/>
      <c r="BZ159" s="24"/>
      <c r="CA159" s="107"/>
      <c r="CB159" s="273"/>
      <c r="CC159" s="24"/>
      <c r="CD159" s="107"/>
      <c r="CE159" s="107"/>
      <c r="CF159" s="107"/>
      <c r="CG159" s="107"/>
      <c r="CH159" s="273"/>
      <c r="CI159" s="24"/>
      <c r="CJ159" s="107"/>
      <c r="CK159" s="273"/>
      <c r="CL159" s="24"/>
      <c r="CM159" s="107"/>
      <c r="CN159" s="273"/>
      <c r="CO159" s="24"/>
      <c r="CP159" s="107"/>
      <c r="CQ159" s="273"/>
      <c r="CR159" s="24"/>
      <c r="CS159" s="107"/>
      <c r="CT159" s="273"/>
      <c r="CU159" s="24"/>
      <c r="CV159" s="107"/>
      <c r="CW159" s="273"/>
      <c r="CX159" s="24"/>
      <c r="CY159" s="107"/>
      <c r="CZ159" s="273"/>
      <c r="DA159" s="24"/>
      <c r="DB159" s="107"/>
      <c r="DC159" s="273"/>
      <c r="DD159" s="24"/>
      <c r="DE159" s="107"/>
      <c r="DF159" s="273"/>
      <c r="DG159" s="218"/>
      <c r="DH159" s="217"/>
      <c r="DI159" s="217"/>
      <c r="DJ159" s="286" t="e">
        <f>AVERAGE(AY159:CZ159)</f>
        <v>#DIV/0!</v>
      </c>
      <c r="DK159" s="219"/>
      <c r="DL159" s="220" t="e">
        <f>IF(DJ159&gt;80, 4, (DJ159-50)/20+2.5)</f>
        <v>#DIV/0!</v>
      </c>
      <c r="DM159" s="61">
        <f>COUNTIF(N159:CZ159, DM$1)+COUNTIF(N159:CZ159, DM$2)</f>
        <v>0</v>
      </c>
      <c r="DN159" s="233">
        <f>IF(COUNTIF($N159:$Q159, ET$1)&gt;0, DN$2, 0)</f>
        <v>0</v>
      </c>
      <c r="DO159" s="234">
        <f>IF(COUNTIF($R159:$U159, ET$1)&gt;0, DO$2, 0)</f>
        <v>0</v>
      </c>
      <c r="DP159" s="234">
        <f>IF(COUNTIF($V159:$Y159, ET$1)&gt;0, DP$2, 0)</f>
        <v>0</v>
      </c>
      <c r="DQ159" s="234">
        <f>IF(COUNTIF($Z159:$AA159, ET$1)&gt;0, DQ$2, 0)</f>
        <v>0</v>
      </c>
      <c r="DR159" s="234">
        <f>IF(COUNTIF($AB159:$AC159, ET$1)&gt;0, DR$2, 0)</f>
        <v>0</v>
      </c>
      <c r="DS159" s="235">
        <f>IF(COUNTIF($AD159:$AF159, $ET$1)&gt;0, DS$2, 0)</f>
        <v>0</v>
      </c>
      <c r="DT159" s="236">
        <f>IF(COUNTIF($AG159:$AI159, $ET$1)&gt;0, DT$2, 0)</f>
        <v>0</v>
      </c>
      <c r="DU159" s="236">
        <f>IF(COUNTIF($AJ159:$AL159, $ET$1)&gt;0, DU$2, 0)</f>
        <v>0</v>
      </c>
      <c r="DV159" s="236">
        <f>IF(COUNTIF($AM159:$AO159, $ET$1)&gt;0, DV$2, 0)</f>
        <v>0</v>
      </c>
      <c r="DW159" s="236">
        <f>IF(COUNTIF($AP159:$AR159, $ET$1)&gt;0, DW$2, 0)</f>
        <v>0</v>
      </c>
      <c r="DX159" s="236">
        <f>IF(COUNTIF($AS159:$AU159, $ET$1)&gt;0, DX$2, 0)</f>
        <v>0</v>
      </c>
      <c r="DY159" s="236">
        <f>IF(COUNTIF($AV159:$AX159, $ET$1)&gt;0, DY$2, 0)</f>
        <v>0</v>
      </c>
      <c r="DZ159" s="237">
        <f>IF(COUNTIF($AY159:$BA159, $ET$1)&gt;0, DZ$2, 0)</f>
        <v>0</v>
      </c>
      <c r="EA159" s="238">
        <f>IF(COUNTIF($BB159:$BD159, $ET$1)&gt;0, EA$2, 0)</f>
        <v>0</v>
      </c>
      <c r="EB159" s="238">
        <f>IF(COUNTIF($BE159:$BG159, $ET$1)&gt;0, EB$2, 0)</f>
        <v>0</v>
      </c>
      <c r="EC159" s="238">
        <f>IF(COUNTIF($BH159:$BJ159, $ET$1)&gt;0, EC$2, 0)</f>
        <v>0</v>
      </c>
      <c r="ED159" s="238">
        <f>IF(COUNTIF($BK159:$BM159, $ET$1)&gt;0, ED$2, 0)</f>
        <v>0</v>
      </c>
      <c r="EE159" s="238">
        <f>IF(COUNTIF($BN159:$BP159, $ET$1)&gt;0, EE$2, 0)</f>
        <v>0</v>
      </c>
      <c r="EF159" s="238">
        <f>IF(COUNTIF($BQ159:$BS159, $ET$1)&gt;0, EF$2, 0)</f>
        <v>0</v>
      </c>
      <c r="EG159" s="238">
        <f>IF(COUNTIF($BT159:$BV159, $ET$1)&gt;0, EG$2, 0)</f>
        <v>0</v>
      </c>
      <c r="EH159" s="239">
        <f>IF(COUNTIF($BW159:$BY159, $ET$1)&gt;0, EH$2, 0)</f>
        <v>0</v>
      </c>
      <c r="EI159" s="240">
        <f>IF(COUNTIF($BZ159:$CB159, $ET$1)&gt;0, EI$2, 0)</f>
        <v>0</v>
      </c>
      <c r="EJ159" s="240">
        <f>IF(COUNTIF($CC159:$CE159, $ET$1)&gt;0, EJ$2, 0)</f>
        <v>0</v>
      </c>
      <c r="EK159" s="240">
        <f>IF(COUNTIF($CF159:$CH159, $ET$1)&gt;0, EK$2, 0)</f>
        <v>0</v>
      </c>
      <c r="EL159" s="240">
        <f>IF(COUNTIF($CI159:$CK159, $ET$1)&gt;0, EL$2, 0)</f>
        <v>0</v>
      </c>
      <c r="EM159" s="240">
        <f>IF(COUNTIF($CL159:$CN159, $ET$1)&gt;0, EM$2, 0)</f>
        <v>0</v>
      </c>
      <c r="EN159" s="240">
        <f>IF(COUNTIF($CO159:$CQ159, $ET$1)&gt;0, EN$2, 0)</f>
        <v>0</v>
      </c>
      <c r="EO159" s="240">
        <f>IF(COUNTIF($CR159:$CT159, $ET$1)&gt;0, EO$2, 0)</f>
        <v>0</v>
      </c>
      <c r="EP159" s="240">
        <f>IF(COUNTIF($CU159:$CW159, $ET$1)&gt;0, EP$2, 0)</f>
        <v>0</v>
      </c>
      <c r="EQ159" s="240">
        <f>IF(COUNTIF($CX159:$CZ159, $ET$1)&gt;0, EQ$2, 0)</f>
        <v>0</v>
      </c>
      <c r="ER159" s="240">
        <f>IF(COUNTIF($DA159:$DC159, $ET$1)&gt;0, ER$2, 0)</f>
        <v>0</v>
      </c>
      <c r="ES159" s="240">
        <f>IF(COUNTIF($DD159:$DF159, $ET$1)&gt;0, ES$2, 0)</f>
        <v>0</v>
      </c>
      <c r="ET159" s="241">
        <f>SUM(DN159:ES159)</f>
        <v>0</v>
      </c>
      <c r="EU159" s="242">
        <f>IF(COUNTIF($N159:$Q159, GA$1)&gt;0, EU$2, 0)</f>
        <v>0</v>
      </c>
      <c r="EV159" s="234">
        <f>IF(COUNTIF($R159:$U159, GA$1)&gt;0, EV$2, 0)</f>
        <v>0</v>
      </c>
      <c r="EW159" s="234">
        <f>IF(COUNTIF($V159:$Y159, GA$1)&gt;0, EW$2, 0)</f>
        <v>0</v>
      </c>
      <c r="EX159" s="234">
        <f>IF(COUNTIF($Z159:$AA159, GA$1)&gt;0, EX$2, 0)</f>
        <v>0</v>
      </c>
      <c r="EY159" s="234">
        <f>IF(COUNTIF($AB159:$AC159, GA$1)&gt;0, EY$2, 0)</f>
        <v>0</v>
      </c>
      <c r="EZ159" s="235">
        <f>IF(COUNTIF($AD159:$AF159, $GA$1)&gt;0, EZ$2, 0)</f>
        <v>0</v>
      </c>
      <c r="FA159" s="236">
        <f>IF(COUNTIF($AG159:$AI159, $GA$1)&gt;0, FA$2, 0)</f>
        <v>0</v>
      </c>
      <c r="FB159" s="236">
        <f>IF(COUNTIF($AJ159:$AL159, $GA$1)&gt;0, FB$2, 0)</f>
        <v>0</v>
      </c>
      <c r="FC159" s="236">
        <f>IF(COUNTIF($AM159:$AO159, $GA$1)&gt;0, FC$2, 0)</f>
        <v>0</v>
      </c>
      <c r="FD159" s="236">
        <f>IF(COUNTIF($AP159:$AR159, $GA$1)&gt;0, FD$2, 0)</f>
        <v>0</v>
      </c>
      <c r="FE159" s="236">
        <f>IF(COUNTIF($AS159:$AU159, $GA$1)&gt;0, FE$2, 0)</f>
        <v>0</v>
      </c>
      <c r="FF159" s="236">
        <f>IF(COUNTIF($AV159:$AX159, $GA$1)&gt;0, FF$2, 0)</f>
        <v>0</v>
      </c>
      <c r="FG159" s="237">
        <f>IF(COUNTIF($AY159:$BA159, $GA$1)&gt;0, FG$2, 0)</f>
        <v>0</v>
      </c>
      <c r="FH159" s="238">
        <f>IF(COUNTIF($BB159:$BD159, $GA$1)&gt;0, FH$2, 0)</f>
        <v>0</v>
      </c>
      <c r="FI159" s="238">
        <f>IF(COUNTIF($BE159:$BG159, $GA$1)&gt;0, FI$2, 0)</f>
        <v>0</v>
      </c>
      <c r="FJ159" s="238">
        <f>IF(COUNTIF($BH159:$BJ159, $GA$1)&gt;0, FJ$2, 0)</f>
        <v>0</v>
      </c>
      <c r="FK159" s="238">
        <f>IF(COUNTIF($BK159:$BM159, $GA$1)&gt;0, FK$2, 0)</f>
        <v>0</v>
      </c>
      <c r="FL159" s="238">
        <f>IF(COUNTIF($BN159:$BP159, $GA$1)&gt;0, FL$2, 0)</f>
        <v>0</v>
      </c>
      <c r="FM159" s="238">
        <f>IF(COUNTIF($BQ159:$BS159, $GA$1)&gt;0, FM$2, 0)</f>
        <v>0</v>
      </c>
      <c r="FN159" s="238">
        <f>IF(COUNTIF($BT159:$BV159, $GA$1)&gt;0, FN$2, 0)</f>
        <v>0</v>
      </c>
      <c r="FO159" s="239">
        <f>IF(COUNTIF($BW159:$BY159, $GA$1)&gt;0, FO$2, 0)</f>
        <v>0</v>
      </c>
      <c r="FP159" s="240">
        <f>IF(COUNTIF($BZ159:$CB159, $GA$1)&gt;0, FP$2, 0)</f>
        <v>0</v>
      </c>
      <c r="FQ159" s="240">
        <f>IF(COUNTIF($CC159:$CE159, $GA$1)&gt;0, FQ$2, 0)</f>
        <v>0</v>
      </c>
      <c r="FR159" s="240">
        <f>IF(COUNTIF($CF159:$CH159, $GA$1)&gt;0, FR$2, 0)</f>
        <v>0</v>
      </c>
      <c r="FS159" s="240">
        <f>IF(COUNTIF($CI159:$CK159, $GA$1)&gt;0, FS$2, 0)</f>
        <v>0</v>
      </c>
      <c r="FT159" s="240">
        <f>IF(COUNTIF($CL159:$CN159, $GA$1)&gt;0, FT$2, 0)</f>
        <v>0</v>
      </c>
      <c r="FU159" s="240">
        <f>IF(COUNTIF($CO159:$CQ159, $GA$1)&gt;0, FU$2, 0)</f>
        <v>0</v>
      </c>
      <c r="FV159" s="240">
        <f>IF(COUNTIF($CR159:$CT159, $GA$1)&gt;0, FV$2, 0)</f>
        <v>0</v>
      </c>
      <c r="FW159" s="240">
        <f>IF(COUNTIF($CU159:$CW159, $GA$1)&gt;0, FW$2, 0)</f>
        <v>0</v>
      </c>
      <c r="FX159" s="240">
        <f>IF(COUNTIF($CX159:$CZ159, $GA$1)&gt;0, FX$2, 0)</f>
        <v>0</v>
      </c>
      <c r="FY159" s="240">
        <f>IF(COUNTIF($DA159:$DC159, $GA$1)&gt;0, FY$2, 0)</f>
        <v>0</v>
      </c>
      <c r="FZ159" s="240">
        <f>IF(COUNTIF($DD159:$DF159, $GA$1)&gt;0, FZ$2, 0)</f>
        <v>0</v>
      </c>
      <c r="GA159" s="241">
        <f>SUM(EU159:FZ159)</f>
        <v>0</v>
      </c>
      <c r="GB159" s="242">
        <f>IF(COUNTIF($N159:$Q159, HH$1)&gt;0, GB$2, 0)</f>
        <v>0</v>
      </c>
      <c r="GC159" s="234">
        <f>IF(COUNTIF($R159:$U159, HH$1)&gt;0, GC$2, 0)</f>
        <v>0</v>
      </c>
      <c r="GD159" s="234">
        <f>IF(COUNTIF($V159:$Y159, HH$1)&gt;0, GD$2, 0)</f>
        <v>0</v>
      </c>
      <c r="GE159" s="234">
        <f>IF(COUNTIF($Z159:$AA159, HH$1)&gt;0, GE$2, 0)</f>
        <v>0</v>
      </c>
      <c r="GF159" s="234">
        <f>IF(COUNTIF($AB159:$AC159, HH$1)&gt;0, GF$2, 0)</f>
        <v>0</v>
      </c>
      <c r="GG159" s="235">
        <f>IF(COUNTIF($AD159:$AF159, $HH$1)&gt;0, GG$2, 0)</f>
        <v>0</v>
      </c>
      <c r="GH159" s="236">
        <f>IF(COUNTIF($AG159:$AI159, $HH$1)&gt;0, GH$2, 0)</f>
        <v>0</v>
      </c>
      <c r="GI159" s="236">
        <f>IF(COUNTIF($AJ159:$AL159, $HH$1)&gt;0, GI$2, 0)</f>
        <v>0</v>
      </c>
      <c r="GJ159" s="236">
        <f>IF(COUNTIF($AM159:$AO159, $HH$1)&gt;0, GJ$2, 0)</f>
        <v>0</v>
      </c>
      <c r="GK159" s="236">
        <f>IF(COUNTIF($AP159:$AR159, $HH$1)&gt;0, GK$2, 0)</f>
        <v>0</v>
      </c>
      <c r="GL159" s="236">
        <f>IF(COUNTIF($AS159:$AU159, $HH$1)&gt;0, GL$2, 0)</f>
        <v>0</v>
      </c>
      <c r="GM159" s="236">
        <f>IF(COUNTIF($AV159:$AX159, $HH$1)&gt;0, GM$2, 0)</f>
        <v>0</v>
      </c>
      <c r="GN159" s="237">
        <f>IF(COUNTIF($AY159:$BA159, $HH$1)&gt;0, GN$2, 0)</f>
        <v>0</v>
      </c>
      <c r="GO159" s="238">
        <f>IF(COUNTIF($BB159:$BD159, $HH$1)&gt;0, GO$2, 0)</f>
        <v>0</v>
      </c>
      <c r="GP159" s="238">
        <f>IF(COUNTIF($BE159:$BG159, $HH$1)&gt;0, GP$2, 0)</f>
        <v>0</v>
      </c>
      <c r="GQ159" s="238">
        <f>IF(COUNTIF($BH159:$BJ159, $HH$1)&gt;0, GQ$2, 0)</f>
        <v>0</v>
      </c>
      <c r="GR159" s="238">
        <f>IF(COUNTIF($BK159:$BM159, $HH$1)&gt;0, GR$2, 0)</f>
        <v>0</v>
      </c>
      <c r="GS159" s="238">
        <f>IF(COUNTIF($BN159:$BP159, $HH$1)&gt;0, GS$2, 0)</f>
        <v>0</v>
      </c>
      <c r="GT159" s="238">
        <f>IF(COUNTIF($BQ159:$BS159, $HH$1)&gt;0, GT$2, 0)</f>
        <v>0</v>
      </c>
      <c r="GU159" s="238">
        <f>IF(COUNTIF($BT159:$BV159, $HH$1)&gt;0, GU$2, 0)</f>
        <v>0</v>
      </c>
      <c r="GV159" s="239">
        <f>IF(COUNTIF($BW159:$BY159, $HH$1)&gt;0, GV$2, 0)</f>
        <v>0</v>
      </c>
      <c r="GW159" s="240">
        <f>IF(COUNTIF($BZ159:$CB159, $HH$1)&gt;0, GW$2, 0)</f>
        <v>0</v>
      </c>
      <c r="GX159" s="240">
        <f>IF(COUNTIF($CC159:$CE159, $HH$1)&gt;0, GX$2, 0)</f>
        <v>0</v>
      </c>
      <c r="GY159" s="240">
        <f>IF(COUNTIF($CF159:$CH159, $HH$1)&gt;0, GY$2, 0)</f>
        <v>0</v>
      </c>
      <c r="GZ159" s="240">
        <f>IF(COUNTIF($CI159:$CK159, $HH$1)&gt;0, GZ$2, 0)</f>
        <v>0</v>
      </c>
      <c r="HA159" s="240">
        <f>IF(COUNTIF($CL159:$CN159, $HH$1)&gt;0, HA$2, 0)</f>
        <v>0</v>
      </c>
      <c r="HB159" s="240">
        <f>IF(COUNTIF($CO159:$CQ159, $HH$1)&gt;0, HB$2, 0)</f>
        <v>0</v>
      </c>
      <c r="HC159" s="240">
        <f>IF(COUNTIF($CR159:$CT159, $HH$1)&gt;0, HC$2, 0)</f>
        <v>0</v>
      </c>
      <c r="HD159" s="240">
        <f>IF(COUNTIF($CU159:$CW159, $HH$1)&gt;0, HD$2, 0)</f>
        <v>0</v>
      </c>
      <c r="HE159" s="240">
        <f>IF(COUNTIF($CX159:$CZ159, $HH$1)&gt;0, HE$2, 0)</f>
        <v>0</v>
      </c>
      <c r="HF159" s="240">
        <f>IF(COUNTIF($DA159:$DC159, $HH$1)&gt;0, HF$2, 0)</f>
        <v>0</v>
      </c>
      <c r="HG159" s="240">
        <f>IF(COUNTIF($DD159:$DF159, $HH$1)&gt;0, HG$2, 0)</f>
        <v>0</v>
      </c>
      <c r="HH159" s="241">
        <f>SUM(GB159:HG159)</f>
        <v>0</v>
      </c>
      <c r="HI159" s="243"/>
      <c r="HJ159" s="242">
        <f>IF(MAX($N159:$Q159)&gt;=40, HJ$2, 0)</f>
        <v>0</v>
      </c>
      <c r="HK159" s="234">
        <f>IF(MAX($R159:$U159)&gt;=40, HK$2, 0)</f>
        <v>0</v>
      </c>
      <c r="HL159" s="234">
        <f>IF(MAX($V159:$Y159)&gt;=40, HL$2, 0)</f>
        <v>0</v>
      </c>
      <c r="HM159" s="234">
        <f>IF(MAX($Z159:$AA159)&gt;=40, HM$2, 0)</f>
        <v>0</v>
      </c>
      <c r="HN159" s="234">
        <f>IF(MAX($AB159:$AC159)&gt;=40, HN$2, 0)</f>
        <v>0</v>
      </c>
      <c r="HO159" s="235">
        <f>IF(MAX($AD159:$AF159)&gt;=40, HO$2, 0)</f>
        <v>0</v>
      </c>
      <c r="HP159" s="236">
        <f>IF(MAX($AG159:$AI159)&gt;=40, HP$2, 0)</f>
        <v>0</v>
      </c>
      <c r="HQ159" s="236">
        <f>IF(MAX($AJ159:$AL159)&gt;=40, HQ$2, 0)</f>
        <v>0</v>
      </c>
      <c r="HR159" s="236">
        <f>IF(MAX($AM159:$AO159)&gt;=40, HR$2, 0)</f>
        <v>0</v>
      </c>
      <c r="HS159" s="236">
        <f>IF(MAX($AP159:$AR159)&gt;=40, HS$2, 0)</f>
        <v>0</v>
      </c>
      <c r="HT159" s="236">
        <f>IF(MAX($AS159:$AU159)&gt;=40, HT$2, 0)</f>
        <v>0</v>
      </c>
      <c r="HU159" s="236">
        <f>IF(MAX($AV159:$AX159)&gt;=40, HU$2, 0)</f>
        <v>0</v>
      </c>
      <c r="HV159" s="237">
        <f>IF(MAX($AY159:$BA159)&gt;=40, HV$2, 0)</f>
        <v>0</v>
      </c>
      <c r="HW159" s="238">
        <f>IF(MAX($BB159:$BD159)&gt;=40, HW$2, 0)</f>
        <v>0</v>
      </c>
      <c r="HX159" s="238">
        <f>IF(MAX($BE159:$BG159)&gt;=40, HX$2, 0)</f>
        <v>0</v>
      </c>
      <c r="HY159" s="238">
        <f>IF(MAX($BH159:$BJ159)&gt;=40, HY$2, 0)</f>
        <v>0</v>
      </c>
      <c r="HZ159" s="238">
        <f>IF(MAX($BK159:$BM159)&gt;=40, HZ$2, 0)</f>
        <v>0</v>
      </c>
      <c r="IA159" s="238">
        <f>IF(MAX($BN159:$BP159)&gt;=40, IA$2, 0)</f>
        <v>0</v>
      </c>
      <c r="IB159" s="238">
        <f>IF(MAX($BQ159:$BS159)&gt;=40, IB$2, 0)</f>
        <v>0</v>
      </c>
      <c r="IC159" s="238">
        <f>IF(MAX($BT159:$BV159)&gt;=40, IC$2, 0)</f>
        <v>0</v>
      </c>
      <c r="ID159" s="239">
        <f>IF(MAX($BW159:$BY159)&gt;=40, ID$2, 0)</f>
        <v>0</v>
      </c>
      <c r="IE159" s="240">
        <f>IF(MAX($BZ159:$CB159)&gt;=40, IE$2, 0)</f>
        <v>0</v>
      </c>
      <c r="IF159" s="240">
        <f>IF(MAX($CC159:$CE159)&gt;=40, IF$2, 0)</f>
        <v>0</v>
      </c>
      <c r="IG159" s="240">
        <f>IF(MAX($CF159:$CH159)&gt;=40, IG$2, 0)</f>
        <v>0</v>
      </c>
      <c r="IH159" s="240">
        <f>IF(MAX($CI159:$CK159)&gt;=40, IH$2, 0)</f>
        <v>0</v>
      </c>
      <c r="II159" s="240">
        <f>IF(MAX($CL159:$CN159)&gt;=40, II$2, 0)</f>
        <v>0</v>
      </c>
      <c r="IJ159" s="240">
        <f>IF(MAX($CO159:$CQ159)&gt;=40, IJ$2, 0)</f>
        <v>0</v>
      </c>
      <c r="IK159" s="240">
        <f>IF(MAX($CR159:$CT159)&gt;=40, IK$2, 0)</f>
        <v>0</v>
      </c>
      <c r="IL159" s="240">
        <f>IF(MAX($CU159:$CW159)&gt;=40, IL$2, 0)</f>
        <v>0</v>
      </c>
      <c r="IM159" s="240">
        <f>IF(MAX($CX159:$CZ159)&gt;=40, IM$2, 0)</f>
        <v>0</v>
      </c>
      <c r="IN159" s="240">
        <f>IF(MAX($DA159:$DC159)&gt;=40, IN$2, 0)</f>
        <v>0</v>
      </c>
      <c r="IO159" s="240">
        <f>IF(MAX($DD159:$DF159)&gt;=40, IO$2, 0)</f>
        <v>0</v>
      </c>
      <c r="IP159" s="416">
        <f>SUM(HO159:IB159, ID159:IO159)</f>
        <v>0</v>
      </c>
      <c r="IQ159" s="416">
        <f>SUM(HJ159:HN159, IC159)</f>
        <v>0</v>
      </c>
    </row>
    <row r="160" spans="2:251" ht="15" customHeight="1" x14ac:dyDescent="0.25">
      <c r="B160" s="392">
        <v>3</v>
      </c>
      <c r="C160" s="13"/>
      <c r="D160" s="423"/>
      <c r="E160" s="20"/>
      <c r="F160" s="6"/>
      <c r="G160" s="20"/>
      <c r="H160" s="20"/>
      <c r="I160" s="23"/>
      <c r="J160" s="6"/>
      <c r="K160" s="6"/>
      <c r="L160" s="424"/>
      <c r="M160" s="425"/>
      <c r="N160" s="24"/>
      <c r="O160" s="107"/>
      <c r="P160" s="107"/>
      <c r="Q160" s="273"/>
      <c r="R160" s="24"/>
      <c r="S160" s="107"/>
      <c r="T160" s="107"/>
      <c r="U160" s="290"/>
      <c r="V160" s="24"/>
      <c r="W160" s="107"/>
      <c r="X160" s="107"/>
      <c r="Y160" s="273"/>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c r="AW160" s="107"/>
      <c r="AX160" s="273"/>
      <c r="AY160" s="24"/>
      <c r="AZ160" s="107"/>
      <c r="BA160" s="273"/>
      <c r="BB160" s="24"/>
      <c r="BC160" s="107"/>
      <c r="BD160" s="273"/>
      <c r="BE160" s="24"/>
      <c r="BF160" s="107"/>
      <c r="BG160" s="273"/>
      <c r="BH160" s="24"/>
      <c r="BI160" s="107"/>
      <c r="BJ160" s="273"/>
      <c r="BK160" s="24"/>
      <c r="BL160" s="107"/>
      <c r="BM160" s="273"/>
      <c r="BN160" s="24"/>
      <c r="BO160" s="107"/>
      <c r="BP160" s="273"/>
      <c r="BQ160" s="24"/>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t="e">
        <f>AVERAGE(AY160:CZ160)</f>
        <v>#DIV/0!</v>
      </c>
      <c r="DK160" s="219"/>
      <c r="DL160" s="220" t="e">
        <f>IF(DJ160&gt;80, 4, (DJ160-50)/20+2.5)</f>
        <v>#DIV/0!</v>
      </c>
      <c r="DM160" s="61">
        <f>COUNTIF(N160:CZ160, DM$1)+COUNTIF(N160:CZ160, DM$2)</f>
        <v>0</v>
      </c>
      <c r="DN160" s="233">
        <f>IF(COUNTIF($N160:$Q160, ET$1)&gt;0, DN$2, 0)</f>
        <v>0</v>
      </c>
      <c r="DO160" s="234">
        <f>IF(COUNTIF($R160:$U160, ET$1)&gt;0, DO$2, 0)</f>
        <v>0</v>
      </c>
      <c r="DP160" s="234">
        <f>IF(COUNTIF($V160:$Y160, ET$1)&gt;0, DP$2, 0)</f>
        <v>0</v>
      </c>
      <c r="DQ160" s="234">
        <f>IF(COUNTIF($Z160:$AA160, ET$1)&gt;0, DQ$2, 0)</f>
        <v>0</v>
      </c>
      <c r="DR160" s="234">
        <f>IF(COUNTIF($AB160:$AC160, ET$1)&gt;0, DR$2, 0)</f>
        <v>0</v>
      </c>
      <c r="DS160" s="235">
        <f>IF(COUNTIF($AD160:$AF160, $ET$1)&gt;0, DS$2, 0)</f>
        <v>0</v>
      </c>
      <c r="DT160" s="236">
        <f>IF(COUNTIF($AG160:$AI160, $ET$1)&gt;0, DT$2, 0)</f>
        <v>0</v>
      </c>
      <c r="DU160" s="236">
        <f>IF(COUNTIF($AJ160:$AL160, $ET$1)&gt;0, DU$2, 0)</f>
        <v>0</v>
      </c>
      <c r="DV160" s="236">
        <f>IF(COUNTIF($AM160:$AO160, $ET$1)&gt;0, DV$2, 0)</f>
        <v>0</v>
      </c>
      <c r="DW160" s="236">
        <f>IF(COUNTIF($AP160:$AR160, $ET$1)&gt;0, DW$2, 0)</f>
        <v>0</v>
      </c>
      <c r="DX160" s="236">
        <f>IF(COUNTIF($AS160:$AU160, $ET$1)&gt;0, DX$2, 0)</f>
        <v>0</v>
      </c>
      <c r="DY160" s="236">
        <f>IF(COUNTIF($AV160:$AX160, $ET$1)&gt;0, DY$2, 0)</f>
        <v>0</v>
      </c>
      <c r="DZ160" s="237">
        <f>IF(COUNTIF($AY160:$BA160, $ET$1)&gt;0, DZ$2, 0)</f>
        <v>0</v>
      </c>
      <c r="EA160" s="238">
        <f>IF(COUNTIF($BB160:$BD160, $ET$1)&gt;0, EA$2, 0)</f>
        <v>0</v>
      </c>
      <c r="EB160" s="238">
        <f>IF(COUNTIF($BE160:$BG160, $ET$1)&gt;0, EB$2, 0)</f>
        <v>0</v>
      </c>
      <c r="EC160" s="238">
        <f>IF(COUNTIF($BH160:$BJ160, $ET$1)&gt;0, EC$2, 0)</f>
        <v>0</v>
      </c>
      <c r="ED160" s="238">
        <f>IF(COUNTIF($BK160:$BM160, $ET$1)&gt;0, ED$2, 0)</f>
        <v>0</v>
      </c>
      <c r="EE160" s="238">
        <f>IF(COUNTIF($BN160:$BP160, $ET$1)&gt;0, EE$2, 0)</f>
        <v>0</v>
      </c>
      <c r="EF160" s="238">
        <f>IF(COUNTIF($BQ160:$BS160, $ET$1)&gt;0, EF$2, 0)</f>
        <v>0</v>
      </c>
      <c r="EG160" s="238">
        <f>IF(COUNTIF($BT160:$BV160, $ET$1)&gt;0, EG$2, 0)</f>
        <v>0</v>
      </c>
      <c r="EH160" s="239">
        <f>IF(COUNTIF($BW160:$BY160, $ET$1)&gt;0, EH$2, 0)</f>
        <v>0</v>
      </c>
      <c r="EI160" s="240">
        <f>IF(COUNTIF($BZ160:$CB160, $ET$1)&gt;0, EI$2, 0)</f>
        <v>0</v>
      </c>
      <c r="EJ160" s="240">
        <f>IF(COUNTIF($CC160:$CE160, $ET$1)&gt;0, EJ$2, 0)</f>
        <v>0</v>
      </c>
      <c r="EK160" s="240">
        <f>IF(COUNTIF($CF160:$CH160, $ET$1)&gt;0, EK$2, 0)</f>
        <v>0</v>
      </c>
      <c r="EL160" s="240">
        <f>IF(COUNTIF($CI160:$CK160, $ET$1)&gt;0, EL$2, 0)</f>
        <v>0</v>
      </c>
      <c r="EM160" s="240">
        <f>IF(COUNTIF($CL160:$CN160, $ET$1)&gt;0, EM$2, 0)</f>
        <v>0</v>
      </c>
      <c r="EN160" s="240">
        <f>IF(COUNTIF($CO160:$CQ160, $ET$1)&gt;0, EN$2, 0)</f>
        <v>0</v>
      </c>
      <c r="EO160" s="240">
        <f>IF(COUNTIF($CR160:$CT160, $ET$1)&gt;0, EO$2, 0)</f>
        <v>0</v>
      </c>
      <c r="EP160" s="240">
        <f>IF(COUNTIF($CU160:$CW160, $ET$1)&gt;0, EP$2, 0)</f>
        <v>0</v>
      </c>
      <c r="EQ160" s="240">
        <f>IF(COUNTIF($CX160:$CZ160, $ET$1)&gt;0, EQ$2, 0)</f>
        <v>0</v>
      </c>
      <c r="ER160" s="240">
        <f>IF(COUNTIF($DA160:$DC160, $ET$1)&gt;0, ER$2, 0)</f>
        <v>0</v>
      </c>
      <c r="ES160" s="240">
        <f>IF(COUNTIF($DD160:$DF160, $ET$1)&gt;0, ES$2, 0)</f>
        <v>0</v>
      </c>
      <c r="ET160" s="241">
        <f>SUM(DN160:ES160)</f>
        <v>0</v>
      </c>
      <c r="EU160" s="242">
        <f>IF(COUNTIF($N160:$Q160, GA$1)&gt;0, EU$2, 0)</f>
        <v>0</v>
      </c>
      <c r="EV160" s="234">
        <f>IF(COUNTIF($R160:$U160, GA$1)&gt;0, EV$2, 0)</f>
        <v>0</v>
      </c>
      <c r="EW160" s="234">
        <f>IF(COUNTIF($V160:$Y160, GA$1)&gt;0, EW$2, 0)</f>
        <v>0</v>
      </c>
      <c r="EX160" s="234">
        <f>IF(COUNTIF($Z160:$AA160, GA$1)&gt;0, EX$2, 0)</f>
        <v>0</v>
      </c>
      <c r="EY160" s="234">
        <f>IF(COUNTIF($AB160:$AC160, GA$1)&gt;0, EY$2, 0)</f>
        <v>0</v>
      </c>
      <c r="EZ160" s="235">
        <f>IF(COUNTIF($AD160:$AF160, $GA$1)&gt;0, EZ$2, 0)</f>
        <v>0</v>
      </c>
      <c r="FA160" s="236">
        <f>IF(COUNTIF($AG160:$AI160, $GA$1)&gt;0, FA$2, 0)</f>
        <v>0</v>
      </c>
      <c r="FB160" s="236">
        <f>IF(COUNTIF($AJ160:$AL160, $GA$1)&gt;0, FB$2, 0)</f>
        <v>0</v>
      </c>
      <c r="FC160" s="236">
        <f>IF(COUNTIF($AM160:$AO160, $GA$1)&gt;0, FC$2, 0)</f>
        <v>0</v>
      </c>
      <c r="FD160" s="236">
        <f>IF(COUNTIF($AP160:$AR160, $GA$1)&gt;0, FD$2, 0)</f>
        <v>0</v>
      </c>
      <c r="FE160" s="236">
        <f>IF(COUNTIF($AS160:$AU160, $GA$1)&gt;0, FE$2, 0)</f>
        <v>0</v>
      </c>
      <c r="FF160" s="236">
        <f>IF(COUNTIF($AV160:$AX160, $GA$1)&gt;0, FF$2, 0)</f>
        <v>0</v>
      </c>
      <c r="FG160" s="237">
        <f>IF(COUNTIF($AY160:$BA160, $GA$1)&gt;0, FG$2, 0)</f>
        <v>0</v>
      </c>
      <c r="FH160" s="238">
        <f>IF(COUNTIF($BB160:$BD160, $GA$1)&gt;0, FH$2, 0)</f>
        <v>0</v>
      </c>
      <c r="FI160" s="238">
        <f>IF(COUNTIF($BE160:$BG160, $GA$1)&gt;0, FI$2, 0)</f>
        <v>0</v>
      </c>
      <c r="FJ160" s="238">
        <f>IF(COUNTIF($BH160:$BJ160, $GA$1)&gt;0, FJ$2, 0)</f>
        <v>0</v>
      </c>
      <c r="FK160" s="238">
        <f>IF(COUNTIF($BK160:$BM160, $GA$1)&gt;0, FK$2, 0)</f>
        <v>0</v>
      </c>
      <c r="FL160" s="238">
        <f>IF(COUNTIF($BN160:$BP160, $GA$1)&gt;0, FL$2, 0)</f>
        <v>0</v>
      </c>
      <c r="FM160" s="238">
        <f>IF(COUNTIF($BQ160:$BS160, $GA$1)&gt;0, FM$2, 0)</f>
        <v>0</v>
      </c>
      <c r="FN160" s="238">
        <f>IF(COUNTIF($BT160:$BV160, $GA$1)&gt;0, FN$2, 0)</f>
        <v>0</v>
      </c>
      <c r="FO160" s="239">
        <f>IF(COUNTIF($BW160:$BY160, $GA$1)&gt;0, FO$2, 0)</f>
        <v>0</v>
      </c>
      <c r="FP160" s="240">
        <f>IF(COUNTIF($BZ160:$CB160, $GA$1)&gt;0, FP$2, 0)</f>
        <v>0</v>
      </c>
      <c r="FQ160" s="240">
        <f>IF(COUNTIF($CC160:$CE160, $GA$1)&gt;0, FQ$2, 0)</f>
        <v>0</v>
      </c>
      <c r="FR160" s="240">
        <f>IF(COUNTIF($CF160:$CH160, $GA$1)&gt;0, FR$2, 0)</f>
        <v>0</v>
      </c>
      <c r="FS160" s="240">
        <f>IF(COUNTIF($CI160:$CK160, $GA$1)&gt;0, FS$2, 0)</f>
        <v>0</v>
      </c>
      <c r="FT160" s="240">
        <f>IF(COUNTIF($CL160:$CN160, $GA$1)&gt;0, FT$2, 0)</f>
        <v>0</v>
      </c>
      <c r="FU160" s="240">
        <f>IF(COUNTIF($CO160:$CQ160, $GA$1)&gt;0, FU$2, 0)</f>
        <v>0</v>
      </c>
      <c r="FV160" s="240">
        <f>IF(COUNTIF($CR160:$CT160, $GA$1)&gt;0, FV$2, 0)</f>
        <v>0</v>
      </c>
      <c r="FW160" s="240">
        <f>IF(COUNTIF($CU160:$CW160, $GA$1)&gt;0, FW$2, 0)</f>
        <v>0</v>
      </c>
      <c r="FX160" s="240">
        <f>IF(COUNTIF($CX160:$CZ160, $GA$1)&gt;0, FX$2, 0)</f>
        <v>0</v>
      </c>
      <c r="FY160" s="240">
        <f>IF(COUNTIF($DA160:$DC160, $GA$1)&gt;0, FY$2, 0)</f>
        <v>0</v>
      </c>
      <c r="FZ160" s="240">
        <f>IF(COUNTIF($DD160:$DF160, $GA$1)&gt;0, FZ$2, 0)</f>
        <v>0</v>
      </c>
      <c r="GA160" s="241">
        <f>SUM(EU160:FZ160)</f>
        <v>0</v>
      </c>
      <c r="GB160" s="242">
        <f>IF(COUNTIF($N160:$Q160, HH$1)&gt;0, GB$2, 0)</f>
        <v>0</v>
      </c>
      <c r="GC160" s="234">
        <f>IF(COUNTIF($R160:$U160, HH$1)&gt;0, GC$2, 0)</f>
        <v>0</v>
      </c>
      <c r="GD160" s="234">
        <f>IF(COUNTIF($V160:$Y160, HH$1)&gt;0, GD$2, 0)</f>
        <v>0</v>
      </c>
      <c r="GE160" s="234">
        <f>IF(COUNTIF($Z160:$AA160, HH$1)&gt;0, GE$2, 0)</f>
        <v>0</v>
      </c>
      <c r="GF160" s="234">
        <f>IF(COUNTIF($AB160:$AC160, HH$1)&gt;0, GF$2, 0)</f>
        <v>0</v>
      </c>
      <c r="GG160" s="235">
        <f>IF(COUNTIF($AD160:$AF160, $HH$1)&gt;0, GG$2, 0)</f>
        <v>0</v>
      </c>
      <c r="GH160" s="236">
        <f>IF(COUNTIF($AG160:$AI160, $HH$1)&gt;0, GH$2, 0)</f>
        <v>0</v>
      </c>
      <c r="GI160" s="236">
        <f>IF(COUNTIF($AJ160:$AL160, $HH$1)&gt;0, GI$2, 0)</f>
        <v>0</v>
      </c>
      <c r="GJ160" s="236">
        <f>IF(COUNTIF($AM160:$AO160, $HH$1)&gt;0, GJ$2, 0)</f>
        <v>0</v>
      </c>
      <c r="GK160" s="236">
        <f>IF(COUNTIF($AP160:$AR160, $HH$1)&gt;0, GK$2, 0)</f>
        <v>0</v>
      </c>
      <c r="GL160" s="236">
        <f>IF(COUNTIF($AS160:$AU160, $HH$1)&gt;0, GL$2, 0)</f>
        <v>0</v>
      </c>
      <c r="GM160" s="236">
        <f>IF(COUNTIF($AV160:$AX160, $HH$1)&gt;0, GM$2, 0)</f>
        <v>0</v>
      </c>
      <c r="GN160" s="237">
        <f>IF(COUNTIF($AY160:$BA160, $HH$1)&gt;0, GN$2, 0)</f>
        <v>0</v>
      </c>
      <c r="GO160" s="238">
        <f>IF(COUNTIF($BB160:$BD160, $HH$1)&gt;0, GO$2, 0)</f>
        <v>0</v>
      </c>
      <c r="GP160" s="238">
        <f>IF(COUNTIF($BE160:$BG160, $HH$1)&gt;0, GP$2, 0)</f>
        <v>0</v>
      </c>
      <c r="GQ160" s="238">
        <f>IF(COUNTIF($BH160:$BJ160, $HH$1)&gt;0, GQ$2, 0)</f>
        <v>0</v>
      </c>
      <c r="GR160" s="238">
        <f>IF(COUNTIF($BK160:$BM160, $HH$1)&gt;0, GR$2, 0)</f>
        <v>0</v>
      </c>
      <c r="GS160" s="238">
        <f>IF(COUNTIF($BN160:$BP160, $HH$1)&gt;0, GS$2, 0)</f>
        <v>0</v>
      </c>
      <c r="GT160" s="238">
        <f>IF(COUNTIF($BQ160:$BS160, $HH$1)&gt;0, GT$2, 0)</f>
        <v>0</v>
      </c>
      <c r="GU160" s="238">
        <f>IF(COUNTIF($BT160:$BV160, $HH$1)&gt;0, GU$2, 0)</f>
        <v>0</v>
      </c>
      <c r="GV160" s="239">
        <f>IF(COUNTIF($BW160:$BY160, $HH$1)&gt;0, GV$2, 0)</f>
        <v>0</v>
      </c>
      <c r="GW160" s="240">
        <f>IF(COUNTIF($BZ160:$CB160, $HH$1)&gt;0, GW$2, 0)</f>
        <v>0</v>
      </c>
      <c r="GX160" s="240">
        <f>IF(COUNTIF($CC160:$CE160, $HH$1)&gt;0, GX$2, 0)</f>
        <v>0</v>
      </c>
      <c r="GY160" s="240">
        <f>IF(COUNTIF($CF160:$CH160, $HH$1)&gt;0, GY$2, 0)</f>
        <v>0</v>
      </c>
      <c r="GZ160" s="240">
        <f>IF(COUNTIF($CI160:$CK160, $HH$1)&gt;0, GZ$2, 0)</f>
        <v>0</v>
      </c>
      <c r="HA160" s="240">
        <f>IF(COUNTIF($CL160:$CN160, $HH$1)&gt;0, HA$2, 0)</f>
        <v>0</v>
      </c>
      <c r="HB160" s="240">
        <f>IF(COUNTIF($CO160:$CQ160, $HH$1)&gt;0, HB$2, 0)</f>
        <v>0</v>
      </c>
      <c r="HC160" s="240">
        <f>IF(COUNTIF($CR160:$CT160, $HH$1)&gt;0, HC$2, 0)</f>
        <v>0</v>
      </c>
      <c r="HD160" s="240">
        <f>IF(COUNTIF($CU160:$CW160, $HH$1)&gt;0, HD$2, 0)</f>
        <v>0</v>
      </c>
      <c r="HE160" s="240">
        <f>IF(COUNTIF($CX160:$CZ160, $HH$1)&gt;0, HE$2, 0)</f>
        <v>0</v>
      </c>
      <c r="HF160" s="240">
        <f>IF(COUNTIF($DA160:$DC160, $HH$1)&gt;0, HF$2, 0)</f>
        <v>0</v>
      </c>
      <c r="HG160" s="240">
        <f>IF(COUNTIF($DD160:$DF160, $HH$1)&gt;0, HG$2, 0)</f>
        <v>0</v>
      </c>
      <c r="HH160" s="241">
        <f>SUM(GB160:HG160)</f>
        <v>0</v>
      </c>
      <c r="HI160" s="243"/>
      <c r="HJ160" s="242">
        <f>IF(MAX($N160:$Q160)&gt;=40, HJ$2, 0)</f>
        <v>0</v>
      </c>
      <c r="HK160" s="234">
        <f>IF(MAX($R160:$U160)&gt;=40, HK$2, 0)</f>
        <v>0</v>
      </c>
      <c r="HL160" s="234">
        <f>IF(MAX($V160:$Y160)&gt;=40, HL$2, 0)</f>
        <v>0</v>
      </c>
      <c r="HM160" s="234">
        <f>IF(MAX($Z160:$AA160)&gt;=40, HM$2, 0)</f>
        <v>0</v>
      </c>
      <c r="HN160" s="234">
        <f>IF(MAX($AB160:$AC160)&gt;=40, HN$2, 0)</f>
        <v>0</v>
      </c>
      <c r="HO160" s="235">
        <f>IF(MAX($AD160:$AF160)&gt;=40, HO$2, 0)</f>
        <v>0</v>
      </c>
      <c r="HP160" s="236">
        <f>IF(MAX($AG160:$AI160)&gt;=40, HP$2, 0)</f>
        <v>0</v>
      </c>
      <c r="HQ160" s="236">
        <f>IF(MAX($AJ160:$AL160)&gt;=40, HQ$2, 0)</f>
        <v>0</v>
      </c>
      <c r="HR160" s="236">
        <f>IF(MAX($AM160:$AO160)&gt;=40, HR$2, 0)</f>
        <v>0</v>
      </c>
      <c r="HS160" s="236">
        <f>IF(MAX($AP160:$AR160)&gt;=40, HS$2, 0)</f>
        <v>0</v>
      </c>
      <c r="HT160" s="236">
        <f>IF(MAX($AS160:$AU160)&gt;=40, HT$2, 0)</f>
        <v>0</v>
      </c>
      <c r="HU160" s="236">
        <f>IF(MAX($AV160:$AX160)&gt;=40, HU$2, 0)</f>
        <v>0</v>
      </c>
      <c r="HV160" s="237">
        <f>IF(MAX($AY160:$BA160)&gt;=40, HV$2, 0)</f>
        <v>0</v>
      </c>
      <c r="HW160" s="238">
        <f>IF(MAX($BB160:$BD160)&gt;=40, HW$2, 0)</f>
        <v>0</v>
      </c>
      <c r="HX160" s="238">
        <f>IF(MAX($BE160:$BG160)&gt;=40, HX$2, 0)</f>
        <v>0</v>
      </c>
      <c r="HY160" s="238">
        <f>IF(MAX($BH160:$BJ160)&gt;=40, HY$2, 0)</f>
        <v>0</v>
      </c>
      <c r="HZ160" s="238">
        <f>IF(MAX($BK160:$BM160)&gt;=40, HZ$2, 0)</f>
        <v>0</v>
      </c>
      <c r="IA160" s="238">
        <f>IF(MAX($BN160:$BP160)&gt;=40, IA$2, 0)</f>
        <v>0</v>
      </c>
      <c r="IB160" s="238">
        <f>IF(MAX($BQ160:$BS160)&gt;=40, IB$2, 0)</f>
        <v>0</v>
      </c>
      <c r="IC160" s="238">
        <f>IF(MAX($BT160:$BV160)&gt;=40, IC$2, 0)</f>
        <v>0</v>
      </c>
      <c r="ID160" s="239">
        <f>IF(MAX($BW160:$BY160)&gt;=40, ID$2, 0)</f>
        <v>0</v>
      </c>
      <c r="IE160" s="240">
        <f>IF(MAX($BZ160:$CB160)&gt;=40, IE$2, 0)</f>
        <v>0</v>
      </c>
      <c r="IF160" s="240">
        <f>IF(MAX($CC160:$CE160)&gt;=40, IF$2, 0)</f>
        <v>0</v>
      </c>
      <c r="IG160" s="240">
        <f>IF(MAX($CF160:$CH160)&gt;=40, IG$2, 0)</f>
        <v>0</v>
      </c>
      <c r="IH160" s="240">
        <f>IF(MAX($CI160:$CK160)&gt;=40, IH$2, 0)</f>
        <v>0</v>
      </c>
      <c r="II160" s="240">
        <f>IF(MAX($CL160:$CN160)&gt;=40, II$2, 0)</f>
        <v>0</v>
      </c>
      <c r="IJ160" s="240">
        <f>IF(MAX($CO160:$CQ160)&gt;=40, IJ$2, 0)</f>
        <v>0</v>
      </c>
      <c r="IK160" s="240">
        <f>IF(MAX($CR160:$CT160)&gt;=40, IK$2, 0)</f>
        <v>0</v>
      </c>
      <c r="IL160" s="240">
        <f>IF(MAX($CU160:$CW160)&gt;=40, IL$2, 0)</f>
        <v>0</v>
      </c>
      <c r="IM160" s="240">
        <f>IF(MAX($CX160:$CZ160)&gt;=40, IM$2, 0)</f>
        <v>0</v>
      </c>
      <c r="IN160" s="240">
        <f>IF(MAX($DA160:$DC160)&gt;=40, IN$2, 0)</f>
        <v>0</v>
      </c>
      <c r="IO160" s="240">
        <f>IF(MAX($DD160:$DF160)&gt;=40, IO$2, 0)</f>
        <v>0</v>
      </c>
      <c r="IP160" s="416">
        <f>SUM(HO160:IB160, ID160:IO160)</f>
        <v>0</v>
      </c>
      <c r="IQ160" s="416">
        <f>SUM(HJ160:HN160, IC160)</f>
        <v>0</v>
      </c>
    </row>
    <row r="161" spans="2:251" ht="15" customHeight="1" x14ac:dyDescent="0.25">
      <c r="B161" s="337"/>
      <c r="C161" s="393"/>
      <c r="D161" s="339"/>
      <c r="E161" s="337"/>
      <c r="F161" s="337"/>
      <c r="G161" s="337"/>
      <c r="H161" s="337"/>
      <c r="I161" s="340"/>
      <c r="J161" s="341"/>
      <c r="K161" s="341"/>
      <c r="L161" s="342"/>
      <c r="M161" s="343"/>
      <c r="N161" s="344"/>
      <c r="O161" s="345"/>
      <c r="P161" s="345"/>
      <c r="Q161" s="346"/>
      <c r="R161" s="344"/>
      <c r="S161" s="345"/>
      <c r="T161" s="345"/>
      <c r="U161" s="395"/>
      <c r="V161" s="344"/>
      <c r="W161" s="345"/>
      <c r="X161" s="345"/>
      <c r="Y161" s="346"/>
      <c r="Z161" s="344"/>
      <c r="AA161" s="346"/>
      <c r="AB161" s="344"/>
      <c r="AC161" s="346"/>
      <c r="AD161" s="344"/>
      <c r="AE161" s="345"/>
      <c r="AF161" s="346"/>
      <c r="AG161" s="344"/>
      <c r="AH161" s="345"/>
      <c r="AI161" s="346"/>
      <c r="AJ161" s="344"/>
      <c r="AK161" s="345"/>
      <c r="AL161" s="346"/>
      <c r="AM161" s="344"/>
      <c r="AN161" s="345"/>
      <c r="AO161" s="346"/>
      <c r="AP161" s="344"/>
      <c r="AQ161" s="345"/>
      <c r="AR161" s="346"/>
      <c r="AS161" s="344"/>
      <c r="AT161" s="345"/>
      <c r="AU161" s="346"/>
      <c r="AV161" s="344"/>
      <c r="AW161" s="345"/>
      <c r="AX161" s="346"/>
      <c r="AY161" s="344"/>
      <c r="AZ161" s="345"/>
      <c r="BA161" s="346"/>
      <c r="BB161" s="344"/>
      <c r="BC161" s="345"/>
      <c r="BD161" s="346"/>
      <c r="BE161" s="344"/>
      <c r="BF161" s="345"/>
      <c r="BG161" s="346"/>
      <c r="BH161" s="344"/>
      <c r="BI161" s="345"/>
      <c r="BJ161" s="346"/>
      <c r="BK161" s="344"/>
      <c r="BL161" s="345"/>
      <c r="BM161" s="346"/>
      <c r="BN161" s="344"/>
      <c r="BO161" s="345"/>
      <c r="BP161" s="346"/>
      <c r="BQ161" s="344"/>
      <c r="BR161" s="345"/>
      <c r="BS161" s="346"/>
      <c r="BT161" s="344"/>
      <c r="BU161" s="347"/>
      <c r="BV161" s="346"/>
      <c r="BW161" s="344"/>
      <c r="BX161" s="345"/>
      <c r="BY161" s="346"/>
      <c r="BZ161" s="344"/>
      <c r="CA161" s="345"/>
      <c r="CB161" s="346"/>
      <c r="CC161" s="344"/>
      <c r="CD161" s="345"/>
      <c r="CE161" s="345"/>
      <c r="CF161" s="345"/>
      <c r="CG161" s="345"/>
      <c r="CH161" s="346"/>
      <c r="CI161" s="344"/>
      <c r="CJ161" s="345"/>
      <c r="CK161" s="346"/>
      <c r="CL161" s="344"/>
      <c r="CM161" s="345"/>
      <c r="CN161" s="346"/>
      <c r="CO161" s="344"/>
      <c r="CP161" s="345"/>
      <c r="CQ161" s="346"/>
      <c r="CR161" s="344"/>
      <c r="CS161" s="345"/>
      <c r="CT161" s="346"/>
      <c r="CU161" s="344"/>
      <c r="CV161" s="345"/>
      <c r="CW161" s="346"/>
      <c r="CX161" s="344"/>
      <c r="CY161" s="345"/>
      <c r="CZ161" s="346"/>
      <c r="DA161" s="344"/>
      <c r="DB161" s="345"/>
      <c r="DC161" s="346"/>
      <c r="DD161" s="344"/>
      <c r="DE161" s="345"/>
      <c r="DF161" s="346"/>
      <c r="DG161" s="338"/>
      <c r="DH161" s="348"/>
      <c r="DI161" s="348"/>
      <c r="DJ161" s="349"/>
      <c r="DK161" s="343"/>
      <c r="DL161" s="350"/>
      <c r="DM161" s="351"/>
      <c r="DN161" s="352"/>
      <c r="DO161" s="353"/>
      <c r="DP161" s="353"/>
      <c r="DQ161" s="353"/>
      <c r="DR161" s="353"/>
      <c r="DS161" s="354"/>
      <c r="DT161" s="355"/>
      <c r="DU161" s="355"/>
      <c r="DV161" s="355"/>
      <c r="DW161" s="355"/>
      <c r="DX161" s="355"/>
      <c r="DY161" s="355"/>
      <c r="DZ161" s="356"/>
      <c r="EA161" s="357"/>
      <c r="EB161" s="357"/>
      <c r="EC161" s="357"/>
      <c r="ED161" s="357"/>
      <c r="EE161" s="357"/>
      <c r="EF161" s="357"/>
      <c r="EG161" s="357"/>
      <c r="EH161" s="358"/>
      <c r="EI161" s="359"/>
      <c r="EJ161" s="359"/>
      <c r="EK161" s="359"/>
      <c r="EL161" s="359"/>
      <c r="EM161" s="359"/>
      <c r="EN161" s="359"/>
      <c r="EO161" s="359"/>
      <c r="EP161" s="359"/>
      <c r="EQ161" s="359"/>
      <c r="ER161" s="359"/>
      <c r="ES161" s="359"/>
      <c r="ET161" s="360"/>
      <c r="EU161" s="352"/>
      <c r="EV161" s="353"/>
      <c r="EW161" s="353"/>
      <c r="EX161" s="353"/>
      <c r="EY161" s="353"/>
      <c r="EZ161" s="354"/>
      <c r="FA161" s="355"/>
      <c r="FB161" s="355"/>
      <c r="FC161" s="355"/>
      <c r="FD161" s="355"/>
      <c r="FE161" s="355"/>
      <c r="FF161" s="355"/>
      <c r="FG161" s="356"/>
      <c r="FH161" s="357"/>
      <c r="FI161" s="357"/>
      <c r="FJ161" s="357"/>
      <c r="FK161" s="357"/>
      <c r="FL161" s="357"/>
      <c r="FM161" s="357"/>
      <c r="FN161" s="357"/>
      <c r="FO161" s="358"/>
      <c r="FP161" s="359"/>
      <c r="FQ161" s="359"/>
      <c r="FR161" s="359"/>
      <c r="FS161" s="359"/>
      <c r="FT161" s="359"/>
      <c r="FU161" s="359"/>
      <c r="FV161" s="359"/>
      <c r="FW161" s="359"/>
      <c r="FX161" s="359"/>
      <c r="FY161" s="359"/>
      <c r="FZ161" s="359"/>
      <c r="GA161" s="360"/>
      <c r="GB161" s="352"/>
      <c r="GC161" s="353"/>
      <c r="GD161" s="353"/>
      <c r="GE161" s="353"/>
      <c r="GF161" s="353"/>
      <c r="GG161" s="354"/>
      <c r="GH161" s="355"/>
      <c r="GI161" s="355"/>
      <c r="GJ161" s="355"/>
      <c r="GK161" s="355"/>
      <c r="GL161" s="355"/>
      <c r="GM161" s="355"/>
      <c r="GN161" s="356"/>
      <c r="GO161" s="357"/>
      <c r="GP161" s="357"/>
      <c r="GQ161" s="357"/>
      <c r="GR161" s="357"/>
      <c r="GS161" s="357"/>
      <c r="GT161" s="357"/>
      <c r="GU161" s="357"/>
      <c r="GV161" s="358"/>
      <c r="GW161" s="359"/>
      <c r="GX161" s="359"/>
      <c r="GY161" s="359"/>
      <c r="GZ161" s="359"/>
      <c r="HA161" s="359"/>
      <c r="HB161" s="359"/>
      <c r="HC161" s="359"/>
      <c r="HD161" s="359"/>
      <c r="HE161" s="359"/>
      <c r="HF161" s="359"/>
      <c r="HG161" s="359"/>
      <c r="HH161" s="360"/>
      <c r="HI161" s="361"/>
      <c r="HJ161" s="352"/>
      <c r="HK161" s="353"/>
      <c r="HL161" s="353"/>
      <c r="HM161" s="353"/>
      <c r="HN161" s="353"/>
      <c r="HO161" s="354"/>
      <c r="HP161" s="355"/>
      <c r="HQ161" s="355"/>
      <c r="HR161" s="355"/>
      <c r="HS161" s="355"/>
      <c r="HT161" s="355"/>
      <c r="HU161" s="355"/>
      <c r="HV161" s="356"/>
      <c r="HW161" s="357"/>
      <c r="HX161" s="357"/>
      <c r="HY161" s="357"/>
      <c r="HZ161" s="357"/>
      <c r="IA161" s="357"/>
      <c r="IB161" s="357"/>
      <c r="IC161" s="357"/>
      <c r="ID161" s="358"/>
      <c r="IE161" s="359"/>
      <c r="IF161" s="359"/>
      <c r="IG161" s="359"/>
      <c r="IH161" s="359"/>
      <c r="II161" s="359"/>
      <c r="IJ161" s="359"/>
      <c r="IK161" s="359"/>
      <c r="IL161" s="359"/>
      <c r="IM161" s="359"/>
      <c r="IN161" s="359"/>
      <c r="IO161" s="359"/>
      <c r="IP161" s="415"/>
      <c r="IQ161" s="415"/>
    </row>
    <row r="162" spans="2:251" ht="15" x14ac:dyDescent="0.25">
      <c r="C162" s="363" t="s">
        <v>915</v>
      </c>
      <c r="D162" s="317"/>
      <c r="E162" s="362">
        <f>COUNTIF(E157:E161, "G")</f>
        <v>0</v>
      </c>
      <c r="F162" s="318"/>
      <c r="G162" s="330"/>
      <c r="H162" s="318"/>
      <c r="I162" s="330"/>
      <c r="J162" s="330"/>
      <c r="K162" s="330"/>
      <c r="L162" s="330"/>
      <c r="M162" s="419"/>
      <c r="N162" s="331"/>
      <c r="O162" s="332"/>
      <c r="P162" s="332"/>
      <c r="Q162" s="333"/>
      <c r="R162" s="331"/>
      <c r="S162" s="332"/>
      <c r="T162" s="332"/>
      <c r="U162" s="332"/>
      <c r="V162" s="331"/>
      <c r="W162" s="332"/>
      <c r="X162" s="332"/>
      <c r="Y162" s="333"/>
      <c r="Z162" s="331"/>
      <c r="AA162" s="333"/>
      <c r="AB162" s="331"/>
      <c r="AC162" s="333"/>
      <c r="AD162" s="331"/>
      <c r="AE162" s="332"/>
      <c r="AF162" s="333"/>
      <c r="AG162" s="331"/>
      <c r="AH162" s="332"/>
      <c r="AI162" s="333"/>
      <c r="AJ162" s="331"/>
      <c r="AK162" s="332"/>
      <c r="AL162" s="333"/>
      <c r="AM162" s="331"/>
      <c r="AN162" s="332"/>
      <c r="AO162" s="333"/>
      <c r="AP162" s="331"/>
      <c r="AQ162" s="332"/>
      <c r="AR162" s="333"/>
      <c r="AS162" s="331"/>
      <c r="AT162" s="332"/>
      <c r="AU162" s="333"/>
      <c r="AV162" s="331"/>
      <c r="AW162" s="332"/>
      <c r="AX162" s="333"/>
      <c r="AY162" s="331"/>
      <c r="AZ162" s="332"/>
      <c r="BA162" s="333"/>
      <c r="BB162" s="331"/>
      <c r="BC162" s="332"/>
      <c r="BD162" s="333"/>
      <c r="BE162" s="331"/>
      <c r="BF162" s="332"/>
      <c r="BG162" s="333"/>
      <c r="BH162" s="331"/>
      <c r="BI162" s="332"/>
      <c r="BJ162" s="333"/>
      <c r="BK162" s="331"/>
      <c r="BL162" s="332"/>
      <c r="BM162" s="333"/>
      <c r="BN162" s="331"/>
      <c r="BO162" s="332"/>
      <c r="BP162" s="333"/>
      <c r="BQ162" s="331"/>
      <c r="BR162" s="332"/>
      <c r="BS162" s="333"/>
      <c r="BT162" s="331"/>
      <c r="BU162" s="332"/>
      <c r="BV162" s="332"/>
      <c r="BW162" s="331"/>
      <c r="BX162" s="332"/>
      <c r="BY162" s="333"/>
      <c r="BZ162" s="331"/>
      <c r="CA162" s="332"/>
      <c r="CB162" s="333"/>
      <c r="CC162" s="331" t="s">
        <v>900</v>
      </c>
      <c r="CD162" s="332"/>
      <c r="CE162" s="332"/>
      <c r="CF162" s="332"/>
      <c r="CG162" s="332"/>
      <c r="CH162" s="333"/>
      <c r="CI162" s="331"/>
      <c r="CJ162" s="332"/>
      <c r="CK162" s="333"/>
      <c r="CL162" s="331"/>
      <c r="CM162" s="332"/>
      <c r="CN162" s="333"/>
      <c r="CO162" s="331" t="s">
        <v>899</v>
      </c>
      <c r="CP162" s="332"/>
      <c r="CQ162" s="332"/>
      <c r="CR162" s="332"/>
      <c r="CS162" s="332"/>
      <c r="CT162" s="332"/>
      <c r="CU162" s="332"/>
      <c r="CV162" s="332"/>
      <c r="CW162" s="332"/>
      <c r="CX162" s="332"/>
      <c r="CY162" s="332"/>
      <c r="CZ162" s="332"/>
      <c r="DA162" s="332"/>
      <c r="DB162" s="332"/>
      <c r="DC162" s="332"/>
      <c r="DD162" s="332"/>
      <c r="DE162" s="332"/>
      <c r="DF162" s="333"/>
      <c r="DG162" s="330"/>
      <c r="DH162" s="372" t="s">
        <v>917</v>
      </c>
      <c r="DI162" s="370">
        <f>COUNTIF($DK157:$DK161, DI$2)</f>
        <v>0</v>
      </c>
      <c r="DJ162" s="370">
        <f>COUNTIF($DK157:$DK161, DJ$2)</f>
        <v>0</v>
      </c>
      <c r="DK162" s="370">
        <f>COUNTIF($DK157:$DK161, DK$2)</f>
        <v>0</v>
      </c>
      <c r="DL162" s="371">
        <f>COUNTIF($DK157:$DK161, DL$2)</f>
        <v>0</v>
      </c>
      <c r="DM162" s="319"/>
      <c r="DN162" s="320"/>
      <c r="DO162" s="321"/>
      <c r="DP162" s="321"/>
      <c r="DQ162" s="321"/>
      <c r="DR162" s="321"/>
      <c r="DS162" s="322"/>
      <c r="DT162" s="323"/>
      <c r="DU162" s="323"/>
      <c r="DV162" s="323"/>
      <c r="DW162" s="323"/>
      <c r="DX162" s="323"/>
      <c r="DY162" s="323"/>
      <c r="DZ162" s="324"/>
      <c r="EA162" s="325"/>
      <c r="EB162" s="325"/>
      <c r="EC162" s="325"/>
      <c r="ED162" s="325"/>
      <c r="EE162" s="325"/>
      <c r="EF162" s="325"/>
      <c r="EG162" s="325"/>
      <c r="EH162" s="326"/>
      <c r="EI162" s="327"/>
      <c r="EJ162" s="327"/>
      <c r="EK162" s="327"/>
      <c r="EL162" s="327"/>
      <c r="EM162" s="327"/>
      <c r="EN162" s="327"/>
      <c r="EO162" s="327"/>
      <c r="EP162" s="327"/>
      <c r="EQ162" s="327"/>
      <c r="ER162" s="327"/>
      <c r="ES162" s="327"/>
      <c r="ET162" s="328"/>
      <c r="EU162" s="320"/>
      <c r="EV162" s="321"/>
      <c r="EW162" s="321"/>
      <c r="EX162" s="321"/>
      <c r="EY162" s="321"/>
      <c r="EZ162" s="322"/>
      <c r="FA162" s="323"/>
      <c r="FB162" s="323"/>
      <c r="FC162" s="323"/>
      <c r="FD162" s="323"/>
      <c r="FE162" s="323"/>
      <c r="FF162" s="323"/>
      <c r="FG162" s="324"/>
      <c r="FH162" s="325"/>
      <c r="FI162" s="325"/>
      <c r="FJ162" s="325"/>
      <c r="FK162" s="325"/>
      <c r="FL162" s="325"/>
      <c r="FM162" s="325"/>
      <c r="FN162" s="325"/>
      <c r="FO162" s="326"/>
      <c r="FP162" s="327"/>
      <c r="FQ162" s="327"/>
      <c r="FR162" s="327"/>
      <c r="FS162" s="327"/>
      <c r="FT162" s="327"/>
      <c r="FU162" s="327"/>
      <c r="FV162" s="327"/>
      <c r="FW162" s="327"/>
      <c r="FX162" s="327"/>
      <c r="FY162" s="327"/>
      <c r="FZ162" s="327"/>
      <c r="GA162" s="328"/>
      <c r="GB162" s="320"/>
      <c r="GC162" s="321"/>
      <c r="GD162" s="321"/>
      <c r="GE162" s="321"/>
      <c r="GF162" s="321"/>
      <c r="GG162" s="322"/>
      <c r="GH162" s="323"/>
      <c r="GI162" s="323"/>
      <c r="GJ162" s="323"/>
      <c r="GK162" s="323"/>
      <c r="GL162" s="323"/>
      <c r="GM162" s="323"/>
      <c r="GN162" s="324"/>
      <c r="GO162" s="325"/>
      <c r="GP162" s="325"/>
      <c r="GQ162" s="325"/>
      <c r="GR162" s="325"/>
      <c r="GS162" s="325"/>
      <c r="GT162" s="325"/>
      <c r="GU162" s="325"/>
      <c r="GV162" s="326"/>
      <c r="GW162" s="327"/>
      <c r="GX162" s="327"/>
      <c r="GY162" s="327"/>
      <c r="GZ162" s="327"/>
      <c r="HA162" s="327"/>
      <c r="HB162" s="327"/>
      <c r="HC162" s="327"/>
      <c r="HD162" s="327"/>
      <c r="HE162" s="327"/>
      <c r="HF162" s="327"/>
      <c r="HG162" s="327"/>
      <c r="HH162" s="328"/>
      <c r="HI162" s="329"/>
      <c r="HJ162" s="320"/>
      <c r="HK162" s="321"/>
      <c r="HL162" s="321"/>
      <c r="HM162" s="321"/>
      <c r="HN162" s="321"/>
      <c r="HO162" s="322"/>
      <c r="HP162" s="323"/>
      <c r="HQ162" s="323"/>
      <c r="HR162" s="323"/>
      <c r="HS162" s="323"/>
      <c r="HT162" s="323"/>
      <c r="HU162" s="323"/>
      <c r="HV162" s="324"/>
      <c r="HW162" s="325"/>
      <c r="HX162" s="325"/>
      <c r="HY162" s="325"/>
      <c r="HZ162" s="325"/>
      <c r="IA162" s="325"/>
      <c r="IB162" s="325"/>
      <c r="IC162" s="325"/>
      <c r="ID162" s="326"/>
      <c r="IE162" s="327"/>
      <c r="IF162" s="327"/>
      <c r="IG162" s="327"/>
      <c r="IH162" s="327"/>
      <c r="II162" s="327"/>
      <c r="IJ162" s="327"/>
      <c r="IK162" s="327"/>
      <c r="IL162" s="327"/>
      <c r="IM162" s="327"/>
      <c r="IN162" s="327"/>
      <c r="IO162" s="327"/>
      <c r="IP162" s="417"/>
      <c r="IQ162" s="417"/>
    </row>
    <row r="163" spans="2:251" ht="15" customHeight="1" x14ac:dyDescent="0.25">
      <c r="B163" s="337"/>
      <c r="C163" s="393"/>
      <c r="D163" s="339"/>
      <c r="E163" s="337"/>
      <c r="F163" s="337"/>
      <c r="G163" s="337"/>
      <c r="H163" s="337"/>
      <c r="I163" s="340"/>
      <c r="J163" s="341"/>
      <c r="K163" s="341"/>
      <c r="L163" s="342"/>
      <c r="M163" s="343"/>
      <c r="N163" s="344"/>
      <c r="O163" s="345"/>
      <c r="P163" s="345"/>
      <c r="Q163" s="346"/>
      <c r="R163" s="344"/>
      <c r="S163" s="345"/>
      <c r="T163" s="345"/>
      <c r="U163" s="395"/>
      <c r="V163" s="344"/>
      <c r="W163" s="345"/>
      <c r="X163" s="345"/>
      <c r="Y163" s="346"/>
      <c r="Z163" s="344"/>
      <c r="AA163" s="346"/>
      <c r="AB163" s="344"/>
      <c r="AC163" s="346"/>
      <c r="AD163" s="344"/>
      <c r="AE163" s="345"/>
      <c r="AF163" s="346"/>
      <c r="AG163" s="344"/>
      <c r="AH163" s="345"/>
      <c r="AI163" s="346"/>
      <c r="AJ163" s="344"/>
      <c r="AK163" s="345"/>
      <c r="AL163" s="346"/>
      <c r="AM163" s="344"/>
      <c r="AN163" s="345"/>
      <c r="AO163" s="346"/>
      <c r="AP163" s="344"/>
      <c r="AQ163" s="345"/>
      <c r="AR163" s="346"/>
      <c r="AS163" s="344"/>
      <c r="AT163" s="345"/>
      <c r="AU163" s="346"/>
      <c r="AV163" s="344"/>
      <c r="AW163" s="345"/>
      <c r="AX163" s="346"/>
      <c r="AY163" s="344"/>
      <c r="AZ163" s="345"/>
      <c r="BA163" s="346"/>
      <c r="BB163" s="344"/>
      <c r="BC163" s="345"/>
      <c r="BD163" s="346"/>
      <c r="BE163" s="344"/>
      <c r="BF163" s="345"/>
      <c r="BG163" s="346"/>
      <c r="BH163" s="344"/>
      <c r="BI163" s="345"/>
      <c r="BJ163" s="346"/>
      <c r="BK163" s="344"/>
      <c r="BL163" s="345"/>
      <c r="BM163" s="346"/>
      <c r="BN163" s="344"/>
      <c r="BO163" s="345"/>
      <c r="BP163" s="346"/>
      <c r="BQ163" s="344"/>
      <c r="BR163" s="345"/>
      <c r="BS163" s="346"/>
      <c r="BT163" s="344"/>
      <c r="BU163" s="347"/>
      <c r="BV163" s="346"/>
      <c r="BW163" s="344"/>
      <c r="BX163" s="345"/>
      <c r="BY163" s="346"/>
      <c r="BZ163" s="344"/>
      <c r="CA163" s="345"/>
      <c r="CB163" s="346"/>
      <c r="CC163" s="344"/>
      <c r="CD163" s="345"/>
      <c r="CE163" s="345"/>
      <c r="CF163" s="345"/>
      <c r="CG163" s="345"/>
      <c r="CH163" s="346"/>
      <c r="CI163" s="344"/>
      <c r="CJ163" s="345"/>
      <c r="CK163" s="346"/>
      <c r="CL163" s="344"/>
      <c r="CM163" s="345"/>
      <c r="CN163" s="346"/>
      <c r="CO163" s="344"/>
      <c r="CP163" s="345"/>
      <c r="CQ163" s="346"/>
      <c r="CR163" s="344"/>
      <c r="CS163" s="345"/>
      <c r="CT163" s="346"/>
      <c r="CU163" s="344"/>
      <c r="CV163" s="345"/>
      <c r="CW163" s="346"/>
      <c r="CX163" s="344"/>
      <c r="CY163" s="345"/>
      <c r="CZ163" s="346"/>
      <c r="DA163" s="344"/>
      <c r="DB163" s="345"/>
      <c r="DC163" s="346"/>
      <c r="DD163" s="344"/>
      <c r="DE163" s="345"/>
      <c r="DF163" s="346"/>
      <c r="DG163" s="338"/>
      <c r="DH163" s="348"/>
      <c r="DI163" s="348"/>
      <c r="DJ163" s="349"/>
      <c r="DK163" s="343"/>
      <c r="DL163" s="350"/>
      <c r="DM163" s="351"/>
      <c r="DN163" s="352"/>
      <c r="DO163" s="353"/>
      <c r="DP163" s="353"/>
      <c r="DQ163" s="353"/>
      <c r="DR163" s="353"/>
      <c r="DS163" s="354"/>
      <c r="DT163" s="355"/>
      <c r="DU163" s="355"/>
      <c r="DV163" s="355"/>
      <c r="DW163" s="355"/>
      <c r="DX163" s="355"/>
      <c r="DY163" s="355"/>
      <c r="DZ163" s="356"/>
      <c r="EA163" s="357"/>
      <c r="EB163" s="357"/>
      <c r="EC163" s="357"/>
      <c r="ED163" s="357"/>
      <c r="EE163" s="357"/>
      <c r="EF163" s="357"/>
      <c r="EG163" s="357"/>
      <c r="EH163" s="358"/>
      <c r="EI163" s="359"/>
      <c r="EJ163" s="359"/>
      <c r="EK163" s="359"/>
      <c r="EL163" s="359"/>
      <c r="EM163" s="359"/>
      <c r="EN163" s="359"/>
      <c r="EO163" s="359"/>
      <c r="EP163" s="359"/>
      <c r="EQ163" s="359"/>
      <c r="ER163" s="359"/>
      <c r="ES163" s="359"/>
      <c r="ET163" s="360"/>
      <c r="EU163" s="352"/>
      <c r="EV163" s="353"/>
      <c r="EW163" s="353"/>
      <c r="EX163" s="353"/>
      <c r="EY163" s="353"/>
      <c r="EZ163" s="354"/>
      <c r="FA163" s="355"/>
      <c r="FB163" s="355"/>
      <c r="FC163" s="355"/>
      <c r="FD163" s="355"/>
      <c r="FE163" s="355"/>
      <c r="FF163" s="355"/>
      <c r="FG163" s="356"/>
      <c r="FH163" s="357"/>
      <c r="FI163" s="357"/>
      <c r="FJ163" s="357"/>
      <c r="FK163" s="357"/>
      <c r="FL163" s="357"/>
      <c r="FM163" s="357"/>
      <c r="FN163" s="357"/>
      <c r="FO163" s="358"/>
      <c r="FP163" s="359"/>
      <c r="FQ163" s="359"/>
      <c r="FR163" s="359"/>
      <c r="FS163" s="359"/>
      <c r="FT163" s="359"/>
      <c r="FU163" s="359"/>
      <c r="FV163" s="359"/>
      <c r="FW163" s="359"/>
      <c r="FX163" s="359"/>
      <c r="FY163" s="359"/>
      <c r="FZ163" s="359"/>
      <c r="GA163" s="360"/>
      <c r="GB163" s="352"/>
      <c r="GC163" s="353"/>
      <c r="GD163" s="353"/>
      <c r="GE163" s="353"/>
      <c r="GF163" s="353"/>
      <c r="GG163" s="354"/>
      <c r="GH163" s="355"/>
      <c r="GI163" s="355"/>
      <c r="GJ163" s="355"/>
      <c r="GK163" s="355"/>
      <c r="GL163" s="355"/>
      <c r="GM163" s="355"/>
      <c r="GN163" s="356"/>
      <c r="GO163" s="357"/>
      <c r="GP163" s="357"/>
      <c r="GQ163" s="357"/>
      <c r="GR163" s="357"/>
      <c r="GS163" s="357"/>
      <c r="GT163" s="357"/>
      <c r="GU163" s="357"/>
      <c r="GV163" s="358"/>
      <c r="GW163" s="359"/>
      <c r="GX163" s="359"/>
      <c r="GY163" s="359"/>
      <c r="GZ163" s="359"/>
      <c r="HA163" s="359"/>
      <c r="HB163" s="359"/>
      <c r="HC163" s="359"/>
      <c r="HD163" s="359"/>
      <c r="HE163" s="359"/>
      <c r="HF163" s="359"/>
      <c r="HG163" s="359"/>
      <c r="HH163" s="360"/>
      <c r="HI163" s="361"/>
      <c r="HJ163" s="352"/>
      <c r="HK163" s="353"/>
      <c r="HL163" s="353"/>
      <c r="HM163" s="353"/>
      <c r="HN163" s="353"/>
      <c r="HO163" s="354"/>
      <c r="HP163" s="355"/>
      <c r="HQ163" s="355"/>
      <c r="HR163" s="355"/>
      <c r="HS163" s="355"/>
      <c r="HT163" s="355"/>
      <c r="HU163" s="355"/>
      <c r="HV163" s="356"/>
      <c r="HW163" s="357"/>
      <c r="HX163" s="357"/>
      <c r="HY163" s="357"/>
      <c r="HZ163" s="357"/>
      <c r="IA163" s="357"/>
      <c r="IB163" s="357"/>
      <c r="IC163" s="357"/>
      <c r="ID163" s="358"/>
      <c r="IE163" s="359"/>
      <c r="IF163" s="359"/>
      <c r="IG163" s="359"/>
      <c r="IH163" s="359"/>
      <c r="II163" s="359"/>
      <c r="IJ163" s="359"/>
      <c r="IK163" s="359"/>
      <c r="IL163" s="359"/>
      <c r="IM163" s="359"/>
      <c r="IN163" s="359"/>
      <c r="IO163" s="359"/>
      <c r="IP163" s="415"/>
      <c r="IQ163" s="415"/>
    </row>
    <row r="164" spans="2:251" ht="15" customHeight="1" x14ac:dyDescent="0.25">
      <c r="B164" s="392">
        <v>1</v>
      </c>
      <c r="C164" s="13"/>
      <c r="D164" s="423"/>
      <c r="E164" s="20"/>
      <c r="F164" s="6"/>
      <c r="G164" s="20"/>
      <c r="H164" s="20"/>
      <c r="I164" s="23"/>
      <c r="J164" s="6"/>
      <c r="K164" s="6"/>
      <c r="L164" s="424"/>
      <c r="M164" s="425"/>
      <c r="N164" s="24"/>
      <c r="O164" s="107"/>
      <c r="P164" s="107"/>
      <c r="Q164" s="273"/>
      <c r="R164" s="24"/>
      <c r="S164" s="107"/>
      <c r="T164" s="107"/>
      <c r="U164" s="290"/>
      <c r="V164" s="24"/>
      <c r="W164" s="107"/>
      <c r="X164" s="107"/>
      <c r="Y164" s="273"/>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c r="BC164" s="107"/>
      <c r="BD164" s="273"/>
      <c r="BE164" s="24"/>
      <c r="BF164" s="107"/>
      <c r="BG164" s="273"/>
      <c r="BH164" s="24"/>
      <c r="BI164" s="107"/>
      <c r="BJ164" s="273"/>
      <c r="BK164" s="24"/>
      <c r="BL164" s="107"/>
      <c r="BM164" s="273"/>
      <c r="BN164" s="24"/>
      <c r="BO164" s="107"/>
      <c r="BP164" s="273"/>
      <c r="BQ164" s="24"/>
      <c r="BR164" s="107"/>
      <c r="BS164" s="273"/>
      <c r="BT164" s="24"/>
      <c r="BU164" s="291"/>
      <c r="BV164" s="273"/>
      <c r="BW164" s="24"/>
      <c r="BX164" s="107"/>
      <c r="BY164" s="273"/>
      <c r="BZ164" s="24"/>
      <c r="CA164" s="107"/>
      <c r="CB164" s="273"/>
      <c r="CC164" s="24"/>
      <c r="CD164" s="107"/>
      <c r="CE164" s="107"/>
      <c r="CF164" s="107"/>
      <c r="CG164" s="107"/>
      <c r="CH164" s="273"/>
      <c r="CI164" s="24"/>
      <c r="CJ164" s="107"/>
      <c r="CK164" s="273"/>
      <c r="CL164" s="24"/>
      <c r="CM164" s="107"/>
      <c r="CN164" s="273"/>
      <c r="CO164" s="24"/>
      <c r="CP164" s="107"/>
      <c r="CQ164" s="273"/>
      <c r="CR164" s="24"/>
      <c r="CS164" s="107"/>
      <c r="CT164" s="273"/>
      <c r="CU164" s="24"/>
      <c r="CV164" s="107"/>
      <c r="CW164" s="273"/>
      <c r="CX164" s="24"/>
      <c r="CY164" s="107"/>
      <c r="CZ164" s="273"/>
      <c r="DA164" s="24"/>
      <c r="DB164" s="107"/>
      <c r="DC164" s="273"/>
      <c r="DD164" s="24"/>
      <c r="DE164" s="107"/>
      <c r="DF164" s="273"/>
      <c r="DG164" s="218"/>
      <c r="DH164" s="217"/>
      <c r="DI164" s="217"/>
      <c r="DJ164" s="286" t="e">
        <f>AVERAGE(AY164:CZ164)</f>
        <v>#DIV/0!</v>
      </c>
      <c r="DK164" s="219"/>
      <c r="DL164" s="220" t="e">
        <f>IF(DJ164&gt;80, 4, (DJ164-50)/20+2.5)</f>
        <v>#DIV/0!</v>
      </c>
      <c r="DM164" s="61">
        <f>COUNTIF(N164:CZ164, DM$1)+COUNTIF(N164:CZ164, DM$2)</f>
        <v>0</v>
      </c>
      <c r="DN164" s="233">
        <f>IF(COUNTIF($N164:$Q164, ET$1)&gt;0, DN$2, 0)</f>
        <v>0</v>
      </c>
      <c r="DO164" s="234">
        <f>IF(COUNTIF($R164:$U164, ET$1)&gt;0, DO$2, 0)</f>
        <v>0</v>
      </c>
      <c r="DP164" s="234">
        <f>IF(COUNTIF($V164:$Y164, ET$1)&gt;0, DP$2, 0)</f>
        <v>0</v>
      </c>
      <c r="DQ164" s="234">
        <f>IF(COUNTIF($Z164:$AA164, ET$1)&gt;0, DQ$2, 0)</f>
        <v>0</v>
      </c>
      <c r="DR164" s="234">
        <f>IF(COUNTIF($AB164:$AC164, ET$1)&gt;0, DR$2, 0)</f>
        <v>0</v>
      </c>
      <c r="DS164" s="235">
        <f>IF(COUNTIF($AD164:$AF164, $ET$1)&gt;0, DS$2, 0)</f>
        <v>0</v>
      </c>
      <c r="DT164" s="236">
        <f>IF(COUNTIF($AG164:$AI164, $ET$1)&gt;0, DT$2, 0)</f>
        <v>0</v>
      </c>
      <c r="DU164" s="236">
        <f>IF(COUNTIF($AJ164:$AL164, $ET$1)&gt;0, DU$2, 0)</f>
        <v>0</v>
      </c>
      <c r="DV164" s="236">
        <f>IF(COUNTIF($AM164:$AO164, $ET$1)&gt;0, DV$2, 0)</f>
        <v>0</v>
      </c>
      <c r="DW164" s="236">
        <f>IF(COUNTIF($AP164:$AR164, $ET$1)&gt;0, DW$2, 0)</f>
        <v>0</v>
      </c>
      <c r="DX164" s="236">
        <f>IF(COUNTIF($AS164:$AU164, $ET$1)&gt;0, DX$2, 0)</f>
        <v>0</v>
      </c>
      <c r="DY164" s="236">
        <f>IF(COUNTIF($AV164:$AX164, $ET$1)&gt;0, DY$2, 0)</f>
        <v>0</v>
      </c>
      <c r="DZ164" s="237">
        <f>IF(COUNTIF($AY164:$BA164, $ET$1)&gt;0, DZ$2, 0)</f>
        <v>0</v>
      </c>
      <c r="EA164" s="238">
        <f>IF(COUNTIF($BB164:$BD164, $ET$1)&gt;0, EA$2, 0)</f>
        <v>0</v>
      </c>
      <c r="EB164" s="238">
        <f>IF(COUNTIF($BE164:$BG164, $ET$1)&gt;0, EB$2, 0)</f>
        <v>0</v>
      </c>
      <c r="EC164" s="238">
        <f>IF(COUNTIF($BH164:$BJ164, $ET$1)&gt;0, EC$2, 0)</f>
        <v>0</v>
      </c>
      <c r="ED164" s="238">
        <f>IF(COUNTIF($BK164:$BM164, $ET$1)&gt;0, ED$2, 0)</f>
        <v>0</v>
      </c>
      <c r="EE164" s="238">
        <f>IF(COUNTIF($BN164:$BP164, $ET$1)&gt;0, EE$2, 0)</f>
        <v>0</v>
      </c>
      <c r="EF164" s="238">
        <f>IF(COUNTIF($BQ164:$BS164, $ET$1)&gt;0, EF$2, 0)</f>
        <v>0</v>
      </c>
      <c r="EG164" s="238">
        <f>IF(COUNTIF($BT164:$BV164, $ET$1)&gt;0, EG$2, 0)</f>
        <v>0</v>
      </c>
      <c r="EH164" s="239">
        <f>IF(COUNTIF($BW164:$BY164, $ET$1)&gt;0, EH$2, 0)</f>
        <v>0</v>
      </c>
      <c r="EI164" s="240">
        <f>IF(COUNTIF($BZ164:$CB164, $ET$1)&gt;0, EI$2, 0)</f>
        <v>0</v>
      </c>
      <c r="EJ164" s="240">
        <f>IF(COUNTIF($CC164:$CE164, $ET$1)&gt;0, EJ$2, 0)</f>
        <v>0</v>
      </c>
      <c r="EK164" s="240">
        <f>IF(COUNTIF($CF164:$CH164, $ET$1)&gt;0, EK$2, 0)</f>
        <v>0</v>
      </c>
      <c r="EL164" s="240">
        <f>IF(COUNTIF($CI164:$CK164, $ET$1)&gt;0, EL$2, 0)</f>
        <v>0</v>
      </c>
      <c r="EM164" s="240">
        <f>IF(COUNTIF($CL164:$CN164, $ET$1)&gt;0, EM$2, 0)</f>
        <v>0</v>
      </c>
      <c r="EN164" s="240">
        <f>IF(COUNTIF($CO164:$CQ164, $ET$1)&gt;0, EN$2, 0)</f>
        <v>0</v>
      </c>
      <c r="EO164" s="240">
        <f>IF(COUNTIF($CR164:$CT164, $ET$1)&gt;0, EO$2, 0)</f>
        <v>0</v>
      </c>
      <c r="EP164" s="240">
        <f>IF(COUNTIF($CU164:$CW164, $ET$1)&gt;0, EP$2, 0)</f>
        <v>0</v>
      </c>
      <c r="EQ164" s="240">
        <f>IF(COUNTIF($CX164:$CZ164, $ET$1)&gt;0, EQ$2, 0)</f>
        <v>0</v>
      </c>
      <c r="ER164" s="240">
        <f>IF(COUNTIF($DA164:$DC164, $ET$1)&gt;0, ER$2, 0)</f>
        <v>0</v>
      </c>
      <c r="ES164" s="240">
        <f>IF(COUNTIF($DD164:$DF164, $ET$1)&gt;0, ES$2, 0)</f>
        <v>0</v>
      </c>
      <c r="ET164" s="241">
        <f>SUM(DN164:ES164)</f>
        <v>0</v>
      </c>
      <c r="EU164" s="242">
        <f>IF(COUNTIF($N164:$Q164, GA$1)&gt;0, EU$2, 0)</f>
        <v>0</v>
      </c>
      <c r="EV164" s="234">
        <f>IF(COUNTIF($R164:$U164, GA$1)&gt;0, EV$2, 0)</f>
        <v>0</v>
      </c>
      <c r="EW164" s="234">
        <f>IF(COUNTIF($V164:$Y164, GA$1)&gt;0, EW$2, 0)</f>
        <v>0</v>
      </c>
      <c r="EX164" s="234">
        <f>IF(COUNTIF($Z164:$AA164, GA$1)&gt;0, EX$2, 0)</f>
        <v>0</v>
      </c>
      <c r="EY164" s="234">
        <f>IF(COUNTIF($AB164:$AC164, GA$1)&gt;0, EY$2, 0)</f>
        <v>0</v>
      </c>
      <c r="EZ164" s="235">
        <f>IF(COUNTIF($AD164:$AF164, $GA$1)&gt;0, EZ$2, 0)</f>
        <v>0</v>
      </c>
      <c r="FA164" s="236">
        <f>IF(COUNTIF($AG164:$AI164, $GA$1)&gt;0, FA$2, 0)</f>
        <v>0</v>
      </c>
      <c r="FB164" s="236">
        <f>IF(COUNTIF($AJ164:$AL164, $GA$1)&gt;0, FB$2, 0)</f>
        <v>0</v>
      </c>
      <c r="FC164" s="236">
        <f>IF(COUNTIF($AM164:$AO164, $GA$1)&gt;0, FC$2, 0)</f>
        <v>0</v>
      </c>
      <c r="FD164" s="236">
        <f>IF(COUNTIF($AP164:$AR164, $GA$1)&gt;0, FD$2, 0)</f>
        <v>0</v>
      </c>
      <c r="FE164" s="236">
        <f>IF(COUNTIF($AS164:$AU164, $GA$1)&gt;0, FE$2, 0)</f>
        <v>0</v>
      </c>
      <c r="FF164" s="236">
        <f>IF(COUNTIF($AV164:$AX164, $GA$1)&gt;0, FF$2, 0)</f>
        <v>0</v>
      </c>
      <c r="FG164" s="237">
        <f>IF(COUNTIF($AY164:$BA164, $GA$1)&gt;0, FG$2, 0)</f>
        <v>0</v>
      </c>
      <c r="FH164" s="238">
        <f>IF(COUNTIF($BB164:$BD164, $GA$1)&gt;0, FH$2, 0)</f>
        <v>0</v>
      </c>
      <c r="FI164" s="238">
        <f>IF(COUNTIF($BE164:$BG164, $GA$1)&gt;0, FI$2, 0)</f>
        <v>0</v>
      </c>
      <c r="FJ164" s="238">
        <f>IF(COUNTIF($BH164:$BJ164, $GA$1)&gt;0, FJ$2, 0)</f>
        <v>0</v>
      </c>
      <c r="FK164" s="238">
        <f>IF(COUNTIF($BK164:$BM164, $GA$1)&gt;0, FK$2, 0)</f>
        <v>0</v>
      </c>
      <c r="FL164" s="238">
        <f>IF(COUNTIF($BN164:$BP164, $GA$1)&gt;0, FL$2, 0)</f>
        <v>0</v>
      </c>
      <c r="FM164" s="238">
        <f>IF(COUNTIF($BQ164:$BS164, $GA$1)&gt;0, FM$2, 0)</f>
        <v>0</v>
      </c>
      <c r="FN164" s="238">
        <f>IF(COUNTIF($BT164:$BV164, $GA$1)&gt;0, FN$2, 0)</f>
        <v>0</v>
      </c>
      <c r="FO164" s="239">
        <f>IF(COUNTIF($BW164:$BY164, $GA$1)&gt;0, FO$2, 0)</f>
        <v>0</v>
      </c>
      <c r="FP164" s="240">
        <f>IF(COUNTIF($BZ164:$CB164, $GA$1)&gt;0, FP$2, 0)</f>
        <v>0</v>
      </c>
      <c r="FQ164" s="240">
        <f>IF(COUNTIF($CC164:$CE164, $GA$1)&gt;0, FQ$2, 0)</f>
        <v>0</v>
      </c>
      <c r="FR164" s="240">
        <f>IF(COUNTIF($CF164:$CH164, $GA$1)&gt;0, FR$2, 0)</f>
        <v>0</v>
      </c>
      <c r="FS164" s="240">
        <f>IF(COUNTIF($CI164:$CK164, $GA$1)&gt;0, FS$2, 0)</f>
        <v>0</v>
      </c>
      <c r="FT164" s="240">
        <f>IF(COUNTIF($CL164:$CN164, $GA$1)&gt;0, FT$2, 0)</f>
        <v>0</v>
      </c>
      <c r="FU164" s="240">
        <f>IF(COUNTIF($CO164:$CQ164, $GA$1)&gt;0, FU$2, 0)</f>
        <v>0</v>
      </c>
      <c r="FV164" s="240">
        <f>IF(COUNTIF($CR164:$CT164, $GA$1)&gt;0, FV$2, 0)</f>
        <v>0</v>
      </c>
      <c r="FW164" s="240">
        <f>IF(COUNTIF($CU164:$CW164, $GA$1)&gt;0, FW$2, 0)</f>
        <v>0</v>
      </c>
      <c r="FX164" s="240">
        <f>IF(COUNTIF($CX164:$CZ164, $GA$1)&gt;0, FX$2, 0)</f>
        <v>0</v>
      </c>
      <c r="FY164" s="240">
        <f>IF(COUNTIF($DA164:$DC164, $GA$1)&gt;0, FY$2, 0)</f>
        <v>0</v>
      </c>
      <c r="FZ164" s="240">
        <f>IF(COUNTIF($DD164:$DF164, $GA$1)&gt;0, FZ$2, 0)</f>
        <v>0</v>
      </c>
      <c r="GA164" s="241">
        <f>SUM(EU164:FZ164)</f>
        <v>0</v>
      </c>
      <c r="GB164" s="242">
        <f>IF(COUNTIF($N164:$Q164, HH$1)&gt;0, GB$2, 0)</f>
        <v>0</v>
      </c>
      <c r="GC164" s="234">
        <f>IF(COUNTIF($R164:$U164, HH$1)&gt;0, GC$2, 0)</f>
        <v>0</v>
      </c>
      <c r="GD164" s="234">
        <f>IF(COUNTIF($V164:$Y164, HH$1)&gt;0, GD$2, 0)</f>
        <v>0</v>
      </c>
      <c r="GE164" s="234">
        <f>IF(COUNTIF($Z164:$AA164, HH$1)&gt;0, GE$2, 0)</f>
        <v>0</v>
      </c>
      <c r="GF164" s="234">
        <f>IF(COUNTIF($AB164:$AC164, HH$1)&gt;0, GF$2, 0)</f>
        <v>0</v>
      </c>
      <c r="GG164" s="235">
        <f>IF(COUNTIF($AD164:$AF164, $HH$1)&gt;0, GG$2, 0)</f>
        <v>0</v>
      </c>
      <c r="GH164" s="236">
        <f>IF(COUNTIF($AG164:$AI164, $HH$1)&gt;0, GH$2, 0)</f>
        <v>0</v>
      </c>
      <c r="GI164" s="236">
        <f>IF(COUNTIF($AJ164:$AL164, $HH$1)&gt;0, GI$2, 0)</f>
        <v>0</v>
      </c>
      <c r="GJ164" s="236">
        <f>IF(COUNTIF($AM164:$AO164, $HH$1)&gt;0, GJ$2, 0)</f>
        <v>0</v>
      </c>
      <c r="GK164" s="236">
        <f>IF(COUNTIF($AP164:$AR164, $HH$1)&gt;0, GK$2, 0)</f>
        <v>0</v>
      </c>
      <c r="GL164" s="236">
        <f>IF(COUNTIF($AS164:$AU164, $HH$1)&gt;0, GL$2, 0)</f>
        <v>0</v>
      </c>
      <c r="GM164" s="236">
        <f>IF(COUNTIF($AV164:$AX164, $HH$1)&gt;0, GM$2, 0)</f>
        <v>0</v>
      </c>
      <c r="GN164" s="237">
        <f>IF(COUNTIF($AY164:$BA164, $HH$1)&gt;0, GN$2, 0)</f>
        <v>0</v>
      </c>
      <c r="GO164" s="238">
        <f>IF(COUNTIF($BB164:$BD164, $HH$1)&gt;0, GO$2, 0)</f>
        <v>0</v>
      </c>
      <c r="GP164" s="238">
        <f>IF(COUNTIF($BE164:$BG164, $HH$1)&gt;0, GP$2, 0)</f>
        <v>0</v>
      </c>
      <c r="GQ164" s="238">
        <f>IF(COUNTIF($BH164:$BJ164, $HH$1)&gt;0, GQ$2, 0)</f>
        <v>0</v>
      </c>
      <c r="GR164" s="238">
        <f>IF(COUNTIF($BK164:$BM164, $HH$1)&gt;0, GR$2, 0)</f>
        <v>0</v>
      </c>
      <c r="GS164" s="238">
        <f>IF(COUNTIF($BN164:$BP164, $HH$1)&gt;0, GS$2, 0)</f>
        <v>0</v>
      </c>
      <c r="GT164" s="238">
        <f>IF(COUNTIF($BQ164:$BS164, $HH$1)&gt;0, GT$2, 0)</f>
        <v>0</v>
      </c>
      <c r="GU164" s="238">
        <f>IF(COUNTIF($BT164:$BV164, $HH$1)&gt;0, GU$2, 0)</f>
        <v>0</v>
      </c>
      <c r="GV164" s="239">
        <f>IF(COUNTIF($BW164:$BY164, $HH$1)&gt;0, GV$2, 0)</f>
        <v>0</v>
      </c>
      <c r="GW164" s="240">
        <f>IF(COUNTIF($BZ164:$CB164, $HH$1)&gt;0, GW$2, 0)</f>
        <v>0</v>
      </c>
      <c r="GX164" s="240">
        <f>IF(COUNTIF($CC164:$CE164, $HH$1)&gt;0, GX$2, 0)</f>
        <v>0</v>
      </c>
      <c r="GY164" s="240">
        <f>IF(COUNTIF($CF164:$CH164, $HH$1)&gt;0, GY$2, 0)</f>
        <v>0</v>
      </c>
      <c r="GZ164" s="240">
        <f>IF(COUNTIF($CI164:$CK164, $HH$1)&gt;0, GZ$2, 0)</f>
        <v>0</v>
      </c>
      <c r="HA164" s="240">
        <f>IF(COUNTIF($CL164:$CN164, $HH$1)&gt;0, HA$2, 0)</f>
        <v>0</v>
      </c>
      <c r="HB164" s="240">
        <f>IF(COUNTIF($CO164:$CQ164, $HH$1)&gt;0, HB$2, 0)</f>
        <v>0</v>
      </c>
      <c r="HC164" s="240">
        <f>IF(COUNTIF($CR164:$CT164, $HH$1)&gt;0, HC$2, 0)</f>
        <v>0</v>
      </c>
      <c r="HD164" s="240">
        <f>IF(COUNTIF($CU164:$CW164, $HH$1)&gt;0, HD$2, 0)</f>
        <v>0</v>
      </c>
      <c r="HE164" s="240">
        <f>IF(COUNTIF($CX164:$CZ164, $HH$1)&gt;0, HE$2, 0)</f>
        <v>0</v>
      </c>
      <c r="HF164" s="240">
        <f>IF(COUNTIF($DA164:$DC164, $HH$1)&gt;0, HF$2, 0)</f>
        <v>0</v>
      </c>
      <c r="HG164" s="240">
        <f>IF(COUNTIF($DD164:$DF164, $HH$1)&gt;0, HG$2, 0)</f>
        <v>0</v>
      </c>
      <c r="HH164" s="241">
        <f>SUM(GB164:HG164)</f>
        <v>0</v>
      </c>
      <c r="HI164" s="243"/>
      <c r="HJ164" s="242">
        <f>IF(MAX($N164:$Q164)&gt;=40, HJ$2, 0)</f>
        <v>0</v>
      </c>
      <c r="HK164" s="234">
        <f>IF(MAX($R164:$U164)&gt;=40, HK$2, 0)</f>
        <v>0</v>
      </c>
      <c r="HL164" s="234">
        <f>IF(MAX($V164:$Y164)&gt;=40, HL$2, 0)</f>
        <v>0</v>
      </c>
      <c r="HM164" s="234">
        <f>IF(MAX($Z164:$AA164)&gt;=40, HM$2, 0)</f>
        <v>0</v>
      </c>
      <c r="HN164" s="234">
        <f>IF(MAX($AB164:$AC164)&gt;=40, HN$2, 0)</f>
        <v>0</v>
      </c>
      <c r="HO164" s="235">
        <f>IF(MAX($AD164:$AF164)&gt;=40, HO$2, 0)</f>
        <v>0</v>
      </c>
      <c r="HP164" s="236">
        <f>IF(MAX($AG164:$AI164)&gt;=40, HP$2, 0)</f>
        <v>0</v>
      </c>
      <c r="HQ164" s="236">
        <f>IF(MAX($AJ164:$AL164)&gt;=40, HQ$2, 0)</f>
        <v>0</v>
      </c>
      <c r="HR164" s="236">
        <f>IF(MAX($AM164:$AO164)&gt;=40, HR$2, 0)</f>
        <v>0</v>
      </c>
      <c r="HS164" s="236">
        <f>IF(MAX($AP164:$AR164)&gt;=40, HS$2, 0)</f>
        <v>0</v>
      </c>
      <c r="HT164" s="236">
        <f>IF(MAX($AS164:$AU164)&gt;=40, HT$2, 0)</f>
        <v>0</v>
      </c>
      <c r="HU164" s="236">
        <f>IF(MAX($AV164:$AX164)&gt;=40, HU$2, 0)</f>
        <v>0</v>
      </c>
      <c r="HV164" s="237">
        <f>IF(MAX($AY164:$BA164)&gt;=40, HV$2, 0)</f>
        <v>0</v>
      </c>
      <c r="HW164" s="238">
        <f>IF(MAX($BB164:$BD164)&gt;=40, HW$2, 0)</f>
        <v>0</v>
      </c>
      <c r="HX164" s="238">
        <f>IF(MAX($BE164:$BG164)&gt;=40, HX$2, 0)</f>
        <v>0</v>
      </c>
      <c r="HY164" s="238">
        <f>IF(MAX($BH164:$BJ164)&gt;=40, HY$2, 0)</f>
        <v>0</v>
      </c>
      <c r="HZ164" s="238">
        <f>IF(MAX($BK164:$BM164)&gt;=40, HZ$2, 0)</f>
        <v>0</v>
      </c>
      <c r="IA164" s="238">
        <f>IF(MAX($BN164:$BP164)&gt;=40, IA$2, 0)</f>
        <v>0</v>
      </c>
      <c r="IB164" s="238">
        <f>IF(MAX($BQ164:$BS164)&gt;=40, IB$2, 0)</f>
        <v>0</v>
      </c>
      <c r="IC164" s="238">
        <f>IF(MAX($BT164:$BV164)&gt;=40, IC$2, 0)</f>
        <v>0</v>
      </c>
      <c r="ID164" s="239">
        <f>IF(MAX($BW164:$BY164)&gt;=40, ID$2, 0)</f>
        <v>0</v>
      </c>
      <c r="IE164" s="240">
        <f>IF(MAX($BZ164:$CB164)&gt;=40, IE$2, 0)</f>
        <v>0</v>
      </c>
      <c r="IF164" s="240">
        <f>IF(MAX($CC164:$CE164)&gt;=40, IF$2, 0)</f>
        <v>0</v>
      </c>
      <c r="IG164" s="240">
        <f>IF(MAX($CF164:$CH164)&gt;=40, IG$2, 0)</f>
        <v>0</v>
      </c>
      <c r="IH164" s="240">
        <f>IF(MAX($CI164:$CK164)&gt;=40, IH$2, 0)</f>
        <v>0</v>
      </c>
      <c r="II164" s="240">
        <f>IF(MAX($CL164:$CN164)&gt;=40, II$2, 0)</f>
        <v>0</v>
      </c>
      <c r="IJ164" s="240">
        <f>IF(MAX($CO164:$CQ164)&gt;=40, IJ$2, 0)</f>
        <v>0</v>
      </c>
      <c r="IK164" s="240">
        <f>IF(MAX($CR164:$CT164)&gt;=40, IK$2, 0)</f>
        <v>0</v>
      </c>
      <c r="IL164" s="240">
        <f>IF(MAX($CU164:$CW164)&gt;=40, IL$2, 0)</f>
        <v>0</v>
      </c>
      <c r="IM164" s="240">
        <f>IF(MAX($CX164:$CZ164)&gt;=40, IM$2, 0)</f>
        <v>0</v>
      </c>
      <c r="IN164" s="240">
        <f>IF(MAX($DA164:$DC164)&gt;=40, IN$2, 0)</f>
        <v>0</v>
      </c>
      <c r="IO164" s="240">
        <f>IF(MAX($DD164:$DF164)&gt;=40, IO$2, 0)</f>
        <v>0</v>
      </c>
      <c r="IP164" s="416">
        <f>SUM(HO164:IB164, ID164:IO164)</f>
        <v>0</v>
      </c>
      <c r="IQ164" s="416">
        <f>SUM(HJ164:HN164, IC164)</f>
        <v>0</v>
      </c>
    </row>
    <row r="165" spans="2:251" ht="15" customHeight="1" x14ac:dyDescent="0.25">
      <c r="B165" s="392">
        <v>2</v>
      </c>
      <c r="C165" s="13"/>
      <c r="D165" s="423"/>
      <c r="E165" s="20"/>
      <c r="F165" s="6"/>
      <c r="G165" s="20"/>
      <c r="H165" s="20"/>
      <c r="I165" s="23"/>
      <c r="J165" s="6"/>
      <c r="K165" s="6"/>
      <c r="L165" s="424"/>
      <c r="M165" s="425"/>
      <c r="N165" s="24"/>
      <c r="O165" s="107"/>
      <c r="P165" s="107"/>
      <c r="Q165" s="273"/>
      <c r="R165" s="24"/>
      <c r="S165" s="107"/>
      <c r="T165" s="107"/>
      <c r="U165" s="290"/>
      <c r="V165" s="24"/>
      <c r="W165" s="107"/>
      <c r="X165" s="107"/>
      <c r="Y165" s="273"/>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c r="AZ165" s="107"/>
      <c r="BA165" s="273"/>
      <c r="BB165" s="24"/>
      <c r="BC165" s="107"/>
      <c r="BD165" s="273"/>
      <c r="BE165" s="24"/>
      <c r="BF165" s="107"/>
      <c r="BG165" s="273"/>
      <c r="BH165" s="24"/>
      <c r="BI165" s="107"/>
      <c r="BJ165" s="273"/>
      <c r="BK165" s="24"/>
      <c r="BL165" s="107"/>
      <c r="BM165" s="273"/>
      <c r="BN165" s="24"/>
      <c r="BO165" s="107"/>
      <c r="BP165" s="273"/>
      <c r="BQ165" s="24"/>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t="e">
        <f>AVERAGE(AY165:CZ165)</f>
        <v>#DIV/0!</v>
      </c>
      <c r="DK165" s="219"/>
      <c r="DL165" s="220" t="e">
        <f>IF(DJ165&gt;80, 4, (DJ165-50)/20+2.5)</f>
        <v>#DIV/0!</v>
      </c>
      <c r="DM165" s="61">
        <f>COUNTIF(N165:CZ165, DM$1)+COUNTIF(N165:CZ165, DM$2)</f>
        <v>0</v>
      </c>
      <c r="DN165" s="233">
        <f>IF(COUNTIF($N165:$Q165, ET$1)&gt;0, DN$2, 0)</f>
        <v>0</v>
      </c>
      <c r="DO165" s="234">
        <f>IF(COUNTIF($R165:$U165, ET$1)&gt;0, DO$2, 0)</f>
        <v>0</v>
      </c>
      <c r="DP165" s="234">
        <f>IF(COUNTIF($V165:$Y165, ET$1)&gt;0, DP$2, 0)</f>
        <v>0</v>
      </c>
      <c r="DQ165" s="234">
        <f>IF(COUNTIF($Z165:$AA165, ET$1)&gt;0, DQ$2, 0)</f>
        <v>0</v>
      </c>
      <c r="DR165" s="234">
        <f>IF(COUNTIF($AB165:$AC165, ET$1)&gt;0, DR$2, 0)</f>
        <v>0</v>
      </c>
      <c r="DS165" s="235">
        <f>IF(COUNTIF($AD165:$AF165, $ET$1)&gt;0, DS$2, 0)</f>
        <v>0</v>
      </c>
      <c r="DT165" s="236">
        <f>IF(COUNTIF($AG165:$AI165, $ET$1)&gt;0, DT$2, 0)</f>
        <v>0</v>
      </c>
      <c r="DU165" s="236">
        <f>IF(COUNTIF($AJ165:$AL165, $ET$1)&gt;0, DU$2, 0)</f>
        <v>0</v>
      </c>
      <c r="DV165" s="236">
        <f>IF(COUNTIF($AM165:$AO165, $ET$1)&gt;0, DV$2, 0)</f>
        <v>0</v>
      </c>
      <c r="DW165" s="236">
        <f>IF(COUNTIF($AP165:$AR165, $ET$1)&gt;0, DW$2, 0)</f>
        <v>0</v>
      </c>
      <c r="DX165" s="236">
        <f>IF(COUNTIF($AS165:$AU165, $ET$1)&gt;0, DX$2, 0)</f>
        <v>0</v>
      </c>
      <c r="DY165" s="236">
        <f>IF(COUNTIF($AV165:$AX165, $ET$1)&gt;0, DY$2, 0)</f>
        <v>0</v>
      </c>
      <c r="DZ165" s="237">
        <f>IF(COUNTIF($AY165:$BA165, $ET$1)&gt;0, DZ$2, 0)</f>
        <v>0</v>
      </c>
      <c r="EA165" s="238">
        <f>IF(COUNTIF($BB165:$BD165, $ET$1)&gt;0, EA$2, 0)</f>
        <v>0</v>
      </c>
      <c r="EB165" s="238">
        <f>IF(COUNTIF($BE165:$BG165, $ET$1)&gt;0, EB$2, 0)</f>
        <v>0</v>
      </c>
      <c r="EC165" s="238">
        <f>IF(COUNTIF($BH165:$BJ165, $ET$1)&gt;0, EC$2, 0)</f>
        <v>0</v>
      </c>
      <c r="ED165" s="238">
        <f>IF(COUNTIF($BK165:$BM165, $ET$1)&gt;0, ED$2, 0)</f>
        <v>0</v>
      </c>
      <c r="EE165" s="238">
        <f>IF(COUNTIF($BN165:$BP165, $ET$1)&gt;0, EE$2, 0)</f>
        <v>0</v>
      </c>
      <c r="EF165" s="238">
        <f>IF(COUNTIF($BQ165:$BS165, $ET$1)&gt;0, EF$2, 0)</f>
        <v>0</v>
      </c>
      <c r="EG165" s="238">
        <f>IF(COUNTIF($BT165:$BV165, $ET$1)&gt;0, EG$2, 0)</f>
        <v>0</v>
      </c>
      <c r="EH165" s="239">
        <f>IF(COUNTIF($BW165:$BY165, $ET$1)&gt;0, EH$2, 0)</f>
        <v>0</v>
      </c>
      <c r="EI165" s="240">
        <f>IF(COUNTIF($BZ165:$CB165, $ET$1)&gt;0, EI$2, 0)</f>
        <v>0</v>
      </c>
      <c r="EJ165" s="240">
        <f>IF(COUNTIF($CC165:$CE165, $ET$1)&gt;0, EJ$2, 0)</f>
        <v>0</v>
      </c>
      <c r="EK165" s="240">
        <f>IF(COUNTIF($CF165:$CH165, $ET$1)&gt;0, EK$2, 0)</f>
        <v>0</v>
      </c>
      <c r="EL165" s="240">
        <f>IF(COUNTIF($CI165:$CK165, $ET$1)&gt;0, EL$2, 0)</f>
        <v>0</v>
      </c>
      <c r="EM165" s="240">
        <f>IF(COUNTIF($CL165:$CN165, $ET$1)&gt;0, EM$2, 0)</f>
        <v>0</v>
      </c>
      <c r="EN165" s="240">
        <f>IF(COUNTIF($CO165:$CQ165, $ET$1)&gt;0, EN$2, 0)</f>
        <v>0</v>
      </c>
      <c r="EO165" s="240">
        <f>IF(COUNTIF($CR165:$CT165, $ET$1)&gt;0, EO$2, 0)</f>
        <v>0</v>
      </c>
      <c r="EP165" s="240">
        <f>IF(COUNTIF($CU165:$CW165, $ET$1)&gt;0, EP$2, 0)</f>
        <v>0</v>
      </c>
      <c r="EQ165" s="240">
        <f>IF(COUNTIF($CX165:$CZ165, $ET$1)&gt;0, EQ$2, 0)</f>
        <v>0</v>
      </c>
      <c r="ER165" s="240">
        <f>IF(COUNTIF($DA165:$DC165, $ET$1)&gt;0, ER$2, 0)</f>
        <v>0</v>
      </c>
      <c r="ES165" s="240">
        <f>IF(COUNTIF($DD165:$DF165, $ET$1)&gt;0, ES$2, 0)</f>
        <v>0</v>
      </c>
      <c r="ET165" s="241">
        <f>SUM(DN165:ES165)</f>
        <v>0</v>
      </c>
      <c r="EU165" s="242">
        <f>IF(COUNTIF($N165:$Q165, GA$1)&gt;0, EU$2, 0)</f>
        <v>0</v>
      </c>
      <c r="EV165" s="234">
        <f>IF(COUNTIF($R165:$U165, GA$1)&gt;0, EV$2, 0)</f>
        <v>0</v>
      </c>
      <c r="EW165" s="234">
        <f>IF(COUNTIF($V165:$Y165, GA$1)&gt;0, EW$2, 0)</f>
        <v>0</v>
      </c>
      <c r="EX165" s="234">
        <f>IF(COUNTIF($Z165:$AA165, GA$1)&gt;0, EX$2, 0)</f>
        <v>0</v>
      </c>
      <c r="EY165" s="234">
        <f>IF(COUNTIF($AB165:$AC165, GA$1)&gt;0, EY$2, 0)</f>
        <v>0</v>
      </c>
      <c r="EZ165" s="235">
        <f>IF(COUNTIF($AD165:$AF165, $GA$1)&gt;0, EZ$2, 0)</f>
        <v>0</v>
      </c>
      <c r="FA165" s="236">
        <f>IF(COUNTIF($AG165:$AI165, $GA$1)&gt;0, FA$2, 0)</f>
        <v>0</v>
      </c>
      <c r="FB165" s="236">
        <f>IF(COUNTIF($AJ165:$AL165, $GA$1)&gt;0, FB$2, 0)</f>
        <v>0</v>
      </c>
      <c r="FC165" s="236">
        <f>IF(COUNTIF($AM165:$AO165, $GA$1)&gt;0, FC$2, 0)</f>
        <v>0</v>
      </c>
      <c r="FD165" s="236">
        <f>IF(COUNTIF($AP165:$AR165, $GA$1)&gt;0, FD$2, 0)</f>
        <v>0</v>
      </c>
      <c r="FE165" s="236">
        <f>IF(COUNTIF($AS165:$AU165, $GA$1)&gt;0, FE$2, 0)</f>
        <v>0</v>
      </c>
      <c r="FF165" s="236">
        <f>IF(COUNTIF($AV165:$AX165, $GA$1)&gt;0, FF$2, 0)</f>
        <v>0</v>
      </c>
      <c r="FG165" s="237">
        <f>IF(COUNTIF($AY165:$BA165, $GA$1)&gt;0, FG$2, 0)</f>
        <v>0</v>
      </c>
      <c r="FH165" s="238">
        <f>IF(COUNTIF($BB165:$BD165, $GA$1)&gt;0, FH$2, 0)</f>
        <v>0</v>
      </c>
      <c r="FI165" s="238">
        <f>IF(COUNTIF($BE165:$BG165, $GA$1)&gt;0, FI$2, 0)</f>
        <v>0</v>
      </c>
      <c r="FJ165" s="238">
        <f>IF(COUNTIF($BH165:$BJ165, $GA$1)&gt;0, FJ$2, 0)</f>
        <v>0</v>
      </c>
      <c r="FK165" s="238">
        <f>IF(COUNTIF($BK165:$BM165, $GA$1)&gt;0, FK$2, 0)</f>
        <v>0</v>
      </c>
      <c r="FL165" s="238">
        <f>IF(COUNTIF($BN165:$BP165, $GA$1)&gt;0, FL$2, 0)</f>
        <v>0</v>
      </c>
      <c r="FM165" s="238">
        <f>IF(COUNTIF($BQ165:$BS165, $GA$1)&gt;0, FM$2, 0)</f>
        <v>0</v>
      </c>
      <c r="FN165" s="238">
        <f>IF(COUNTIF($BT165:$BV165, $GA$1)&gt;0, FN$2, 0)</f>
        <v>0</v>
      </c>
      <c r="FO165" s="239">
        <f>IF(COUNTIF($BW165:$BY165, $GA$1)&gt;0, FO$2, 0)</f>
        <v>0</v>
      </c>
      <c r="FP165" s="240">
        <f>IF(COUNTIF($BZ165:$CB165, $GA$1)&gt;0, FP$2, 0)</f>
        <v>0</v>
      </c>
      <c r="FQ165" s="240">
        <f>IF(COUNTIF($CC165:$CE165, $GA$1)&gt;0, FQ$2, 0)</f>
        <v>0</v>
      </c>
      <c r="FR165" s="240">
        <f>IF(COUNTIF($CF165:$CH165, $GA$1)&gt;0, FR$2, 0)</f>
        <v>0</v>
      </c>
      <c r="FS165" s="240">
        <f>IF(COUNTIF($CI165:$CK165, $GA$1)&gt;0, FS$2, 0)</f>
        <v>0</v>
      </c>
      <c r="FT165" s="240">
        <f>IF(COUNTIF($CL165:$CN165, $GA$1)&gt;0, FT$2, 0)</f>
        <v>0</v>
      </c>
      <c r="FU165" s="240">
        <f>IF(COUNTIF($CO165:$CQ165, $GA$1)&gt;0, FU$2, 0)</f>
        <v>0</v>
      </c>
      <c r="FV165" s="240">
        <f>IF(COUNTIF($CR165:$CT165, $GA$1)&gt;0, FV$2, 0)</f>
        <v>0</v>
      </c>
      <c r="FW165" s="240">
        <f>IF(COUNTIF($CU165:$CW165, $GA$1)&gt;0, FW$2, 0)</f>
        <v>0</v>
      </c>
      <c r="FX165" s="240">
        <f>IF(COUNTIF($CX165:$CZ165, $GA$1)&gt;0, FX$2, 0)</f>
        <v>0</v>
      </c>
      <c r="FY165" s="240">
        <f>IF(COUNTIF($DA165:$DC165, $GA$1)&gt;0, FY$2, 0)</f>
        <v>0</v>
      </c>
      <c r="FZ165" s="240">
        <f>IF(COUNTIF($DD165:$DF165, $GA$1)&gt;0, FZ$2, 0)</f>
        <v>0</v>
      </c>
      <c r="GA165" s="241">
        <f>SUM(EU165:FZ165)</f>
        <v>0</v>
      </c>
      <c r="GB165" s="242">
        <f>IF(COUNTIF($N165:$Q165, HH$1)&gt;0, GB$2, 0)</f>
        <v>0</v>
      </c>
      <c r="GC165" s="234">
        <f>IF(COUNTIF($R165:$U165, HH$1)&gt;0, GC$2, 0)</f>
        <v>0</v>
      </c>
      <c r="GD165" s="234">
        <f>IF(COUNTIF($V165:$Y165, HH$1)&gt;0, GD$2, 0)</f>
        <v>0</v>
      </c>
      <c r="GE165" s="234">
        <f>IF(COUNTIF($Z165:$AA165, HH$1)&gt;0, GE$2, 0)</f>
        <v>0</v>
      </c>
      <c r="GF165" s="234">
        <f>IF(COUNTIF($AB165:$AC165, HH$1)&gt;0, GF$2, 0)</f>
        <v>0</v>
      </c>
      <c r="GG165" s="235">
        <f>IF(COUNTIF($AD165:$AF165, $HH$1)&gt;0, GG$2, 0)</f>
        <v>0</v>
      </c>
      <c r="GH165" s="236">
        <f>IF(COUNTIF($AG165:$AI165, $HH$1)&gt;0, GH$2, 0)</f>
        <v>0</v>
      </c>
      <c r="GI165" s="236">
        <f>IF(COUNTIF($AJ165:$AL165, $HH$1)&gt;0, GI$2, 0)</f>
        <v>0</v>
      </c>
      <c r="GJ165" s="236">
        <f>IF(COUNTIF($AM165:$AO165, $HH$1)&gt;0, GJ$2, 0)</f>
        <v>0</v>
      </c>
      <c r="GK165" s="236">
        <f>IF(COUNTIF($AP165:$AR165, $HH$1)&gt;0, GK$2, 0)</f>
        <v>0</v>
      </c>
      <c r="GL165" s="236">
        <f>IF(COUNTIF($AS165:$AU165, $HH$1)&gt;0, GL$2, 0)</f>
        <v>0</v>
      </c>
      <c r="GM165" s="236">
        <f>IF(COUNTIF($AV165:$AX165, $HH$1)&gt;0, GM$2, 0)</f>
        <v>0</v>
      </c>
      <c r="GN165" s="237">
        <f>IF(COUNTIF($AY165:$BA165, $HH$1)&gt;0, GN$2, 0)</f>
        <v>0</v>
      </c>
      <c r="GO165" s="238">
        <f>IF(COUNTIF($BB165:$BD165, $HH$1)&gt;0, GO$2, 0)</f>
        <v>0</v>
      </c>
      <c r="GP165" s="238">
        <f>IF(COUNTIF($BE165:$BG165, $HH$1)&gt;0, GP$2, 0)</f>
        <v>0</v>
      </c>
      <c r="GQ165" s="238">
        <f>IF(COUNTIF($BH165:$BJ165, $HH$1)&gt;0, GQ$2, 0)</f>
        <v>0</v>
      </c>
      <c r="GR165" s="238">
        <f>IF(COUNTIF($BK165:$BM165, $HH$1)&gt;0, GR$2, 0)</f>
        <v>0</v>
      </c>
      <c r="GS165" s="238">
        <f>IF(COUNTIF($BN165:$BP165, $HH$1)&gt;0, GS$2, 0)</f>
        <v>0</v>
      </c>
      <c r="GT165" s="238">
        <f>IF(COUNTIF($BQ165:$BS165, $HH$1)&gt;0, GT$2, 0)</f>
        <v>0</v>
      </c>
      <c r="GU165" s="238">
        <f>IF(COUNTIF($BT165:$BV165, $HH$1)&gt;0, GU$2, 0)</f>
        <v>0</v>
      </c>
      <c r="GV165" s="239">
        <f>IF(COUNTIF($BW165:$BY165, $HH$1)&gt;0, GV$2, 0)</f>
        <v>0</v>
      </c>
      <c r="GW165" s="240">
        <f>IF(COUNTIF($BZ165:$CB165, $HH$1)&gt;0, GW$2, 0)</f>
        <v>0</v>
      </c>
      <c r="GX165" s="240">
        <f>IF(COUNTIF($CC165:$CE165, $HH$1)&gt;0, GX$2, 0)</f>
        <v>0</v>
      </c>
      <c r="GY165" s="240">
        <f>IF(COUNTIF($CF165:$CH165, $HH$1)&gt;0, GY$2, 0)</f>
        <v>0</v>
      </c>
      <c r="GZ165" s="240">
        <f>IF(COUNTIF($CI165:$CK165, $HH$1)&gt;0, GZ$2, 0)</f>
        <v>0</v>
      </c>
      <c r="HA165" s="240">
        <f>IF(COUNTIF($CL165:$CN165, $HH$1)&gt;0, HA$2, 0)</f>
        <v>0</v>
      </c>
      <c r="HB165" s="240">
        <f>IF(COUNTIF($CO165:$CQ165, $HH$1)&gt;0, HB$2, 0)</f>
        <v>0</v>
      </c>
      <c r="HC165" s="240">
        <f>IF(COUNTIF($CR165:$CT165, $HH$1)&gt;0, HC$2, 0)</f>
        <v>0</v>
      </c>
      <c r="HD165" s="240">
        <f>IF(COUNTIF($CU165:$CW165, $HH$1)&gt;0, HD$2, 0)</f>
        <v>0</v>
      </c>
      <c r="HE165" s="240">
        <f>IF(COUNTIF($CX165:$CZ165, $HH$1)&gt;0, HE$2, 0)</f>
        <v>0</v>
      </c>
      <c r="HF165" s="240">
        <f>IF(COUNTIF($DA165:$DC165, $HH$1)&gt;0, HF$2, 0)</f>
        <v>0</v>
      </c>
      <c r="HG165" s="240">
        <f>IF(COUNTIF($DD165:$DF165, $HH$1)&gt;0, HG$2, 0)</f>
        <v>0</v>
      </c>
      <c r="HH165" s="241">
        <f>SUM(GB165:HG165)</f>
        <v>0</v>
      </c>
      <c r="HI165" s="243"/>
      <c r="HJ165" s="242">
        <f>IF(MAX($N165:$Q165)&gt;=40, HJ$2, 0)</f>
        <v>0</v>
      </c>
      <c r="HK165" s="234">
        <f>IF(MAX($R165:$U165)&gt;=40, HK$2, 0)</f>
        <v>0</v>
      </c>
      <c r="HL165" s="234">
        <f>IF(MAX($V165:$Y165)&gt;=40, HL$2, 0)</f>
        <v>0</v>
      </c>
      <c r="HM165" s="234">
        <f>IF(MAX($Z165:$AA165)&gt;=40, HM$2, 0)</f>
        <v>0</v>
      </c>
      <c r="HN165" s="234">
        <f>IF(MAX($AB165:$AC165)&gt;=40, HN$2, 0)</f>
        <v>0</v>
      </c>
      <c r="HO165" s="235">
        <f>IF(MAX($AD165:$AF165)&gt;=40, HO$2, 0)</f>
        <v>0</v>
      </c>
      <c r="HP165" s="236">
        <f>IF(MAX($AG165:$AI165)&gt;=40, HP$2, 0)</f>
        <v>0</v>
      </c>
      <c r="HQ165" s="236">
        <f>IF(MAX($AJ165:$AL165)&gt;=40, HQ$2, 0)</f>
        <v>0</v>
      </c>
      <c r="HR165" s="236">
        <f>IF(MAX($AM165:$AO165)&gt;=40, HR$2, 0)</f>
        <v>0</v>
      </c>
      <c r="HS165" s="236">
        <f>IF(MAX($AP165:$AR165)&gt;=40, HS$2, 0)</f>
        <v>0</v>
      </c>
      <c r="HT165" s="236">
        <f>IF(MAX($AS165:$AU165)&gt;=40, HT$2, 0)</f>
        <v>0</v>
      </c>
      <c r="HU165" s="236">
        <f>IF(MAX($AV165:$AX165)&gt;=40, HU$2, 0)</f>
        <v>0</v>
      </c>
      <c r="HV165" s="237">
        <f>IF(MAX($AY165:$BA165)&gt;=40, HV$2, 0)</f>
        <v>0</v>
      </c>
      <c r="HW165" s="238">
        <f>IF(MAX($BB165:$BD165)&gt;=40, HW$2, 0)</f>
        <v>0</v>
      </c>
      <c r="HX165" s="238">
        <f>IF(MAX($BE165:$BG165)&gt;=40, HX$2, 0)</f>
        <v>0</v>
      </c>
      <c r="HY165" s="238">
        <f>IF(MAX($BH165:$BJ165)&gt;=40, HY$2, 0)</f>
        <v>0</v>
      </c>
      <c r="HZ165" s="238">
        <f>IF(MAX($BK165:$BM165)&gt;=40, HZ$2, 0)</f>
        <v>0</v>
      </c>
      <c r="IA165" s="238">
        <f>IF(MAX($BN165:$BP165)&gt;=40, IA$2, 0)</f>
        <v>0</v>
      </c>
      <c r="IB165" s="238">
        <f>IF(MAX($BQ165:$BS165)&gt;=40, IB$2, 0)</f>
        <v>0</v>
      </c>
      <c r="IC165" s="238">
        <f>IF(MAX($BT165:$BV165)&gt;=40, IC$2, 0)</f>
        <v>0</v>
      </c>
      <c r="ID165" s="239">
        <f>IF(MAX($BW165:$BY165)&gt;=40, ID$2, 0)</f>
        <v>0</v>
      </c>
      <c r="IE165" s="240">
        <f>IF(MAX($BZ165:$CB165)&gt;=40, IE$2, 0)</f>
        <v>0</v>
      </c>
      <c r="IF165" s="240">
        <f>IF(MAX($CC165:$CE165)&gt;=40, IF$2, 0)</f>
        <v>0</v>
      </c>
      <c r="IG165" s="240">
        <f>IF(MAX($CF165:$CH165)&gt;=40, IG$2, 0)</f>
        <v>0</v>
      </c>
      <c r="IH165" s="240">
        <f>IF(MAX($CI165:$CK165)&gt;=40, IH$2, 0)</f>
        <v>0</v>
      </c>
      <c r="II165" s="240">
        <f>IF(MAX($CL165:$CN165)&gt;=40, II$2, 0)</f>
        <v>0</v>
      </c>
      <c r="IJ165" s="240">
        <f>IF(MAX($CO165:$CQ165)&gt;=40, IJ$2, 0)</f>
        <v>0</v>
      </c>
      <c r="IK165" s="240">
        <f>IF(MAX($CR165:$CT165)&gt;=40, IK$2, 0)</f>
        <v>0</v>
      </c>
      <c r="IL165" s="240">
        <f>IF(MAX($CU165:$CW165)&gt;=40, IL$2, 0)</f>
        <v>0</v>
      </c>
      <c r="IM165" s="240">
        <f>IF(MAX($CX165:$CZ165)&gt;=40, IM$2, 0)</f>
        <v>0</v>
      </c>
      <c r="IN165" s="240">
        <f>IF(MAX($DA165:$DC165)&gt;=40, IN$2, 0)</f>
        <v>0</v>
      </c>
      <c r="IO165" s="240">
        <f>IF(MAX($DD165:$DF165)&gt;=40, IO$2, 0)</f>
        <v>0</v>
      </c>
      <c r="IP165" s="416">
        <f>SUM(HO165:IB165, ID165:IO165)</f>
        <v>0</v>
      </c>
      <c r="IQ165" s="416">
        <f>SUM(HJ165:HN165, IC165)</f>
        <v>0</v>
      </c>
    </row>
    <row r="166" spans="2:251" ht="15" customHeight="1" x14ac:dyDescent="0.25">
      <c r="B166" s="392">
        <v>3</v>
      </c>
      <c r="C166" s="13"/>
      <c r="D166" s="423"/>
      <c r="E166" s="20"/>
      <c r="F166" s="6"/>
      <c r="G166" s="20"/>
      <c r="H166" s="20"/>
      <c r="I166" s="23"/>
      <c r="J166" s="6"/>
      <c r="K166" s="6"/>
      <c r="L166" s="424"/>
      <c r="M166" s="425"/>
      <c r="N166" s="24"/>
      <c r="O166" s="107"/>
      <c r="P166" s="107"/>
      <c r="Q166" s="273"/>
      <c r="R166" s="24"/>
      <c r="S166" s="107"/>
      <c r="T166" s="107"/>
      <c r="U166" s="290"/>
      <c r="V166" s="24"/>
      <c r="W166" s="107"/>
      <c r="X166" s="107"/>
      <c r="Y166" s="273"/>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c r="BC166" s="107"/>
      <c r="BD166" s="273"/>
      <c r="BE166" s="24"/>
      <c r="BF166" s="107"/>
      <c r="BG166" s="273"/>
      <c r="BH166" s="24"/>
      <c r="BI166" s="107"/>
      <c r="BJ166" s="273"/>
      <c r="BK166" s="24"/>
      <c r="BL166" s="107"/>
      <c r="BM166" s="273"/>
      <c r="BN166" s="24"/>
      <c r="BO166" s="107"/>
      <c r="BP166" s="273"/>
      <c r="BQ166" s="24"/>
      <c r="BR166" s="107"/>
      <c r="BS166" s="273"/>
      <c r="BT166" s="24"/>
      <c r="BU166" s="291"/>
      <c r="BV166" s="273"/>
      <c r="BW166" s="24"/>
      <c r="BX166" s="107"/>
      <c r="BY166" s="273"/>
      <c r="BZ166" s="24"/>
      <c r="CA166" s="107"/>
      <c r="CB166" s="273"/>
      <c r="CC166" s="24"/>
      <c r="CD166" s="107"/>
      <c r="CE166" s="107"/>
      <c r="CF166" s="107"/>
      <c r="CG166" s="107"/>
      <c r="CH166" s="273"/>
      <c r="CI166" s="24"/>
      <c r="CJ166" s="107"/>
      <c r="CK166" s="273"/>
      <c r="CL166" s="24"/>
      <c r="CM166" s="107"/>
      <c r="CN166" s="273"/>
      <c r="CO166" s="24"/>
      <c r="CP166" s="107"/>
      <c r="CQ166" s="273"/>
      <c r="CR166" s="24"/>
      <c r="CS166" s="107"/>
      <c r="CT166" s="273"/>
      <c r="CU166" s="24"/>
      <c r="CV166" s="107"/>
      <c r="CW166" s="273"/>
      <c r="CX166" s="24"/>
      <c r="CY166" s="107"/>
      <c r="CZ166" s="273"/>
      <c r="DA166" s="24"/>
      <c r="DB166" s="107"/>
      <c r="DC166" s="273"/>
      <c r="DD166" s="24"/>
      <c r="DE166" s="107"/>
      <c r="DF166" s="273"/>
      <c r="DG166" s="218"/>
      <c r="DH166" s="217"/>
      <c r="DI166" s="217"/>
      <c r="DJ166" s="286" t="e">
        <f>AVERAGE(AY166:CZ166)</f>
        <v>#DIV/0!</v>
      </c>
      <c r="DK166" s="219"/>
      <c r="DL166" s="220" t="e">
        <f>IF(DJ166&gt;80, 4, (DJ166-50)/20+2.5)</f>
        <v>#DIV/0!</v>
      </c>
      <c r="DM166" s="61">
        <f>COUNTIF(N166:CZ166, DM$1)+COUNTIF(N166:CZ166, DM$2)</f>
        <v>0</v>
      </c>
      <c r="DN166" s="233">
        <f>IF(COUNTIF($N166:$Q166, ET$1)&gt;0, DN$2, 0)</f>
        <v>0</v>
      </c>
      <c r="DO166" s="234">
        <f>IF(COUNTIF($R166:$U166, ET$1)&gt;0, DO$2, 0)</f>
        <v>0</v>
      </c>
      <c r="DP166" s="234">
        <f>IF(COUNTIF($V166:$Y166, ET$1)&gt;0, DP$2, 0)</f>
        <v>0</v>
      </c>
      <c r="DQ166" s="234">
        <f>IF(COUNTIF($Z166:$AA166, ET$1)&gt;0, DQ$2, 0)</f>
        <v>0</v>
      </c>
      <c r="DR166" s="234">
        <f>IF(COUNTIF($AB166:$AC166, ET$1)&gt;0, DR$2, 0)</f>
        <v>0</v>
      </c>
      <c r="DS166" s="235">
        <f>IF(COUNTIF($AD166:$AF166, $ET$1)&gt;0, DS$2, 0)</f>
        <v>0</v>
      </c>
      <c r="DT166" s="236">
        <f>IF(COUNTIF($AG166:$AI166, $ET$1)&gt;0, DT$2, 0)</f>
        <v>0</v>
      </c>
      <c r="DU166" s="236">
        <f>IF(COUNTIF($AJ166:$AL166, $ET$1)&gt;0, DU$2, 0)</f>
        <v>0</v>
      </c>
      <c r="DV166" s="236">
        <f>IF(COUNTIF($AM166:$AO166, $ET$1)&gt;0, DV$2, 0)</f>
        <v>0</v>
      </c>
      <c r="DW166" s="236">
        <f>IF(COUNTIF($AP166:$AR166, $ET$1)&gt;0, DW$2, 0)</f>
        <v>0</v>
      </c>
      <c r="DX166" s="236">
        <f>IF(COUNTIF($AS166:$AU166, $ET$1)&gt;0, DX$2, 0)</f>
        <v>0</v>
      </c>
      <c r="DY166" s="236">
        <f>IF(COUNTIF($AV166:$AX166, $ET$1)&gt;0, DY$2, 0)</f>
        <v>0</v>
      </c>
      <c r="DZ166" s="237">
        <f>IF(COUNTIF($AY166:$BA166, $ET$1)&gt;0, DZ$2, 0)</f>
        <v>0</v>
      </c>
      <c r="EA166" s="238">
        <f>IF(COUNTIF($BB166:$BD166, $ET$1)&gt;0, EA$2, 0)</f>
        <v>0</v>
      </c>
      <c r="EB166" s="238">
        <f>IF(COUNTIF($BE166:$BG166, $ET$1)&gt;0, EB$2, 0)</f>
        <v>0</v>
      </c>
      <c r="EC166" s="238">
        <f>IF(COUNTIF($BH166:$BJ166, $ET$1)&gt;0, EC$2, 0)</f>
        <v>0</v>
      </c>
      <c r="ED166" s="238">
        <f>IF(COUNTIF($BK166:$BM166, $ET$1)&gt;0, ED$2, 0)</f>
        <v>0</v>
      </c>
      <c r="EE166" s="238">
        <f>IF(COUNTIF($BN166:$BP166, $ET$1)&gt;0, EE$2, 0)</f>
        <v>0</v>
      </c>
      <c r="EF166" s="238">
        <f>IF(COUNTIF($BQ166:$BS166, $ET$1)&gt;0, EF$2, 0)</f>
        <v>0</v>
      </c>
      <c r="EG166" s="238">
        <f>IF(COUNTIF($BT166:$BV166, $ET$1)&gt;0, EG$2, 0)</f>
        <v>0</v>
      </c>
      <c r="EH166" s="239">
        <f>IF(COUNTIF($BW166:$BY166, $ET$1)&gt;0, EH$2, 0)</f>
        <v>0</v>
      </c>
      <c r="EI166" s="240">
        <f>IF(COUNTIF($BZ166:$CB166, $ET$1)&gt;0, EI$2, 0)</f>
        <v>0</v>
      </c>
      <c r="EJ166" s="240">
        <f>IF(COUNTIF($CC166:$CE166, $ET$1)&gt;0, EJ$2, 0)</f>
        <v>0</v>
      </c>
      <c r="EK166" s="240">
        <f>IF(COUNTIF($CF166:$CH166, $ET$1)&gt;0, EK$2, 0)</f>
        <v>0</v>
      </c>
      <c r="EL166" s="240">
        <f>IF(COUNTIF($CI166:$CK166, $ET$1)&gt;0, EL$2, 0)</f>
        <v>0</v>
      </c>
      <c r="EM166" s="240">
        <f>IF(COUNTIF($CL166:$CN166, $ET$1)&gt;0, EM$2, 0)</f>
        <v>0</v>
      </c>
      <c r="EN166" s="240">
        <f>IF(COUNTIF($CO166:$CQ166, $ET$1)&gt;0, EN$2, 0)</f>
        <v>0</v>
      </c>
      <c r="EO166" s="240">
        <f>IF(COUNTIF($CR166:$CT166, $ET$1)&gt;0, EO$2, 0)</f>
        <v>0</v>
      </c>
      <c r="EP166" s="240">
        <f>IF(COUNTIF($CU166:$CW166, $ET$1)&gt;0, EP$2, 0)</f>
        <v>0</v>
      </c>
      <c r="EQ166" s="240">
        <f>IF(COUNTIF($CX166:$CZ166, $ET$1)&gt;0, EQ$2, 0)</f>
        <v>0</v>
      </c>
      <c r="ER166" s="240">
        <f>IF(COUNTIF($DA166:$DC166, $ET$1)&gt;0, ER$2, 0)</f>
        <v>0</v>
      </c>
      <c r="ES166" s="240">
        <f>IF(COUNTIF($DD166:$DF166, $ET$1)&gt;0, ES$2, 0)</f>
        <v>0</v>
      </c>
      <c r="ET166" s="241">
        <f>SUM(DN166:ES166)</f>
        <v>0</v>
      </c>
      <c r="EU166" s="242">
        <f>IF(COUNTIF($N166:$Q166, GA$1)&gt;0, EU$2, 0)</f>
        <v>0</v>
      </c>
      <c r="EV166" s="234">
        <f>IF(COUNTIF($R166:$U166, GA$1)&gt;0, EV$2, 0)</f>
        <v>0</v>
      </c>
      <c r="EW166" s="234">
        <f>IF(COUNTIF($V166:$Y166, GA$1)&gt;0, EW$2, 0)</f>
        <v>0</v>
      </c>
      <c r="EX166" s="234">
        <f>IF(COUNTIF($Z166:$AA166, GA$1)&gt;0, EX$2, 0)</f>
        <v>0</v>
      </c>
      <c r="EY166" s="234">
        <f>IF(COUNTIF($AB166:$AC166, GA$1)&gt;0, EY$2, 0)</f>
        <v>0</v>
      </c>
      <c r="EZ166" s="235">
        <f>IF(COUNTIF($AD166:$AF166, $GA$1)&gt;0, EZ$2, 0)</f>
        <v>0</v>
      </c>
      <c r="FA166" s="236">
        <f>IF(COUNTIF($AG166:$AI166, $GA$1)&gt;0, FA$2, 0)</f>
        <v>0</v>
      </c>
      <c r="FB166" s="236">
        <f>IF(COUNTIF($AJ166:$AL166, $GA$1)&gt;0, FB$2, 0)</f>
        <v>0</v>
      </c>
      <c r="FC166" s="236">
        <f>IF(COUNTIF($AM166:$AO166, $GA$1)&gt;0, FC$2, 0)</f>
        <v>0</v>
      </c>
      <c r="FD166" s="236">
        <f>IF(COUNTIF($AP166:$AR166, $GA$1)&gt;0, FD$2, 0)</f>
        <v>0</v>
      </c>
      <c r="FE166" s="236">
        <f>IF(COUNTIF($AS166:$AU166, $GA$1)&gt;0, FE$2, 0)</f>
        <v>0</v>
      </c>
      <c r="FF166" s="236">
        <f>IF(COUNTIF($AV166:$AX166, $GA$1)&gt;0, FF$2, 0)</f>
        <v>0</v>
      </c>
      <c r="FG166" s="237">
        <f>IF(COUNTIF($AY166:$BA166, $GA$1)&gt;0, FG$2, 0)</f>
        <v>0</v>
      </c>
      <c r="FH166" s="238">
        <f>IF(COUNTIF($BB166:$BD166, $GA$1)&gt;0, FH$2, 0)</f>
        <v>0</v>
      </c>
      <c r="FI166" s="238">
        <f>IF(COUNTIF($BE166:$BG166, $GA$1)&gt;0, FI$2, 0)</f>
        <v>0</v>
      </c>
      <c r="FJ166" s="238">
        <f>IF(COUNTIF($BH166:$BJ166, $GA$1)&gt;0, FJ$2, 0)</f>
        <v>0</v>
      </c>
      <c r="FK166" s="238">
        <f>IF(COUNTIF($BK166:$BM166, $GA$1)&gt;0, FK$2, 0)</f>
        <v>0</v>
      </c>
      <c r="FL166" s="238">
        <f>IF(COUNTIF($BN166:$BP166, $GA$1)&gt;0, FL$2, 0)</f>
        <v>0</v>
      </c>
      <c r="FM166" s="238">
        <f>IF(COUNTIF($BQ166:$BS166, $GA$1)&gt;0, FM$2, 0)</f>
        <v>0</v>
      </c>
      <c r="FN166" s="238">
        <f>IF(COUNTIF($BT166:$BV166, $GA$1)&gt;0, FN$2, 0)</f>
        <v>0</v>
      </c>
      <c r="FO166" s="239">
        <f>IF(COUNTIF($BW166:$BY166, $GA$1)&gt;0, FO$2, 0)</f>
        <v>0</v>
      </c>
      <c r="FP166" s="240">
        <f>IF(COUNTIF($BZ166:$CB166, $GA$1)&gt;0, FP$2, 0)</f>
        <v>0</v>
      </c>
      <c r="FQ166" s="240">
        <f>IF(COUNTIF($CC166:$CE166, $GA$1)&gt;0, FQ$2, 0)</f>
        <v>0</v>
      </c>
      <c r="FR166" s="240">
        <f>IF(COUNTIF($CF166:$CH166, $GA$1)&gt;0, FR$2, 0)</f>
        <v>0</v>
      </c>
      <c r="FS166" s="240">
        <f>IF(COUNTIF($CI166:$CK166, $GA$1)&gt;0, FS$2, 0)</f>
        <v>0</v>
      </c>
      <c r="FT166" s="240">
        <f>IF(COUNTIF($CL166:$CN166, $GA$1)&gt;0, FT$2, 0)</f>
        <v>0</v>
      </c>
      <c r="FU166" s="240">
        <f>IF(COUNTIF($CO166:$CQ166, $GA$1)&gt;0, FU$2, 0)</f>
        <v>0</v>
      </c>
      <c r="FV166" s="240">
        <f>IF(COUNTIF($CR166:$CT166, $GA$1)&gt;0, FV$2, 0)</f>
        <v>0</v>
      </c>
      <c r="FW166" s="240">
        <f>IF(COUNTIF($CU166:$CW166, $GA$1)&gt;0, FW$2, 0)</f>
        <v>0</v>
      </c>
      <c r="FX166" s="240">
        <f>IF(COUNTIF($CX166:$CZ166, $GA$1)&gt;0, FX$2, 0)</f>
        <v>0</v>
      </c>
      <c r="FY166" s="240">
        <f>IF(COUNTIF($DA166:$DC166, $GA$1)&gt;0, FY$2, 0)</f>
        <v>0</v>
      </c>
      <c r="FZ166" s="240">
        <f>IF(COUNTIF($DD166:$DF166, $GA$1)&gt;0, FZ$2, 0)</f>
        <v>0</v>
      </c>
      <c r="GA166" s="241">
        <f>SUM(EU166:FZ166)</f>
        <v>0</v>
      </c>
      <c r="GB166" s="242">
        <f>IF(COUNTIF($N166:$Q166, HH$1)&gt;0, GB$2, 0)</f>
        <v>0</v>
      </c>
      <c r="GC166" s="234">
        <f>IF(COUNTIF($R166:$U166, HH$1)&gt;0, GC$2, 0)</f>
        <v>0</v>
      </c>
      <c r="GD166" s="234">
        <f>IF(COUNTIF($V166:$Y166, HH$1)&gt;0, GD$2, 0)</f>
        <v>0</v>
      </c>
      <c r="GE166" s="234">
        <f>IF(COUNTIF($Z166:$AA166, HH$1)&gt;0, GE$2, 0)</f>
        <v>0</v>
      </c>
      <c r="GF166" s="234">
        <f>IF(COUNTIF($AB166:$AC166, HH$1)&gt;0, GF$2, 0)</f>
        <v>0</v>
      </c>
      <c r="GG166" s="235">
        <f>IF(COUNTIF($AD166:$AF166, $HH$1)&gt;0, GG$2, 0)</f>
        <v>0</v>
      </c>
      <c r="GH166" s="236">
        <f>IF(COUNTIF($AG166:$AI166, $HH$1)&gt;0, GH$2, 0)</f>
        <v>0</v>
      </c>
      <c r="GI166" s="236">
        <f>IF(COUNTIF($AJ166:$AL166, $HH$1)&gt;0, GI$2, 0)</f>
        <v>0</v>
      </c>
      <c r="GJ166" s="236">
        <f>IF(COUNTIF($AM166:$AO166, $HH$1)&gt;0, GJ$2, 0)</f>
        <v>0</v>
      </c>
      <c r="GK166" s="236">
        <f>IF(COUNTIF($AP166:$AR166, $HH$1)&gt;0, GK$2, 0)</f>
        <v>0</v>
      </c>
      <c r="GL166" s="236">
        <f>IF(COUNTIF($AS166:$AU166, $HH$1)&gt;0, GL$2, 0)</f>
        <v>0</v>
      </c>
      <c r="GM166" s="236">
        <f>IF(COUNTIF($AV166:$AX166, $HH$1)&gt;0, GM$2, 0)</f>
        <v>0</v>
      </c>
      <c r="GN166" s="237">
        <f>IF(COUNTIF($AY166:$BA166, $HH$1)&gt;0, GN$2, 0)</f>
        <v>0</v>
      </c>
      <c r="GO166" s="238">
        <f>IF(COUNTIF($BB166:$BD166, $HH$1)&gt;0, GO$2, 0)</f>
        <v>0</v>
      </c>
      <c r="GP166" s="238">
        <f>IF(COUNTIF($BE166:$BG166, $HH$1)&gt;0, GP$2, 0)</f>
        <v>0</v>
      </c>
      <c r="GQ166" s="238">
        <f>IF(COUNTIF($BH166:$BJ166, $HH$1)&gt;0, GQ$2, 0)</f>
        <v>0</v>
      </c>
      <c r="GR166" s="238">
        <f>IF(COUNTIF($BK166:$BM166, $HH$1)&gt;0, GR$2, 0)</f>
        <v>0</v>
      </c>
      <c r="GS166" s="238">
        <f>IF(COUNTIF($BN166:$BP166, $HH$1)&gt;0, GS$2, 0)</f>
        <v>0</v>
      </c>
      <c r="GT166" s="238">
        <f>IF(COUNTIF($BQ166:$BS166, $HH$1)&gt;0, GT$2, 0)</f>
        <v>0</v>
      </c>
      <c r="GU166" s="238">
        <f>IF(COUNTIF($BT166:$BV166, $HH$1)&gt;0, GU$2, 0)</f>
        <v>0</v>
      </c>
      <c r="GV166" s="239">
        <f>IF(COUNTIF($BW166:$BY166, $HH$1)&gt;0, GV$2, 0)</f>
        <v>0</v>
      </c>
      <c r="GW166" s="240">
        <f>IF(COUNTIF($BZ166:$CB166, $HH$1)&gt;0, GW$2, 0)</f>
        <v>0</v>
      </c>
      <c r="GX166" s="240">
        <f>IF(COUNTIF($CC166:$CE166, $HH$1)&gt;0, GX$2, 0)</f>
        <v>0</v>
      </c>
      <c r="GY166" s="240">
        <f>IF(COUNTIF($CF166:$CH166, $HH$1)&gt;0, GY$2, 0)</f>
        <v>0</v>
      </c>
      <c r="GZ166" s="240">
        <f>IF(COUNTIF($CI166:$CK166, $HH$1)&gt;0, GZ$2, 0)</f>
        <v>0</v>
      </c>
      <c r="HA166" s="240">
        <f>IF(COUNTIF($CL166:$CN166, $HH$1)&gt;0, HA$2, 0)</f>
        <v>0</v>
      </c>
      <c r="HB166" s="240">
        <f>IF(COUNTIF($CO166:$CQ166, $HH$1)&gt;0, HB$2, 0)</f>
        <v>0</v>
      </c>
      <c r="HC166" s="240">
        <f>IF(COUNTIF($CR166:$CT166, $HH$1)&gt;0, HC$2, 0)</f>
        <v>0</v>
      </c>
      <c r="HD166" s="240">
        <f>IF(COUNTIF($CU166:$CW166, $HH$1)&gt;0, HD$2, 0)</f>
        <v>0</v>
      </c>
      <c r="HE166" s="240">
        <f>IF(COUNTIF($CX166:$CZ166, $HH$1)&gt;0, HE$2, 0)</f>
        <v>0</v>
      </c>
      <c r="HF166" s="240">
        <f>IF(COUNTIF($DA166:$DC166, $HH$1)&gt;0, HF$2, 0)</f>
        <v>0</v>
      </c>
      <c r="HG166" s="240">
        <f>IF(COUNTIF($DD166:$DF166, $HH$1)&gt;0, HG$2, 0)</f>
        <v>0</v>
      </c>
      <c r="HH166" s="241">
        <f>SUM(GB166:HG166)</f>
        <v>0</v>
      </c>
      <c r="HI166" s="243"/>
      <c r="HJ166" s="242">
        <f>IF(MAX($N166:$Q166)&gt;=40, HJ$2, 0)</f>
        <v>0</v>
      </c>
      <c r="HK166" s="234">
        <f>IF(MAX($R166:$U166)&gt;=40, HK$2, 0)</f>
        <v>0</v>
      </c>
      <c r="HL166" s="234">
        <f>IF(MAX($V166:$Y166)&gt;=40, HL$2, 0)</f>
        <v>0</v>
      </c>
      <c r="HM166" s="234">
        <f>IF(MAX($Z166:$AA166)&gt;=40, HM$2, 0)</f>
        <v>0</v>
      </c>
      <c r="HN166" s="234">
        <f>IF(MAX($AB166:$AC166)&gt;=40, HN$2, 0)</f>
        <v>0</v>
      </c>
      <c r="HO166" s="235">
        <f>IF(MAX($AD166:$AF166)&gt;=40, HO$2, 0)</f>
        <v>0</v>
      </c>
      <c r="HP166" s="236">
        <f>IF(MAX($AG166:$AI166)&gt;=40, HP$2, 0)</f>
        <v>0</v>
      </c>
      <c r="HQ166" s="236">
        <f>IF(MAX($AJ166:$AL166)&gt;=40, HQ$2, 0)</f>
        <v>0</v>
      </c>
      <c r="HR166" s="236">
        <f>IF(MAX($AM166:$AO166)&gt;=40, HR$2, 0)</f>
        <v>0</v>
      </c>
      <c r="HS166" s="236">
        <f>IF(MAX($AP166:$AR166)&gt;=40, HS$2, 0)</f>
        <v>0</v>
      </c>
      <c r="HT166" s="236">
        <f>IF(MAX($AS166:$AU166)&gt;=40, HT$2, 0)</f>
        <v>0</v>
      </c>
      <c r="HU166" s="236">
        <f>IF(MAX($AV166:$AX166)&gt;=40, HU$2, 0)</f>
        <v>0</v>
      </c>
      <c r="HV166" s="237">
        <f>IF(MAX($AY166:$BA166)&gt;=40, HV$2, 0)</f>
        <v>0</v>
      </c>
      <c r="HW166" s="238">
        <f>IF(MAX($BB166:$BD166)&gt;=40, HW$2, 0)</f>
        <v>0</v>
      </c>
      <c r="HX166" s="238">
        <f>IF(MAX($BE166:$BG166)&gt;=40, HX$2, 0)</f>
        <v>0</v>
      </c>
      <c r="HY166" s="238">
        <f>IF(MAX($BH166:$BJ166)&gt;=40, HY$2, 0)</f>
        <v>0</v>
      </c>
      <c r="HZ166" s="238">
        <f>IF(MAX($BK166:$BM166)&gt;=40, HZ$2, 0)</f>
        <v>0</v>
      </c>
      <c r="IA166" s="238">
        <f>IF(MAX($BN166:$BP166)&gt;=40, IA$2, 0)</f>
        <v>0</v>
      </c>
      <c r="IB166" s="238">
        <f>IF(MAX($BQ166:$BS166)&gt;=40, IB$2, 0)</f>
        <v>0</v>
      </c>
      <c r="IC166" s="238">
        <f>IF(MAX($BT166:$BV166)&gt;=40, IC$2, 0)</f>
        <v>0</v>
      </c>
      <c r="ID166" s="239">
        <f>IF(MAX($BW166:$BY166)&gt;=40, ID$2, 0)</f>
        <v>0</v>
      </c>
      <c r="IE166" s="240">
        <f>IF(MAX($BZ166:$CB166)&gt;=40, IE$2, 0)</f>
        <v>0</v>
      </c>
      <c r="IF166" s="240">
        <f>IF(MAX($CC166:$CE166)&gt;=40, IF$2, 0)</f>
        <v>0</v>
      </c>
      <c r="IG166" s="240">
        <f>IF(MAX($CF166:$CH166)&gt;=40, IG$2, 0)</f>
        <v>0</v>
      </c>
      <c r="IH166" s="240">
        <f>IF(MAX($CI166:$CK166)&gt;=40, IH$2, 0)</f>
        <v>0</v>
      </c>
      <c r="II166" s="240">
        <f>IF(MAX($CL166:$CN166)&gt;=40, II$2, 0)</f>
        <v>0</v>
      </c>
      <c r="IJ166" s="240">
        <f>IF(MAX($CO166:$CQ166)&gt;=40, IJ$2, 0)</f>
        <v>0</v>
      </c>
      <c r="IK166" s="240">
        <f>IF(MAX($CR166:$CT166)&gt;=40, IK$2, 0)</f>
        <v>0</v>
      </c>
      <c r="IL166" s="240">
        <f>IF(MAX($CU166:$CW166)&gt;=40, IL$2, 0)</f>
        <v>0</v>
      </c>
      <c r="IM166" s="240">
        <f>IF(MAX($CX166:$CZ166)&gt;=40, IM$2, 0)</f>
        <v>0</v>
      </c>
      <c r="IN166" s="240">
        <f>IF(MAX($DA166:$DC166)&gt;=40, IN$2, 0)</f>
        <v>0</v>
      </c>
      <c r="IO166" s="240">
        <f>IF(MAX($DD166:$DF166)&gt;=40, IO$2, 0)</f>
        <v>0</v>
      </c>
      <c r="IP166" s="416">
        <f>SUM(HO166:IB166, ID166:IO166)</f>
        <v>0</v>
      </c>
      <c r="IQ166" s="416">
        <f>SUM(HJ166:HN166, IC166)</f>
        <v>0</v>
      </c>
    </row>
    <row r="167" spans="2:251" ht="15" customHeight="1" x14ac:dyDescent="0.25">
      <c r="B167" s="337"/>
      <c r="C167" s="393"/>
      <c r="D167" s="339"/>
      <c r="E167" s="337"/>
      <c r="F167" s="337"/>
      <c r="G167" s="337"/>
      <c r="H167" s="337"/>
      <c r="I167" s="340"/>
      <c r="J167" s="341"/>
      <c r="K167" s="341"/>
      <c r="L167" s="342"/>
      <c r="M167" s="343"/>
      <c r="N167" s="344"/>
      <c r="O167" s="345"/>
      <c r="P167" s="345"/>
      <c r="Q167" s="346"/>
      <c r="R167" s="344"/>
      <c r="S167" s="345"/>
      <c r="T167" s="345"/>
      <c r="U167" s="395"/>
      <c r="V167" s="344"/>
      <c r="W167" s="345"/>
      <c r="X167" s="345"/>
      <c r="Y167" s="346"/>
      <c r="Z167" s="344"/>
      <c r="AA167" s="346"/>
      <c r="AB167" s="344"/>
      <c r="AC167" s="346"/>
      <c r="AD167" s="344"/>
      <c r="AE167" s="345"/>
      <c r="AF167" s="346"/>
      <c r="AG167" s="344"/>
      <c r="AH167" s="345"/>
      <c r="AI167" s="346"/>
      <c r="AJ167" s="344"/>
      <c r="AK167" s="345"/>
      <c r="AL167" s="346"/>
      <c r="AM167" s="344"/>
      <c r="AN167" s="345"/>
      <c r="AO167" s="346"/>
      <c r="AP167" s="344"/>
      <c r="AQ167" s="345"/>
      <c r="AR167" s="346"/>
      <c r="AS167" s="344"/>
      <c r="AT167" s="345"/>
      <c r="AU167" s="346"/>
      <c r="AV167" s="344"/>
      <c r="AW167" s="345"/>
      <c r="AX167" s="346"/>
      <c r="AY167" s="344"/>
      <c r="AZ167" s="345"/>
      <c r="BA167" s="346"/>
      <c r="BB167" s="344"/>
      <c r="BC167" s="345"/>
      <c r="BD167" s="346"/>
      <c r="BE167" s="344"/>
      <c r="BF167" s="345"/>
      <c r="BG167" s="346"/>
      <c r="BH167" s="344"/>
      <c r="BI167" s="345"/>
      <c r="BJ167" s="346"/>
      <c r="BK167" s="344"/>
      <c r="BL167" s="345"/>
      <c r="BM167" s="346"/>
      <c r="BN167" s="344"/>
      <c r="BO167" s="345"/>
      <c r="BP167" s="346"/>
      <c r="BQ167" s="344"/>
      <c r="BR167" s="345"/>
      <c r="BS167" s="346"/>
      <c r="BT167" s="344"/>
      <c r="BU167" s="347"/>
      <c r="BV167" s="346"/>
      <c r="BW167" s="344"/>
      <c r="BX167" s="345"/>
      <c r="BY167" s="346"/>
      <c r="BZ167" s="344"/>
      <c r="CA167" s="345"/>
      <c r="CB167" s="346"/>
      <c r="CC167" s="344"/>
      <c r="CD167" s="345"/>
      <c r="CE167" s="345"/>
      <c r="CF167" s="345"/>
      <c r="CG167" s="345"/>
      <c r="CH167" s="346"/>
      <c r="CI167" s="344"/>
      <c r="CJ167" s="345"/>
      <c r="CK167" s="346"/>
      <c r="CL167" s="344"/>
      <c r="CM167" s="345"/>
      <c r="CN167" s="346"/>
      <c r="CO167" s="344"/>
      <c r="CP167" s="345"/>
      <c r="CQ167" s="346"/>
      <c r="CR167" s="344"/>
      <c r="CS167" s="345"/>
      <c r="CT167" s="346"/>
      <c r="CU167" s="344"/>
      <c r="CV167" s="345"/>
      <c r="CW167" s="346"/>
      <c r="CX167" s="344"/>
      <c r="CY167" s="345"/>
      <c r="CZ167" s="346"/>
      <c r="DA167" s="344"/>
      <c r="DB167" s="345"/>
      <c r="DC167" s="346"/>
      <c r="DD167" s="344"/>
      <c r="DE167" s="345"/>
      <c r="DF167" s="346"/>
      <c r="DG167" s="338"/>
      <c r="DH167" s="348"/>
      <c r="DI167" s="348"/>
      <c r="DJ167" s="349"/>
      <c r="DK167" s="343"/>
      <c r="DL167" s="350"/>
      <c r="DM167" s="351"/>
      <c r="DN167" s="352"/>
      <c r="DO167" s="353"/>
      <c r="DP167" s="353"/>
      <c r="DQ167" s="353"/>
      <c r="DR167" s="353"/>
      <c r="DS167" s="354"/>
      <c r="DT167" s="355"/>
      <c r="DU167" s="355"/>
      <c r="DV167" s="355"/>
      <c r="DW167" s="355"/>
      <c r="DX167" s="355"/>
      <c r="DY167" s="355"/>
      <c r="DZ167" s="356"/>
      <c r="EA167" s="357"/>
      <c r="EB167" s="357"/>
      <c r="EC167" s="357"/>
      <c r="ED167" s="357"/>
      <c r="EE167" s="357"/>
      <c r="EF167" s="357"/>
      <c r="EG167" s="357"/>
      <c r="EH167" s="358"/>
      <c r="EI167" s="359"/>
      <c r="EJ167" s="359"/>
      <c r="EK167" s="359"/>
      <c r="EL167" s="359"/>
      <c r="EM167" s="359"/>
      <c r="EN167" s="359"/>
      <c r="EO167" s="359"/>
      <c r="EP167" s="359"/>
      <c r="EQ167" s="359"/>
      <c r="ER167" s="359"/>
      <c r="ES167" s="359"/>
      <c r="ET167" s="360"/>
      <c r="EU167" s="352"/>
      <c r="EV167" s="353"/>
      <c r="EW167" s="353"/>
      <c r="EX167" s="353"/>
      <c r="EY167" s="353"/>
      <c r="EZ167" s="354"/>
      <c r="FA167" s="355"/>
      <c r="FB167" s="355"/>
      <c r="FC167" s="355"/>
      <c r="FD167" s="355"/>
      <c r="FE167" s="355"/>
      <c r="FF167" s="355"/>
      <c r="FG167" s="356"/>
      <c r="FH167" s="357"/>
      <c r="FI167" s="357"/>
      <c r="FJ167" s="357"/>
      <c r="FK167" s="357"/>
      <c r="FL167" s="357"/>
      <c r="FM167" s="357"/>
      <c r="FN167" s="357"/>
      <c r="FO167" s="358"/>
      <c r="FP167" s="359"/>
      <c r="FQ167" s="359"/>
      <c r="FR167" s="359"/>
      <c r="FS167" s="359"/>
      <c r="FT167" s="359"/>
      <c r="FU167" s="359"/>
      <c r="FV167" s="359"/>
      <c r="FW167" s="359"/>
      <c r="FX167" s="359"/>
      <c r="FY167" s="359"/>
      <c r="FZ167" s="359"/>
      <c r="GA167" s="360"/>
      <c r="GB167" s="352"/>
      <c r="GC167" s="353"/>
      <c r="GD167" s="353"/>
      <c r="GE167" s="353"/>
      <c r="GF167" s="353"/>
      <c r="GG167" s="354"/>
      <c r="GH167" s="355"/>
      <c r="GI167" s="355"/>
      <c r="GJ167" s="355"/>
      <c r="GK167" s="355"/>
      <c r="GL167" s="355"/>
      <c r="GM167" s="355"/>
      <c r="GN167" s="356"/>
      <c r="GO167" s="357"/>
      <c r="GP167" s="357"/>
      <c r="GQ167" s="357"/>
      <c r="GR167" s="357"/>
      <c r="GS167" s="357"/>
      <c r="GT167" s="357"/>
      <c r="GU167" s="357"/>
      <c r="GV167" s="358"/>
      <c r="GW167" s="359"/>
      <c r="GX167" s="359"/>
      <c r="GY167" s="359"/>
      <c r="GZ167" s="359"/>
      <c r="HA167" s="359"/>
      <c r="HB167" s="359"/>
      <c r="HC167" s="359"/>
      <c r="HD167" s="359"/>
      <c r="HE167" s="359"/>
      <c r="HF167" s="359"/>
      <c r="HG167" s="359"/>
      <c r="HH167" s="360"/>
      <c r="HI167" s="361"/>
      <c r="HJ167" s="352"/>
      <c r="HK167" s="353"/>
      <c r="HL167" s="353"/>
      <c r="HM167" s="353"/>
      <c r="HN167" s="353"/>
      <c r="HO167" s="354"/>
      <c r="HP167" s="355"/>
      <c r="HQ167" s="355"/>
      <c r="HR167" s="355"/>
      <c r="HS167" s="355"/>
      <c r="HT167" s="355"/>
      <c r="HU167" s="355"/>
      <c r="HV167" s="356"/>
      <c r="HW167" s="357"/>
      <c r="HX167" s="357"/>
      <c r="HY167" s="357"/>
      <c r="HZ167" s="357"/>
      <c r="IA167" s="357"/>
      <c r="IB167" s="357"/>
      <c r="IC167" s="357"/>
      <c r="ID167" s="358"/>
      <c r="IE167" s="359"/>
      <c r="IF167" s="359"/>
      <c r="IG167" s="359"/>
      <c r="IH167" s="359"/>
      <c r="II167" s="359"/>
      <c r="IJ167" s="359"/>
      <c r="IK167" s="359"/>
      <c r="IL167" s="359"/>
      <c r="IM167" s="359"/>
      <c r="IN167" s="359"/>
      <c r="IO167" s="359"/>
      <c r="IP167" s="415"/>
      <c r="IQ167" s="415"/>
    </row>
    <row r="168" spans="2:251" ht="15" x14ac:dyDescent="0.25">
      <c r="C168" s="363" t="s">
        <v>915</v>
      </c>
      <c r="D168" s="317"/>
      <c r="E168" s="362">
        <f>COUNTIF(E163:E167, "G")</f>
        <v>0</v>
      </c>
      <c r="F168" s="318"/>
      <c r="G168" s="330"/>
      <c r="H168" s="318"/>
      <c r="I168" s="330"/>
      <c r="J168" s="330"/>
      <c r="K168" s="330"/>
      <c r="L168" s="330"/>
      <c r="M168" s="419"/>
      <c r="N168" s="331"/>
      <c r="O168" s="332"/>
      <c r="P168" s="332"/>
      <c r="Q168" s="333"/>
      <c r="R168" s="331"/>
      <c r="S168" s="332"/>
      <c r="T168" s="332"/>
      <c r="U168" s="332"/>
      <c r="V168" s="331"/>
      <c r="W168" s="332"/>
      <c r="X168" s="332"/>
      <c r="Y168" s="333"/>
      <c r="Z168" s="331"/>
      <c r="AA168" s="333"/>
      <c r="AB168" s="331"/>
      <c r="AC168" s="333"/>
      <c r="AD168" s="331"/>
      <c r="AE168" s="332"/>
      <c r="AF168" s="333"/>
      <c r="AG168" s="331"/>
      <c r="AH168" s="332"/>
      <c r="AI168" s="333"/>
      <c r="AJ168" s="331"/>
      <c r="AK168" s="332"/>
      <c r="AL168" s="333"/>
      <c r="AM168" s="331"/>
      <c r="AN168" s="332"/>
      <c r="AO168" s="333"/>
      <c r="AP168" s="331"/>
      <c r="AQ168" s="332"/>
      <c r="AR168" s="333"/>
      <c r="AS168" s="331"/>
      <c r="AT168" s="332"/>
      <c r="AU168" s="333"/>
      <c r="AV168" s="331"/>
      <c r="AW168" s="332"/>
      <c r="AX168" s="333"/>
      <c r="AY168" s="331"/>
      <c r="AZ168" s="332"/>
      <c r="BA168" s="333"/>
      <c r="BB168" s="331"/>
      <c r="BC168" s="332"/>
      <c r="BD168" s="333"/>
      <c r="BE168" s="331"/>
      <c r="BF168" s="332"/>
      <c r="BG168" s="333"/>
      <c r="BH168" s="331"/>
      <c r="BI168" s="332"/>
      <c r="BJ168" s="333"/>
      <c r="BK168" s="331"/>
      <c r="BL168" s="332"/>
      <c r="BM168" s="333"/>
      <c r="BN168" s="331"/>
      <c r="BO168" s="332"/>
      <c r="BP168" s="333"/>
      <c r="BQ168" s="331"/>
      <c r="BR168" s="332"/>
      <c r="BS168" s="333"/>
      <c r="BT168" s="331"/>
      <c r="BU168" s="332"/>
      <c r="BV168" s="332"/>
      <c r="BW168" s="331"/>
      <c r="BX168" s="332"/>
      <c r="BY168" s="333"/>
      <c r="BZ168" s="331"/>
      <c r="CA168" s="332"/>
      <c r="CB168" s="333"/>
      <c r="CC168" s="331" t="s">
        <v>900</v>
      </c>
      <c r="CD168" s="332"/>
      <c r="CE168" s="332"/>
      <c r="CF168" s="332"/>
      <c r="CG168" s="332"/>
      <c r="CH168" s="333"/>
      <c r="CI168" s="331"/>
      <c r="CJ168" s="332"/>
      <c r="CK168" s="333"/>
      <c r="CL168" s="331"/>
      <c r="CM168" s="332"/>
      <c r="CN168" s="333"/>
      <c r="CO168" s="331" t="s">
        <v>899</v>
      </c>
      <c r="CP168" s="332"/>
      <c r="CQ168" s="332"/>
      <c r="CR168" s="332"/>
      <c r="CS168" s="332"/>
      <c r="CT168" s="332"/>
      <c r="CU168" s="332"/>
      <c r="CV168" s="332"/>
      <c r="CW168" s="332"/>
      <c r="CX168" s="332"/>
      <c r="CY168" s="332"/>
      <c r="CZ168" s="332"/>
      <c r="DA168" s="332"/>
      <c r="DB168" s="332"/>
      <c r="DC168" s="332"/>
      <c r="DD168" s="332"/>
      <c r="DE168" s="332"/>
      <c r="DF168" s="333"/>
      <c r="DG168" s="330"/>
      <c r="DH168" s="372" t="s">
        <v>917</v>
      </c>
      <c r="DI168" s="370">
        <f>COUNTIF($DK163:$DK167, DI$2)</f>
        <v>0</v>
      </c>
      <c r="DJ168" s="370">
        <f>COUNTIF($DK163:$DK167, DJ$2)</f>
        <v>0</v>
      </c>
      <c r="DK168" s="370">
        <f>COUNTIF($DK163:$DK167, DK$2)</f>
        <v>0</v>
      </c>
      <c r="DL168" s="371">
        <f>COUNTIF($DK163:$DK167, DL$2)</f>
        <v>0</v>
      </c>
      <c r="DM168" s="319"/>
      <c r="DN168" s="320"/>
      <c r="DO168" s="321"/>
      <c r="DP168" s="321"/>
      <c r="DQ168" s="321"/>
      <c r="DR168" s="321"/>
      <c r="DS168" s="322"/>
      <c r="DT168" s="323"/>
      <c r="DU168" s="323"/>
      <c r="DV168" s="323"/>
      <c r="DW168" s="323"/>
      <c r="DX168" s="323"/>
      <c r="DY168" s="323"/>
      <c r="DZ168" s="324"/>
      <c r="EA168" s="325"/>
      <c r="EB168" s="325"/>
      <c r="EC168" s="325"/>
      <c r="ED168" s="325"/>
      <c r="EE168" s="325"/>
      <c r="EF168" s="325"/>
      <c r="EG168" s="325"/>
      <c r="EH168" s="326"/>
      <c r="EI168" s="327"/>
      <c r="EJ168" s="327"/>
      <c r="EK168" s="327"/>
      <c r="EL168" s="327"/>
      <c r="EM168" s="327"/>
      <c r="EN168" s="327"/>
      <c r="EO168" s="327"/>
      <c r="EP168" s="327"/>
      <c r="EQ168" s="327"/>
      <c r="ER168" s="327"/>
      <c r="ES168" s="327"/>
      <c r="ET168" s="328"/>
      <c r="EU168" s="320"/>
      <c r="EV168" s="321"/>
      <c r="EW168" s="321"/>
      <c r="EX168" s="321"/>
      <c r="EY168" s="321"/>
      <c r="EZ168" s="322"/>
      <c r="FA168" s="323"/>
      <c r="FB168" s="323"/>
      <c r="FC168" s="323"/>
      <c r="FD168" s="323"/>
      <c r="FE168" s="323"/>
      <c r="FF168" s="323"/>
      <c r="FG168" s="324"/>
      <c r="FH168" s="325"/>
      <c r="FI168" s="325"/>
      <c r="FJ168" s="325"/>
      <c r="FK168" s="325"/>
      <c r="FL168" s="325"/>
      <c r="FM168" s="325"/>
      <c r="FN168" s="325"/>
      <c r="FO168" s="326"/>
      <c r="FP168" s="327"/>
      <c r="FQ168" s="327"/>
      <c r="FR168" s="327"/>
      <c r="FS168" s="327"/>
      <c r="FT168" s="327"/>
      <c r="FU168" s="327"/>
      <c r="FV168" s="327"/>
      <c r="FW168" s="327"/>
      <c r="FX168" s="327"/>
      <c r="FY168" s="327"/>
      <c r="FZ168" s="327"/>
      <c r="GA168" s="328"/>
      <c r="GB168" s="320"/>
      <c r="GC168" s="321"/>
      <c r="GD168" s="321"/>
      <c r="GE168" s="321"/>
      <c r="GF168" s="321"/>
      <c r="GG168" s="322"/>
      <c r="GH168" s="323"/>
      <c r="GI168" s="323"/>
      <c r="GJ168" s="323"/>
      <c r="GK168" s="323"/>
      <c r="GL168" s="323"/>
      <c r="GM168" s="323"/>
      <c r="GN168" s="324"/>
      <c r="GO168" s="325"/>
      <c r="GP168" s="325"/>
      <c r="GQ168" s="325"/>
      <c r="GR168" s="325"/>
      <c r="GS168" s="325"/>
      <c r="GT168" s="325"/>
      <c r="GU168" s="325"/>
      <c r="GV168" s="326"/>
      <c r="GW168" s="327"/>
      <c r="GX168" s="327"/>
      <c r="GY168" s="327"/>
      <c r="GZ168" s="327"/>
      <c r="HA168" s="327"/>
      <c r="HB168" s="327"/>
      <c r="HC168" s="327"/>
      <c r="HD168" s="327"/>
      <c r="HE168" s="327"/>
      <c r="HF168" s="327"/>
      <c r="HG168" s="327"/>
      <c r="HH168" s="328"/>
      <c r="HI168" s="329"/>
      <c r="HJ168" s="320"/>
      <c r="HK168" s="321"/>
      <c r="HL168" s="321"/>
      <c r="HM168" s="321"/>
      <c r="HN168" s="321"/>
      <c r="HO168" s="322"/>
      <c r="HP168" s="323"/>
      <c r="HQ168" s="323"/>
      <c r="HR168" s="323"/>
      <c r="HS168" s="323"/>
      <c r="HT168" s="323"/>
      <c r="HU168" s="323"/>
      <c r="HV168" s="324"/>
      <c r="HW168" s="325"/>
      <c r="HX168" s="325"/>
      <c r="HY168" s="325"/>
      <c r="HZ168" s="325"/>
      <c r="IA168" s="325"/>
      <c r="IB168" s="325"/>
      <c r="IC168" s="325"/>
      <c r="ID168" s="326"/>
      <c r="IE168" s="327"/>
      <c r="IF168" s="327"/>
      <c r="IG168" s="327"/>
      <c r="IH168" s="327"/>
      <c r="II168" s="327"/>
      <c r="IJ168" s="327"/>
      <c r="IK168" s="327"/>
      <c r="IL168" s="327"/>
      <c r="IM168" s="327"/>
      <c r="IN168" s="327"/>
      <c r="IO168" s="327"/>
      <c r="IP168" s="417"/>
      <c r="IQ168" s="417"/>
    </row>
    <row r="169" spans="2:251" ht="15" customHeight="1" x14ac:dyDescent="0.25">
      <c r="B169" s="337"/>
      <c r="C169" s="393"/>
      <c r="D169" s="339"/>
      <c r="E169" s="337"/>
      <c r="F169" s="337"/>
      <c r="G169" s="337"/>
      <c r="H169" s="337"/>
      <c r="I169" s="340"/>
      <c r="J169" s="341"/>
      <c r="K169" s="341"/>
      <c r="L169" s="342"/>
      <c r="M169" s="343"/>
      <c r="N169" s="344"/>
      <c r="O169" s="345"/>
      <c r="P169" s="345"/>
      <c r="Q169" s="346"/>
      <c r="R169" s="344"/>
      <c r="S169" s="345"/>
      <c r="T169" s="345"/>
      <c r="U169" s="395"/>
      <c r="V169" s="344"/>
      <c r="W169" s="345"/>
      <c r="X169" s="345"/>
      <c r="Y169" s="346"/>
      <c r="Z169" s="344"/>
      <c r="AA169" s="346"/>
      <c r="AB169" s="344"/>
      <c r="AC169" s="346"/>
      <c r="AD169" s="344"/>
      <c r="AE169" s="345"/>
      <c r="AF169" s="346"/>
      <c r="AG169" s="344"/>
      <c r="AH169" s="345"/>
      <c r="AI169" s="346"/>
      <c r="AJ169" s="344"/>
      <c r="AK169" s="345"/>
      <c r="AL169" s="346"/>
      <c r="AM169" s="344"/>
      <c r="AN169" s="345"/>
      <c r="AO169" s="346"/>
      <c r="AP169" s="344"/>
      <c r="AQ169" s="345"/>
      <c r="AR169" s="346"/>
      <c r="AS169" s="344"/>
      <c r="AT169" s="345"/>
      <c r="AU169" s="346"/>
      <c r="AV169" s="344"/>
      <c r="AW169" s="345"/>
      <c r="AX169" s="346"/>
      <c r="AY169" s="344"/>
      <c r="AZ169" s="345"/>
      <c r="BA169" s="346"/>
      <c r="BB169" s="344"/>
      <c r="BC169" s="345"/>
      <c r="BD169" s="346"/>
      <c r="BE169" s="344"/>
      <c r="BF169" s="345"/>
      <c r="BG169" s="346"/>
      <c r="BH169" s="344"/>
      <c r="BI169" s="345"/>
      <c r="BJ169" s="346"/>
      <c r="BK169" s="344"/>
      <c r="BL169" s="345"/>
      <c r="BM169" s="346"/>
      <c r="BN169" s="344"/>
      <c r="BO169" s="345"/>
      <c r="BP169" s="346"/>
      <c r="BQ169" s="344"/>
      <c r="BR169" s="345"/>
      <c r="BS169" s="346"/>
      <c r="BT169" s="344"/>
      <c r="BU169" s="347"/>
      <c r="BV169" s="346"/>
      <c r="BW169" s="344"/>
      <c r="BX169" s="345"/>
      <c r="BY169" s="346"/>
      <c r="BZ169" s="344"/>
      <c r="CA169" s="345"/>
      <c r="CB169" s="346"/>
      <c r="CC169" s="344"/>
      <c r="CD169" s="345"/>
      <c r="CE169" s="345"/>
      <c r="CF169" s="345"/>
      <c r="CG169" s="345"/>
      <c r="CH169" s="346"/>
      <c r="CI169" s="344"/>
      <c r="CJ169" s="345"/>
      <c r="CK169" s="346"/>
      <c r="CL169" s="344"/>
      <c r="CM169" s="345"/>
      <c r="CN169" s="346"/>
      <c r="CO169" s="344"/>
      <c r="CP169" s="345"/>
      <c r="CQ169" s="346"/>
      <c r="CR169" s="344"/>
      <c r="CS169" s="345"/>
      <c r="CT169" s="346"/>
      <c r="CU169" s="344"/>
      <c r="CV169" s="345"/>
      <c r="CW169" s="346"/>
      <c r="CX169" s="344"/>
      <c r="CY169" s="345"/>
      <c r="CZ169" s="346"/>
      <c r="DA169" s="344"/>
      <c r="DB169" s="345"/>
      <c r="DC169" s="346"/>
      <c r="DD169" s="344"/>
      <c r="DE169" s="345"/>
      <c r="DF169" s="346"/>
      <c r="DG169" s="338"/>
      <c r="DH169" s="348"/>
      <c r="DI169" s="348"/>
      <c r="DJ169" s="349"/>
      <c r="DK169" s="343"/>
      <c r="DL169" s="350"/>
      <c r="DM169" s="351"/>
      <c r="DN169" s="352"/>
      <c r="DO169" s="353"/>
      <c r="DP169" s="353"/>
      <c r="DQ169" s="353"/>
      <c r="DR169" s="353"/>
      <c r="DS169" s="354"/>
      <c r="DT169" s="355"/>
      <c r="DU169" s="355"/>
      <c r="DV169" s="355"/>
      <c r="DW169" s="355"/>
      <c r="DX169" s="355"/>
      <c r="DY169" s="355"/>
      <c r="DZ169" s="356"/>
      <c r="EA169" s="357"/>
      <c r="EB169" s="357"/>
      <c r="EC169" s="357"/>
      <c r="ED169" s="357"/>
      <c r="EE169" s="357"/>
      <c r="EF169" s="357"/>
      <c r="EG169" s="357"/>
      <c r="EH169" s="358"/>
      <c r="EI169" s="359"/>
      <c r="EJ169" s="359"/>
      <c r="EK169" s="359"/>
      <c r="EL169" s="359"/>
      <c r="EM169" s="359"/>
      <c r="EN169" s="359"/>
      <c r="EO169" s="359"/>
      <c r="EP169" s="359"/>
      <c r="EQ169" s="359"/>
      <c r="ER169" s="359"/>
      <c r="ES169" s="359"/>
      <c r="ET169" s="360"/>
      <c r="EU169" s="352"/>
      <c r="EV169" s="353"/>
      <c r="EW169" s="353"/>
      <c r="EX169" s="353"/>
      <c r="EY169" s="353"/>
      <c r="EZ169" s="354"/>
      <c r="FA169" s="355"/>
      <c r="FB169" s="355"/>
      <c r="FC169" s="355"/>
      <c r="FD169" s="355"/>
      <c r="FE169" s="355"/>
      <c r="FF169" s="355"/>
      <c r="FG169" s="356"/>
      <c r="FH169" s="357"/>
      <c r="FI169" s="357"/>
      <c r="FJ169" s="357"/>
      <c r="FK169" s="357"/>
      <c r="FL169" s="357"/>
      <c r="FM169" s="357"/>
      <c r="FN169" s="357"/>
      <c r="FO169" s="358"/>
      <c r="FP169" s="359"/>
      <c r="FQ169" s="359"/>
      <c r="FR169" s="359"/>
      <c r="FS169" s="359"/>
      <c r="FT169" s="359"/>
      <c r="FU169" s="359"/>
      <c r="FV169" s="359"/>
      <c r="FW169" s="359"/>
      <c r="FX169" s="359"/>
      <c r="FY169" s="359"/>
      <c r="FZ169" s="359"/>
      <c r="GA169" s="360"/>
      <c r="GB169" s="352"/>
      <c r="GC169" s="353"/>
      <c r="GD169" s="353"/>
      <c r="GE169" s="353"/>
      <c r="GF169" s="353"/>
      <c r="GG169" s="354"/>
      <c r="GH169" s="355"/>
      <c r="GI169" s="355"/>
      <c r="GJ169" s="355"/>
      <c r="GK169" s="355"/>
      <c r="GL169" s="355"/>
      <c r="GM169" s="355"/>
      <c r="GN169" s="356"/>
      <c r="GO169" s="357"/>
      <c r="GP169" s="357"/>
      <c r="GQ169" s="357"/>
      <c r="GR169" s="357"/>
      <c r="GS169" s="357"/>
      <c r="GT169" s="357"/>
      <c r="GU169" s="357"/>
      <c r="GV169" s="358"/>
      <c r="GW169" s="359"/>
      <c r="GX169" s="359"/>
      <c r="GY169" s="359"/>
      <c r="GZ169" s="359"/>
      <c r="HA169" s="359"/>
      <c r="HB169" s="359"/>
      <c r="HC169" s="359"/>
      <c r="HD169" s="359"/>
      <c r="HE169" s="359"/>
      <c r="HF169" s="359"/>
      <c r="HG169" s="359"/>
      <c r="HH169" s="360"/>
      <c r="HI169" s="361"/>
      <c r="HJ169" s="352"/>
      <c r="HK169" s="353"/>
      <c r="HL169" s="353"/>
      <c r="HM169" s="353"/>
      <c r="HN169" s="353"/>
      <c r="HO169" s="354"/>
      <c r="HP169" s="355"/>
      <c r="HQ169" s="355"/>
      <c r="HR169" s="355"/>
      <c r="HS169" s="355"/>
      <c r="HT169" s="355"/>
      <c r="HU169" s="355"/>
      <c r="HV169" s="356"/>
      <c r="HW169" s="357"/>
      <c r="HX169" s="357"/>
      <c r="HY169" s="357"/>
      <c r="HZ169" s="357"/>
      <c r="IA169" s="357"/>
      <c r="IB169" s="357"/>
      <c r="IC169" s="357"/>
      <c r="ID169" s="358"/>
      <c r="IE169" s="359"/>
      <c r="IF169" s="359"/>
      <c r="IG169" s="359"/>
      <c r="IH169" s="359"/>
      <c r="II169" s="359"/>
      <c r="IJ169" s="359"/>
      <c r="IK169" s="359"/>
      <c r="IL169" s="359"/>
      <c r="IM169" s="359"/>
      <c r="IN169" s="359"/>
      <c r="IO169" s="359"/>
      <c r="IP169" s="415"/>
      <c r="IQ169" s="415"/>
    </row>
    <row r="170" spans="2:251" ht="15" customHeight="1" x14ac:dyDescent="0.25">
      <c r="B170" s="392">
        <v>1</v>
      </c>
      <c r="C170" s="13"/>
      <c r="D170" s="423"/>
      <c r="E170" s="20"/>
      <c r="F170" s="6"/>
      <c r="G170" s="20"/>
      <c r="H170" s="20"/>
      <c r="I170" s="23"/>
      <c r="J170" s="6"/>
      <c r="K170" s="6"/>
      <c r="L170" s="424"/>
      <c r="M170" s="425"/>
      <c r="N170" s="24"/>
      <c r="O170" s="107"/>
      <c r="P170" s="107"/>
      <c r="Q170" s="273"/>
      <c r="R170" s="24"/>
      <c r="S170" s="107"/>
      <c r="T170" s="107"/>
      <c r="U170" s="290"/>
      <c r="V170" s="24"/>
      <c r="W170" s="107"/>
      <c r="X170" s="107"/>
      <c r="Y170" s="273"/>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c r="AZ170" s="107"/>
      <c r="BA170" s="273"/>
      <c r="BB170" s="24"/>
      <c r="BC170" s="107"/>
      <c r="BD170" s="273"/>
      <c r="BE170" s="24"/>
      <c r="BF170" s="107"/>
      <c r="BG170" s="273"/>
      <c r="BH170" s="24"/>
      <c r="BI170" s="107"/>
      <c r="BJ170" s="273"/>
      <c r="BK170" s="24"/>
      <c r="BL170" s="107"/>
      <c r="BM170" s="273"/>
      <c r="BN170" s="24"/>
      <c r="BO170" s="107"/>
      <c r="BP170" s="273"/>
      <c r="BQ170" s="24"/>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t="e">
        <f>AVERAGE(AY170:CZ170)</f>
        <v>#DIV/0!</v>
      </c>
      <c r="DK170" s="219"/>
      <c r="DL170" s="220" t="e">
        <f>IF(DJ170&gt;80, 4, (DJ170-50)/20+2.5)</f>
        <v>#DIV/0!</v>
      </c>
      <c r="DM170" s="61">
        <f>COUNTIF(N170:CZ170, DM$1)+COUNTIF(N170:CZ170, DM$2)</f>
        <v>0</v>
      </c>
      <c r="DN170" s="233">
        <f>IF(COUNTIF($N170:$Q170, ET$1)&gt;0, DN$2, 0)</f>
        <v>0</v>
      </c>
      <c r="DO170" s="234">
        <f>IF(COUNTIF($R170:$U170, ET$1)&gt;0, DO$2, 0)</f>
        <v>0</v>
      </c>
      <c r="DP170" s="234">
        <f>IF(COUNTIF($V170:$Y170, ET$1)&gt;0, DP$2, 0)</f>
        <v>0</v>
      </c>
      <c r="DQ170" s="234">
        <f>IF(COUNTIF($Z170:$AA170, ET$1)&gt;0, DQ$2, 0)</f>
        <v>0</v>
      </c>
      <c r="DR170" s="234">
        <f>IF(COUNTIF($AB170:$AC170, ET$1)&gt;0, DR$2, 0)</f>
        <v>0</v>
      </c>
      <c r="DS170" s="235">
        <f>IF(COUNTIF($AD170:$AF170, $ET$1)&gt;0, DS$2, 0)</f>
        <v>0</v>
      </c>
      <c r="DT170" s="236">
        <f>IF(COUNTIF($AG170:$AI170, $ET$1)&gt;0, DT$2, 0)</f>
        <v>0</v>
      </c>
      <c r="DU170" s="236">
        <f>IF(COUNTIF($AJ170:$AL170, $ET$1)&gt;0, DU$2, 0)</f>
        <v>0</v>
      </c>
      <c r="DV170" s="236">
        <f>IF(COUNTIF($AM170:$AO170, $ET$1)&gt;0, DV$2, 0)</f>
        <v>0</v>
      </c>
      <c r="DW170" s="236">
        <f>IF(COUNTIF($AP170:$AR170, $ET$1)&gt;0, DW$2, 0)</f>
        <v>0</v>
      </c>
      <c r="DX170" s="236">
        <f>IF(COUNTIF($AS170:$AU170, $ET$1)&gt;0, DX$2, 0)</f>
        <v>0</v>
      </c>
      <c r="DY170" s="236">
        <f>IF(COUNTIF($AV170:$AX170, $ET$1)&gt;0, DY$2, 0)</f>
        <v>0</v>
      </c>
      <c r="DZ170" s="237">
        <f>IF(COUNTIF($AY170:$BA170, $ET$1)&gt;0, DZ$2, 0)</f>
        <v>0</v>
      </c>
      <c r="EA170" s="238">
        <f>IF(COUNTIF($BB170:$BD170, $ET$1)&gt;0, EA$2, 0)</f>
        <v>0</v>
      </c>
      <c r="EB170" s="238">
        <f>IF(COUNTIF($BE170:$BG170, $ET$1)&gt;0, EB$2, 0)</f>
        <v>0</v>
      </c>
      <c r="EC170" s="238">
        <f>IF(COUNTIF($BH170:$BJ170, $ET$1)&gt;0, EC$2, 0)</f>
        <v>0</v>
      </c>
      <c r="ED170" s="238">
        <f>IF(COUNTIF($BK170:$BM170, $ET$1)&gt;0, ED$2, 0)</f>
        <v>0</v>
      </c>
      <c r="EE170" s="238">
        <f>IF(COUNTIF($BN170:$BP170, $ET$1)&gt;0, EE$2, 0)</f>
        <v>0</v>
      </c>
      <c r="EF170" s="238">
        <f>IF(COUNTIF($BQ170:$BS170, $ET$1)&gt;0, EF$2, 0)</f>
        <v>0</v>
      </c>
      <c r="EG170" s="238">
        <f>IF(COUNTIF($BT170:$BV170, $ET$1)&gt;0, EG$2, 0)</f>
        <v>0</v>
      </c>
      <c r="EH170" s="239">
        <f>IF(COUNTIF($BW170:$BY170, $ET$1)&gt;0, EH$2, 0)</f>
        <v>0</v>
      </c>
      <c r="EI170" s="240">
        <f>IF(COUNTIF($BZ170:$CB170, $ET$1)&gt;0, EI$2, 0)</f>
        <v>0</v>
      </c>
      <c r="EJ170" s="240">
        <f>IF(COUNTIF($CC170:$CE170, $ET$1)&gt;0, EJ$2, 0)</f>
        <v>0</v>
      </c>
      <c r="EK170" s="240">
        <f>IF(COUNTIF($CF170:$CH170, $ET$1)&gt;0, EK$2, 0)</f>
        <v>0</v>
      </c>
      <c r="EL170" s="240">
        <f>IF(COUNTIF($CI170:$CK170, $ET$1)&gt;0, EL$2, 0)</f>
        <v>0</v>
      </c>
      <c r="EM170" s="240">
        <f>IF(COUNTIF($CL170:$CN170, $ET$1)&gt;0, EM$2, 0)</f>
        <v>0</v>
      </c>
      <c r="EN170" s="240">
        <f>IF(COUNTIF($CO170:$CQ170, $ET$1)&gt;0, EN$2, 0)</f>
        <v>0</v>
      </c>
      <c r="EO170" s="240">
        <f>IF(COUNTIF($CR170:$CT170, $ET$1)&gt;0, EO$2, 0)</f>
        <v>0</v>
      </c>
      <c r="EP170" s="240">
        <f>IF(COUNTIF($CU170:$CW170, $ET$1)&gt;0, EP$2, 0)</f>
        <v>0</v>
      </c>
      <c r="EQ170" s="240">
        <f>IF(COUNTIF($CX170:$CZ170, $ET$1)&gt;0, EQ$2, 0)</f>
        <v>0</v>
      </c>
      <c r="ER170" s="240">
        <f>IF(COUNTIF($DA170:$DC170, $ET$1)&gt;0, ER$2, 0)</f>
        <v>0</v>
      </c>
      <c r="ES170" s="240">
        <f>IF(COUNTIF($DD170:$DF170, $ET$1)&gt;0, ES$2, 0)</f>
        <v>0</v>
      </c>
      <c r="ET170" s="241">
        <f>SUM(DN170:ES170)</f>
        <v>0</v>
      </c>
      <c r="EU170" s="242">
        <f>IF(COUNTIF($N170:$Q170, GA$1)&gt;0, EU$2, 0)</f>
        <v>0</v>
      </c>
      <c r="EV170" s="234">
        <f>IF(COUNTIF($R170:$U170, GA$1)&gt;0, EV$2, 0)</f>
        <v>0</v>
      </c>
      <c r="EW170" s="234">
        <f>IF(COUNTIF($V170:$Y170, GA$1)&gt;0, EW$2, 0)</f>
        <v>0</v>
      </c>
      <c r="EX170" s="234">
        <f>IF(COUNTIF($Z170:$AA170, GA$1)&gt;0, EX$2, 0)</f>
        <v>0</v>
      </c>
      <c r="EY170" s="234">
        <f>IF(COUNTIF($AB170:$AC170, GA$1)&gt;0, EY$2, 0)</f>
        <v>0</v>
      </c>
      <c r="EZ170" s="235">
        <f>IF(COUNTIF($AD170:$AF170, $GA$1)&gt;0, EZ$2, 0)</f>
        <v>0</v>
      </c>
      <c r="FA170" s="236">
        <f>IF(COUNTIF($AG170:$AI170, $GA$1)&gt;0, FA$2, 0)</f>
        <v>0</v>
      </c>
      <c r="FB170" s="236">
        <f>IF(COUNTIF($AJ170:$AL170, $GA$1)&gt;0, FB$2, 0)</f>
        <v>0</v>
      </c>
      <c r="FC170" s="236">
        <f>IF(COUNTIF($AM170:$AO170, $GA$1)&gt;0, FC$2, 0)</f>
        <v>0</v>
      </c>
      <c r="FD170" s="236">
        <f>IF(COUNTIF($AP170:$AR170, $GA$1)&gt;0, FD$2, 0)</f>
        <v>0</v>
      </c>
      <c r="FE170" s="236">
        <f>IF(COUNTIF($AS170:$AU170, $GA$1)&gt;0, FE$2, 0)</f>
        <v>0</v>
      </c>
      <c r="FF170" s="236">
        <f>IF(COUNTIF($AV170:$AX170, $GA$1)&gt;0, FF$2, 0)</f>
        <v>0</v>
      </c>
      <c r="FG170" s="237">
        <f>IF(COUNTIF($AY170:$BA170, $GA$1)&gt;0, FG$2, 0)</f>
        <v>0</v>
      </c>
      <c r="FH170" s="238">
        <f>IF(COUNTIF($BB170:$BD170, $GA$1)&gt;0, FH$2, 0)</f>
        <v>0</v>
      </c>
      <c r="FI170" s="238">
        <f>IF(COUNTIF($BE170:$BG170, $GA$1)&gt;0, FI$2, 0)</f>
        <v>0</v>
      </c>
      <c r="FJ170" s="238">
        <f>IF(COUNTIF($BH170:$BJ170, $GA$1)&gt;0, FJ$2, 0)</f>
        <v>0</v>
      </c>
      <c r="FK170" s="238">
        <f>IF(COUNTIF($BK170:$BM170, $GA$1)&gt;0, FK$2, 0)</f>
        <v>0</v>
      </c>
      <c r="FL170" s="238">
        <f>IF(COUNTIF($BN170:$BP170, $GA$1)&gt;0, FL$2, 0)</f>
        <v>0</v>
      </c>
      <c r="FM170" s="238">
        <f>IF(COUNTIF($BQ170:$BS170, $GA$1)&gt;0, FM$2, 0)</f>
        <v>0</v>
      </c>
      <c r="FN170" s="238">
        <f>IF(COUNTIF($BT170:$BV170, $GA$1)&gt;0, FN$2, 0)</f>
        <v>0</v>
      </c>
      <c r="FO170" s="239">
        <f>IF(COUNTIF($BW170:$BY170, $GA$1)&gt;0, FO$2, 0)</f>
        <v>0</v>
      </c>
      <c r="FP170" s="240">
        <f>IF(COUNTIF($BZ170:$CB170, $GA$1)&gt;0, FP$2, 0)</f>
        <v>0</v>
      </c>
      <c r="FQ170" s="240">
        <f>IF(COUNTIF($CC170:$CE170, $GA$1)&gt;0, FQ$2, 0)</f>
        <v>0</v>
      </c>
      <c r="FR170" s="240">
        <f>IF(COUNTIF($CF170:$CH170, $GA$1)&gt;0, FR$2, 0)</f>
        <v>0</v>
      </c>
      <c r="FS170" s="240">
        <f>IF(COUNTIF($CI170:$CK170, $GA$1)&gt;0, FS$2, 0)</f>
        <v>0</v>
      </c>
      <c r="FT170" s="240">
        <f>IF(COUNTIF($CL170:$CN170, $GA$1)&gt;0, FT$2, 0)</f>
        <v>0</v>
      </c>
      <c r="FU170" s="240">
        <f>IF(COUNTIF($CO170:$CQ170, $GA$1)&gt;0, FU$2, 0)</f>
        <v>0</v>
      </c>
      <c r="FV170" s="240">
        <f>IF(COUNTIF($CR170:$CT170, $GA$1)&gt;0, FV$2, 0)</f>
        <v>0</v>
      </c>
      <c r="FW170" s="240">
        <f>IF(COUNTIF($CU170:$CW170, $GA$1)&gt;0, FW$2, 0)</f>
        <v>0</v>
      </c>
      <c r="FX170" s="240">
        <f>IF(COUNTIF($CX170:$CZ170, $GA$1)&gt;0, FX$2, 0)</f>
        <v>0</v>
      </c>
      <c r="FY170" s="240">
        <f>IF(COUNTIF($DA170:$DC170, $GA$1)&gt;0, FY$2, 0)</f>
        <v>0</v>
      </c>
      <c r="FZ170" s="240">
        <f>IF(COUNTIF($DD170:$DF170, $GA$1)&gt;0, FZ$2, 0)</f>
        <v>0</v>
      </c>
      <c r="GA170" s="241">
        <f>SUM(EU170:FZ170)</f>
        <v>0</v>
      </c>
      <c r="GB170" s="242">
        <f>IF(COUNTIF($N170:$Q170, HH$1)&gt;0, GB$2, 0)</f>
        <v>0</v>
      </c>
      <c r="GC170" s="234">
        <f>IF(COUNTIF($R170:$U170, HH$1)&gt;0, GC$2, 0)</f>
        <v>0</v>
      </c>
      <c r="GD170" s="234">
        <f>IF(COUNTIF($V170:$Y170, HH$1)&gt;0, GD$2, 0)</f>
        <v>0</v>
      </c>
      <c r="GE170" s="234">
        <f>IF(COUNTIF($Z170:$AA170, HH$1)&gt;0, GE$2, 0)</f>
        <v>0</v>
      </c>
      <c r="GF170" s="234">
        <f>IF(COUNTIF($AB170:$AC170, HH$1)&gt;0, GF$2, 0)</f>
        <v>0</v>
      </c>
      <c r="GG170" s="235">
        <f>IF(COUNTIF($AD170:$AF170, $HH$1)&gt;0, GG$2, 0)</f>
        <v>0</v>
      </c>
      <c r="GH170" s="236">
        <f>IF(COUNTIF($AG170:$AI170, $HH$1)&gt;0, GH$2, 0)</f>
        <v>0</v>
      </c>
      <c r="GI170" s="236">
        <f>IF(COUNTIF($AJ170:$AL170, $HH$1)&gt;0, GI$2, 0)</f>
        <v>0</v>
      </c>
      <c r="GJ170" s="236">
        <f>IF(COUNTIF($AM170:$AO170, $HH$1)&gt;0, GJ$2, 0)</f>
        <v>0</v>
      </c>
      <c r="GK170" s="236">
        <f>IF(COUNTIF($AP170:$AR170, $HH$1)&gt;0, GK$2, 0)</f>
        <v>0</v>
      </c>
      <c r="GL170" s="236">
        <f>IF(COUNTIF($AS170:$AU170, $HH$1)&gt;0, GL$2, 0)</f>
        <v>0</v>
      </c>
      <c r="GM170" s="236">
        <f>IF(COUNTIF($AV170:$AX170, $HH$1)&gt;0, GM$2, 0)</f>
        <v>0</v>
      </c>
      <c r="GN170" s="237">
        <f>IF(COUNTIF($AY170:$BA170, $HH$1)&gt;0, GN$2, 0)</f>
        <v>0</v>
      </c>
      <c r="GO170" s="238">
        <f>IF(COUNTIF($BB170:$BD170, $HH$1)&gt;0, GO$2, 0)</f>
        <v>0</v>
      </c>
      <c r="GP170" s="238">
        <f>IF(COUNTIF($BE170:$BG170, $HH$1)&gt;0, GP$2, 0)</f>
        <v>0</v>
      </c>
      <c r="GQ170" s="238">
        <f>IF(COUNTIF($BH170:$BJ170, $HH$1)&gt;0, GQ$2, 0)</f>
        <v>0</v>
      </c>
      <c r="GR170" s="238">
        <f>IF(COUNTIF($BK170:$BM170, $HH$1)&gt;0, GR$2, 0)</f>
        <v>0</v>
      </c>
      <c r="GS170" s="238">
        <f>IF(COUNTIF($BN170:$BP170, $HH$1)&gt;0, GS$2, 0)</f>
        <v>0</v>
      </c>
      <c r="GT170" s="238">
        <f>IF(COUNTIF($BQ170:$BS170, $HH$1)&gt;0, GT$2, 0)</f>
        <v>0</v>
      </c>
      <c r="GU170" s="238">
        <f>IF(COUNTIF($BT170:$BV170, $HH$1)&gt;0, GU$2, 0)</f>
        <v>0</v>
      </c>
      <c r="GV170" s="239">
        <f>IF(COUNTIF($BW170:$BY170, $HH$1)&gt;0, GV$2, 0)</f>
        <v>0</v>
      </c>
      <c r="GW170" s="240">
        <f>IF(COUNTIF($BZ170:$CB170, $HH$1)&gt;0, GW$2, 0)</f>
        <v>0</v>
      </c>
      <c r="GX170" s="240">
        <f>IF(COUNTIF($CC170:$CE170, $HH$1)&gt;0, GX$2, 0)</f>
        <v>0</v>
      </c>
      <c r="GY170" s="240">
        <f>IF(COUNTIF($CF170:$CH170, $HH$1)&gt;0, GY$2, 0)</f>
        <v>0</v>
      </c>
      <c r="GZ170" s="240">
        <f>IF(COUNTIF($CI170:$CK170, $HH$1)&gt;0, GZ$2, 0)</f>
        <v>0</v>
      </c>
      <c r="HA170" s="240">
        <f>IF(COUNTIF($CL170:$CN170, $HH$1)&gt;0, HA$2, 0)</f>
        <v>0</v>
      </c>
      <c r="HB170" s="240">
        <f>IF(COUNTIF($CO170:$CQ170, $HH$1)&gt;0, HB$2, 0)</f>
        <v>0</v>
      </c>
      <c r="HC170" s="240">
        <f>IF(COUNTIF($CR170:$CT170, $HH$1)&gt;0, HC$2, 0)</f>
        <v>0</v>
      </c>
      <c r="HD170" s="240">
        <f>IF(COUNTIF($CU170:$CW170, $HH$1)&gt;0, HD$2, 0)</f>
        <v>0</v>
      </c>
      <c r="HE170" s="240">
        <f>IF(COUNTIF($CX170:$CZ170, $HH$1)&gt;0, HE$2, 0)</f>
        <v>0</v>
      </c>
      <c r="HF170" s="240">
        <f>IF(COUNTIF($DA170:$DC170, $HH$1)&gt;0, HF$2, 0)</f>
        <v>0</v>
      </c>
      <c r="HG170" s="240">
        <f>IF(COUNTIF($DD170:$DF170, $HH$1)&gt;0, HG$2, 0)</f>
        <v>0</v>
      </c>
      <c r="HH170" s="241">
        <f>SUM(GB170:HG170)</f>
        <v>0</v>
      </c>
      <c r="HI170" s="243"/>
      <c r="HJ170" s="242">
        <f>IF(MAX($N170:$Q170)&gt;=40, HJ$2, 0)</f>
        <v>0</v>
      </c>
      <c r="HK170" s="234">
        <f>IF(MAX($R170:$U170)&gt;=40, HK$2, 0)</f>
        <v>0</v>
      </c>
      <c r="HL170" s="234">
        <f>IF(MAX($V170:$Y170)&gt;=40, HL$2, 0)</f>
        <v>0</v>
      </c>
      <c r="HM170" s="234">
        <f>IF(MAX($Z170:$AA170)&gt;=40, HM$2, 0)</f>
        <v>0</v>
      </c>
      <c r="HN170" s="234">
        <f>IF(MAX($AB170:$AC170)&gt;=40, HN$2, 0)</f>
        <v>0</v>
      </c>
      <c r="HO170" s="235">
        <f>IF(MAX($AD170:$AF170)&gt;=40, HO$2, 0)</f>
        <v>0</v>
      </c>
      <c r="HP170" s="236">
        <f>IF(MAX($AG170:$AI170)&gt;=40, HP$2, 0)</f>
        <v>0</v>
      </c>
      <c r="HQ170" s="236">
        <f>IF(MAX($AJ170:$AL170)&gt;=40, HQ$2, 0)</f>
        <v>0</v>
      </c>
      <c r="HR170" s="236">
        <f>IF(MAX($AM170:$AO170)&gt;=40, HR$2, 0)</f>
        <v>0</v>
      </c>
      <c r="HS170" s="236">
        <f>IF(MAX($AP170:$AR170)&gt;=40, HS$2, 0)</f>
        <v>0</v>
      </c>
      <c r="HT170" s="236">
        <f>IF(MAX($AS170:$AU170)&gt;=40, HT$2, 0)</f>
        <v>0</v>
      </c>
      <c r="HU170" s="236">
        <f>IF(MAX($AV170:$AX170)&gt;=40, HU$2, 0)</f>
        <v>0</v>
      </c>
      <c r="HV170" s="237">
        <f>IF(MAX($AY170:$BA170)&gt;=40, HV$2, 0)</f>
        <v>0</v>
      </c>
      <c r="HW170" s="238">
        <f>IF(MAX($BB170:$BD170)&gt;=40, HW$2, 0)</f>
        <v>0</v>
      </c>
      <c r="HX170" s="238">
        <f>IF(MAX($BE170:$BG170)&gt;=40, HX$2, 0)</f>
        <v>0</v>
      </c>
      <c r="HY170" s="238">
        <f>IF(MAX($BH170:$BJ170)&gt;=40, HY$2, 0)</f>
        <v>0</v>
      </c>
      <c r="HZ170" s="238">
        <f>IF(MAX($BK170:$BM170)&gt;=40, HZ$2, 0)</f>
        <v>0</v>
      </c>
      <c r="IA170" s="238">
        <f>IF(MAX($BN170:$BP170)&gt;=40, IA$2, 0)</f>
        <v>0</v>
      </c>
      <c r="IB170" s="238">
        <f>IF(MAX($BQ170:$BS170)&gt;=40, IB$2, 0)</f>
        <v>0</v>
      </c>
      <c r="IC170" s="238">
        <f>IF(MAX($BT170:$BV170)&gt;=40, IC$2, 0)</f>
        <v>0</v>
      </c>
      <c r="ID170" s="239">
        <f>IF(MAX($BW170:$BY170)&gt;=40, ID$2, 0)</f>
        <v>0</v>
      </c>
      <c r="IE170" s="240">
        <f>IF(MAX($BZ170:$CB170)&gt;=40, IE$2, 0)</f>
        <v>0</v>
      </c>
      <c r="IF170" s="240">
        <f>IF(MAX($CC170:$CE170)&gt;=40, IF$2, 0)</f>
        <v>0</v>
      </c>
      <c r="IG170" s="240">
        <f>IF(MAX($CF170:$CH170)&gt;=40, IG$2, 0)</f>
        <v>0</v>
      </c>
      <c r="IH170" s="240">
        <f>IF(MAX($CI170:$CK170)&gt;=40, IH$2, 0)</f>
        <v>0</v>
      </c>
      <c r="II170" s="240">
        <f>IF(MAX($CL170:$CN170)&gt;=40, II$2, 0)</f>
        <v>0</v>
      </c>
      <c r="IJ170" s="240">
        <f>IF(MAX($CO170:$CQ170)&gt;=40, IJ$2, 0)</f>
        <v>0</v>
      </c>
      <c r="IK170" s="240">
        <f>IF(MAX($CR170:$CT170)&gt;=40, IK$2, 0)</f>
        <v>0</v>
      </c>
      <c r="IL170" s="240">
        <f>IF(MAX($CU170:$CW170)&gt;=40, IL$2, 0)</f>
        <v>0</v>
      </c>
      <c r="IM170" s="240">
        <f>IF(MAX($CX170:$CZ170)&gt;=40, IM$2, 0)</f>
        <v>0</v>
      </c>
      <c r="IN170" s="240">
        <f>IF(MAX($DA170:$DC170)&gt;=40, IN$2, 0)</f>
        <v>0</v>
      </c>
      <c r="IO170" s="240">
        <f>IF(MAX($DD170:$DF170)&gt;=40, IO$2, 0)</f>
        <v>0</v>
      </c>
      <c r="IP170" s="416">
        <f>SUM(HO170:IB170, ID170:IO170)</f>
        <v>0</v>
      </c>
      <c r="IQ170" s="416">
        <f>SUM(HJ170:HN170, IC170)</f>
        <v>0</v>
      </c>
    </row>
    <row r="171" spans="2:251" ht="15" customHeight="1" x14ac:dyDescent="0.25">
      <c r="B171" s="392">
        <v>2</v>
      </c>
      <c r="C171" s="13"/>
      <c r="D171" s="423"/>
      <c r="E171" s="20"/>
      <c r="F171" s="6"/>
      <c r="G171" s="20"/>
      <c r="H171" s="20"/>
      <c r="I171" s="23"/>
      <c r="J171" s="6"/>
      <c r="K171" s="6"/>
      <c r="L171" s="424"/>
      <c r="M171" s="425"/>
      <c r="N171" s="24"/>
      <c r="O171" s="107"/>
      <c r="P171" s="107"/>
      <c r="Q171" s="273"/>
      <c r="R171" s="24"/>
      <c r="S171" s="107"/>
      <c r="T171" s="107"/>
      <c r="U171" s="290"/>
      <c r="V171" s="24"/>
      <c r="W171" s="107"/>
      <c r="X171" s="107"/>
      <c r="Y171" s="273"/>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c r="BI171" s="107"/>
      <c r="BJ171" s="273"/>
      <c r="BK171" s="24"/>
      <c r="BL171" s="107"/>
      <c r="BM171" s="273"/>
      <c r="BN171" s="24"/>
      <c r="BO171" s="107"/>
      <c r="BP171" s="273"/>
      <c r="BQ171" s="24"/>
      <c r="BR171" s="107"/>
      <c r="BS171" s="273"/>
      <c r="BT171" s="24"/>
      <c r="BU171" s="291"/>
      <c r="BV171" s="273"/>
      <c r="BW171" s="24"/>
      <c r="BX171" s="107"/>
      <c r="BY171" s="273"/>
      <c r="BZ171" s="24"/>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t="e">
        <f>AVERAGE(AY171:CZ171)</f>
        <v>#DIV/0!</v>
      </c>
      <c r="DK171" s="219"/>
      <c r="DL171" s="220" t="e">
        <f>IF(DJ171&gt;80, 4, (DJ171-50)/20+2.5)</f>
        <v>#DIV/0!</v>
      </c>
      <c r="DM171" s="61">
        <f>COUNTIF(N171:CZ171, DM$1)+COUNTIF(N171:CZ171, DM$2)</f>
        <v>0</v>
      </c>
      <c r="DN171" s="233">
        <f>IF(COUNTIF($N171:$Q171, ET$1)&gt;0, DN$2, 0)</f>
        <v>0</v>
      </c>
      <c r="DO171" s="234">
        <f>IF(COUNTIF($R171:$U171, ET$1)&gt;0, DO$2, 0)</f>
        <v>0</v>
      </c>
      <c r="DP171" s="234">
        <f>IF(COUNTIF($V171:$Y171, ET$1)&gt;0, DP$2, 0)</f>
        <v>0</v>
      </c>
      <c r="DQ171" s="234">
        <f>IF(COUNTIF($Z171:$AA171, ET$1)&gt;0, DQ$2, 0)</f>
        <v>0</v>
      </c>
      <c r="DR171" s="234">
        <f>IF(COUNTIF($AB171:$AC171, ET$1)&gt;0, DR$2, 0)</f>
        <v>0</v>
      </c>
      <c r="DS171" s="235">
        <f>IF(COUNTIF($AD171:$AF171, $ET$1)&gt;0, DS$2, 0)</f>
        <v>0</v>
      </c>
      <c r="DT171" s="236">
        <f>IF(COUNTIF($AG171:$AI171, $ET$1)&gt;0, DT$2, 0)</f>
        <v>0</v>
      </c>
      <c r="DU171" s="236">
        <f>IF(COUNTIF($AJ171:$AL171, $ET$1)&gt;0, DU$2, 0)</f>
        <v>0</v>
      </c>
      <c r="DV171" s="236">
        <f>IF(COUNTIF($AM171:$AO171, $ET$1)&gt;0, DV$2, 0)</f>
        <v>0</v>
      </c>
      <c r="DW171" s="236">
        <f>IF(COUNTIF($AP171:$AR171, $ET$1)&gt;0, DW$2, 0)</f>
        <v>0</v>
      </c>
      <c r="DX171" s="236">
        <f>IF(COUNTIF($AS171:$AU171, $ET$1)&gt;0, DX$2, 0)</f>
        <v>0</v>
      </c>
      <c r="DY171" s="236">
        <f>IF(COUNTIF($AV171:$AX171, $ET$1)&gt;0, DY$2, 0)</f>
        <v>0</v>
      </c>
      <c r="DZ171" s="237">
        <f>IF(COUNTIF($AY171:$BA171, $ET$1)&gt;0, DZ$2, 0)</f>
        <v>0</v>
      </c>
      <c r="EA171" s="238">
        <f>IF(COUNTIF($BB171:$BD171, $ET$1)&gt;0, EA$2, 0)</f>
        <v>0</v>
      </c>
      <c r="EB171" s="238">
        <f>IF(COUNTIF($BE171:$BG171, $ET$1)&gt;0, EB$2, 0)</f>
        <v>0</v>
      </c>
      <c r="EC171" s="238">
        <f>IF(COUNTIF($BH171:$BJ171, $ET$1)&gt;0, EC$2, 0)</f>
        <v>0</v>
      </c>
      <c r="ED171" s="238">
        <f>IF(COUNTIF($BK171:$BM171, $ET$1)&gt;0, ED$2, 0)</f>
        <v>0</v>
      </c>
      <c r="EE171" s="238">
        <f>IF(COUNTIF($BN171:$BP171, $ET$1)&gt;0, EE$2, 0)</f>
        <v>0</v>
      </c>
      <c r="EF171" s="238">
        <f>IF(COUNTIF($BQ171:$BS171, $ET$1)&gt;0, EF$2, 0)</f>
        <v>0</v>
      </c>
      <c r="EG171" s="238">
        <f>IF(COUNTIF($BT171:$BV171, $ET$1)&gt;0, EG$2, 0)</f>
        <v>0</v>
      </c>
      <c r="EH171" s="239">
        <f>IF(COUNTIF($BW171:$BY171, $ET$1)&gt;0, EH$2, 0)</f>
        <v>0</v>
      </c>
      <c r="EI171" s="240">
        <f>IF(COUNTIF($BZ171:$CB171, $ET$1)&gt;0, EI$2, 0)</f>
        <v>0</v>
      </c>
      <c r="EJ171" s="240">
        <f>IF(COUNTIF($CC171:$CE171, $ET$1)&gt;0, EJ$2, 0)</f>
        <v>0</v>
      </c>
      <c r="EK171" s="240">
        <f>IF(COUNTIF($CF171:$CH171, $ET$1)&gt;0, EK$2, 0)</f>
        <v>0</v>
      </c>
      <c r="EL171" s="240">
        <f>IF(COUNTIF($CI171:$CK171, $ET$1)&gt;0, EL$2, 0)</f>
        <v>0</v>
      </c>
      <c r="EM171" s="240">
        <f>IF(COUNTIF($CL171:$CN171, $ET$1)&gt;0, EM$2, 0)</f>
        <v>0</v>
      </c>
      <c r="EN171" s="240">
        <f>IF(COUNTIF($CO171:$CQ171, $ET$1)&gt;0, EN$2, 0)</f>
        <v>0</v>
      </c>
      <c r="EO171" s="240">
        <f>IF(COUNTIF($CR171:$CT171, $ET$1)&gt;0, EO$2, 0)</f>
        <v>0</v>
      </c>
      <c r="EP171" s="240">
        <f>IF(COUNTIF($CU171:$CW171, $ET$1)&gt;0, EP$2, 0)</f>
        <v>0</v>
      </c>
      <c r="EQ171" s="240">
        <f>IF(COUNTIF($CX171:$CZ171, $ET$1)&gt;0, EQ$2, 0)</f>
        <v>0</v>
      </c>
      <c r="ER171" s="240">
        <f>IF(COUNTIF($DA171:$DC171, $ET$1)&gt;0, ER$2, 0)</f>
        <v>0</v>
      </c>
      <c r="ES171" s="240">
        <f>IF(COUNTIF($DD171:$DF171, $ET$1)&gt;0, ES$2, 0)</f>
        <v>0</v>
      </c>
      <c r="ET171" s="241">
        <f>SUM(DN171:ES171)</f>
        <v>0</v>
      </c>
      <c r="EU171" s="242">
        <f>IF(COUNTIF($N171:$Q171, GA$1)&gt;0, EU$2, 0)</f>
        <v>0</v>
      </c>
      <c r="EV171" s="234">
        <f>IF(COUNTIF($R171:$U171, GA$1)&gt;0, EV$2, 0)</f>
        <v>0</v>
      </c>
      <c r="EW171" s="234">
        <f>IF(COUNTIF($V171:$Y171, GA$1)&gt;0, EW$2, 0)</f>
        <v>0</v>
      </c>
      <c r="EX171" s="234">
        <f>IF(COUNTIF($Z171:$AA171, GA$1)&gt;0, EX$2, 0)</f>
        <v>0</v>
      </c>
      <c r="EY171" s="234">
        <f>IF(COUNTIF($AB171:$AC171, GA$1)&gt;0, EY$2, 0)</f>
        <v>0</v>
      </c>
      <c r="EZ171" s="235">
        <f>IF(COUNTIF($AD171:$AF171, $GA$1)&gt;0, EZ$2, 0)</f>
        <v>0</v>
      </c>
      <c r="FA171" s="236">
        <f>IF(COUNTIF($AG171:$AI171, $GA$1)&gt;0, FA$2, 0)</f>
        <v>0</v>
      </c>
      <c r="FB171" s="236">
        <f>IF(COUNTIF($AJ171:$AL171, $GA$1)&gt;0, FB$2, 0)</f>
        <v>0</v>
      </c>
      <c r="FC171" s="236">
        <f>IF(COUNTIF($AM171:$AO171, $GA$1)&gt;0, FC$2, 0)</f>
        <v>0</v>
      </c>
      <c r="FD171" s="236">
        <f>IF(COUNTIF($AP171:$AR171, $GA$1)&gt;0, FD$2, 0)</f>
        <v>0</v>
      </c>
      <c r="FE171" s="236">
        <f>IF(COUNTIF($AS171:$AU171, $GA$1)&gt;0, FE$2, 0)</f>
        <v>0</v>
      </c>
      <c r="FF171" s="236">
        <f>IF(COUNTIF($AV171:$AX171, $GA$1)&gt;0, FF$2, 0)</f>
        <v>0</v>
      </c>
      <c r="FG171" s="237">
        <f>IF(COUNTIF($AY171:$BA171, $GA$1)&gt;0, FG$2, 0)</f>
        <v>0</v>
      </c>
      <c r="FH171" s="238">
        <f>IF(COUNTIF($BB171:$BD171, $GA$1)&gt;0, FH$2, 0)</f>
        <v>0</v>
      </c>
      <c r="FI171" s="238">
        <f>IF(COUNTIF($BE171:$BG171, $GA$1)&gt;0, FI$2, 0)</f>
        <v>0</v>
      </c>
      <c r="FJ171" s="238">
        <f>IF(COUNTIF($BH171:$BJ171, $GA$1)&gt;0, FJ$2, 0)</f>
        <v>0</v>
      </c>
      <c r="FK171" s="238">
        <f>IF(COUNTIF($BK171:$BM171, $GA$1)&gt;0, FK$2, 0)</f>
        <v>0</v>
      </c>
      <c r="FL171" s="238">
        <f>IF(COUNTIF($BN171:$BP171, $GA$1)&gt;0, FL$2, 0)</f>
        <v>0</v>
      </c>
      <c r="FM171" s="238">
        <f>IF(COUNTIF($BQ171:$BS171, $GA$1)&gt;0, FM$2, 0)</f>
        <v>0</v>
      </c>
      <c r="FN171" s="238">
        <f>IF(COUNTIF($BT171:$BV171, $GA$1)&gt;0, FN$2, 0)</f>
        <v>0</v>
      </c>
      <c r="FO171" s="239">
        <f>IF(COUNTIF($BW171:$BY171, $GA$1)&gt;0, FO$2, 0)</f>
        <v>0</v>
      </c>
      <c r="FP171" s="240">
        <f>IF(COUNTIF($BZ171:$CB171, $GA$1)&gt;0, FP$2, 0)</f>
        <v>0</v>
      </c>
      <c r="FQ171" s="240">
        <f>IF(COUNTIF($CC171:$CE171, $GA$1)&gt;0, FQ$2, 0)</f>
        <v>0</v>
      </c>
      <c r="FR171" s="240">
        <f>IF(COUNTIF($CF171:$CH171, $GA$1)&gt;0, FR$2, 0)</f>
        <v>0</v>
      </c>
      <c r="FS171" s="240">
        <f>IF(COUNTIF($CI171:$CK171, $GA$1)&gt;0, FS$2, 0)</f>
        <v>0</v>
      </c>
      <c r="FT171" s="240">
        <f>IF(COUNTIF($CL171:$CN171, $GA$1)&gt;0, FT$2, 0)</f>
        <v>0</v>
      </c>
      <c r="FU171" s="240">
        <f>IF(COUNTIF($CO171:$CQ171, $GA$1)&gt;0, FU$2, 0)</f>
        <v>0</v>
      </c>
      <c r="FV171" s="240">
        <f>IF(COUNTIF($CR171:$CT171, $GA$1)&gt;0, FV$2, 0)</f>
        <v>0</v>
      </c>
      <c r="FW171" s="240">
        <f>IF(COUNTIF($CU171:$CW171, $GA$1)&gt;0, FW$2, 0)</f>
        <v>0</v>
      </c>
      <c r="FX171" s="240">
        <f>IF(COUNTIF($CX171:$CZ171, $GA$1)&gt;0, FX$2, 0)</f>
        <v>0</v>
      </c>
      <c r="FY171" s="240">
        <f>IF(COUNTIF($DA171:$DC171, $GA$1)&gt;0, FY$2, 0)</f>
        <v>0</v>
      </c>
      <c r="FZ171" s="240">
        <f>IF(COUNTIF($DD171:$DF171, $GA$1)&gt;0, FZ$2, 0)</f>
        <v>0</v>
      </c>
      <c r="GA171" s="241">
        <f>SUM(EU171:FZ171)</f>
        <v>0</v>
      </c>
      <c r="GB171" s="242">
        <f>IF(COUNTIF($N171:$Q171, HH$1)&gt;0, GB$2, 0)</f>
        <v>0</v>
      </c>
      <c r="GC171" s="234">
        <f>IF(COUNTIF($R171:$U171, HH$1)&gt;0, GC$2, 0)</f>
        <v>0</v>
      </c>
      <c r="GD171" s="234">
        <f>IF(COUNTIF($V171:$Y171, HH$1)&gt;0, GD$2, 0)</f>
        <v>0</v>
      </c>
      <c r="GE171" s="234">
        <f>IF(COUNTIF($Z171:$AA171, HH$1)&gt;0, GE$2, 0)</f>
        <v>0</v>
      </c>
      <c r="GF171" s="234">
        <f>IF(COUNTIF($AB171:$AC171, HH$1)&gt;0, GF$2, 0)</f>
        <v>0</v>
      </c>
      <c r="GG171" s="235">
        <f>IF(COUNTIF($AD171:$AF171, $HH$1)&gt;0, GG$2, 0)</f>
        <v>0</v>
      </c>
      <c r="GH171" s="236">
        <f>IF(COUNTIF($AG171:$AI171, $HH$1)&gt;0, GH$2, 0)</f>
        <v>0</v>
      </c>
      <c r="GI171" s="236">
        <f>IF(COUNTIF($AJ171:$AL171, $HH$1)&gt;0, GI$2, 0)</f>
        <v>0</v>
      </c>
      <c r="GJ171" s="236">
        <f>IF(COUNTIF($AM171:$AO171, $HH$1)&gt;0, GJ$2, 0)</f>
        <v>0</v>
      </c>
      <c r="GK171" s="236">
        <f>IF(COUNTIF($AP171:$AR171, $HH$1)&gt;0, GK$2, 0)</f>
        <v>0</v>
      </c>
      <c r="GL171" s="236">
        <f>IF(COUNTIF($AS171:$AU171, $HH$1)&gt;0, GL$2, 0)</f>
        <v>0</v>
      </c>
      <c r="GM171" s="236">
        <f>IF(COUNTIF($AV171:$AX171, $HH$1)&gt;0, GM$2, 0)</f>
        <v>0</v>
      </c>
      <c r="GN171" s="237">
        <f>IF(COUNTIF($AY171:$BA171, $HH$1)&gt;0, GN$2, 0)</f>
        <v>0</v>
      </c>
      <c r="GO171" s="238">
        <f>IF(COUNTIF($BB171:$BD171, $HH$1)&gt;0, GO$2, 0)</f>
        <v>0</v>
      </c>
      <c r="GP171" s="238">
        <f>IF(COUNTIF($BE171:$BG171, $HH$1)&gt;0, GP$2, 0)</f>
        <v>0</v>
      </c>
      <c r="GQ171" s="238">
        <f>IF(COUNTIF($BH171:$BJ171, $HH$1)&gt;0, GQ$2, 0)</f>
        <v>0</v>
      </c>
      <c r="GR171" s="238">
        <f>IF(COUNTIF($BK171:$BM171, $HH$1)&gt;0, GR$2, 0)</f>
        <v>0</v>
      </c>
      <c r="GS171" s="238">
        <f>IF(COUNTIF($BN171:$BP171, $HH$1)&gt;0, GS$2, 0)</f>
        <v>0</v>
      </c>
      <c r="GT171" s="238">
        <f>IF(COUNTIF($BQ171:$BS171, $HH$1)&gt;0, GT$2, 0)</f>
        <v>0</v>
      </c>
      <c r="GU171" s="238">
        <f>IF(COUNTIF($BT171:$BV171, $HH$1)&gt;0, GU$2, 0)</f>
        <v>0</v>
      </c>
      <c r="GV171" s="239">
        <f>IF(COUNTIF($BW171:$BY171, $HH$1)&gt;0, GV$2, 0)</f>
        <v>0</v>
      </c>
      <c r="GW171" s="240">
        <f>IF(COUNTIF($BZ171:$CB171, $HH$1)&gt;0, GW$2, 0)</f>
        <v>0</v>
      </c>
      <c r="GX171" s="240">
        <f>IF(COUNTIF($CC171:$CE171, $HH$1)&gt;0, GX$2, 0)</f>
        <v>0</v>
      </c>
      <c r="GY171" s="240">
        <f>IF(COUNTIF($CF171:$CH171, $HH$1)&gt;0, GY$2, 0)</f>
        <v>0</v>
      </c>
      <c r="GZ171" s="240">
        <f>IF(COUNTIF($CI171:$CK171, $HH$1)&gt;0, GZ$2, 0)</f>
        <v>0</v>
      </c>
      <c r="HA171" s="240">
        <f>IF(COUNTIF($CL171:$CN171, $HH$1)&gt;0, HA$2, 0)</f>
        <v>0</v>
      </c>
      <c r="HB171" s="240">
        <f>IF(COUNTIF($CO171:$CQ171, $HH$1)&gt;0, HB$2, 0)</f>
        <v>0</v>
      </c>
      <c r="HC171" s="240">
        <f>IF(COUNTIF($CR171:$CT171, $HH$1)&gt;0, HC$2, 0)</f>
        <v>0</v>
      </c>
      <c r="HD171" s="240">
        <f>IF(COUNTIF($CU171:$CW171, $HH$1)&gt;0, HD$2, 0)</f>
        <v>0</v>
      </c>
      <c r="HE171" s="240">
        <f>IF(COUNTIF($CX171:$CZ171, $HH$1)&gt;0, HE$2, 0)</f>
        <v>0</v>
      </c>
      <c r="HF171" s="240">
        <f>IF(COUNTIF($DA171:$DC171, $HH$1)&gt;0, HF$2, 0)</f>
        <v>0</v>
      </c>
      <c r="HG171" s="240">
        <f>IF(COUNTIF($DD171:$DF171, $HH$1)&gt;0, HG$2, 0)</f>
        <v>0</v>
      </c>
      <c r="HH171" s="241">
        <f>SUM(GB171:HG171)</f>
        <v>0</v>
      </c>
      <c r="HI171" s="243"/>
      <c r="HJ171" s="242">
        <f>IF(MAX($N171:$Q171)&gt;=40, HJ$2, 0)</f>
        <v>0</v>
      </c>
      <c r="HK171" s="234">
        <f>IF(MAX($R171:$U171)&gt;=40, HK$2, 0)</f>
        <v>0</v>
      </c>
      <c r="HL171" s="234">
        <f>IF(MAX($V171:$Y171)&gt;=40, HL$2, 0)</f>
        <v>0</v>
      </c>
      <c r="HM171" s="234">
        <f>IF(MAX($Z171:$AA171)&gt;=40, HM$2, 0)</f>
        <v>0</v>
      </c>
      <c r="HN171" s="234">
        <f>IF(MAX($AB171:$AC171)&gt;=40, HN$2, 0)</f>
        <v>0</v>
      </c>
      <c r="HO171" s="235">
        <f>IF(MAX($AD171:$AF171)&gt;=40, HO$2, 0)</f>
        <v>0</v>
      </c>
      <c r="HP171" s="236">
        <f>IF(MAX($AG171:$AI171)&gt;=40, HP$2, 0)</f>
        <v>0</v>
      </c>
      <c r="HQ171" s="236">
        <f>IF(MAX($AJ171:$AL171)&gt;=40, HQ$2, 0)</f>
        <v>0</v>
      </c>
      <c r="HR171" s="236">
        <f>IF(MAX($AM171:$AO171)&gt;=40, HR$2, 0)</f>
        <v>0</v>
      </c>
      <c r="HS171" s="236">
        <f>IF(MAX($AP171:$AR171)&gt;=40, HS$2, 0)</f>
        <v>0</v>
      </c>
      <c r="HT171" s="236">
        <f>IF(MAX($AS171:$AU171)&gt;=40, HT$2, 0)</f>
        <v>0</v>
      </c>
      <c r="HU171" s="236">
        <f>IF(MAX($AV171:$AX171)&gt;=40, HU$2, 0)</f>
        <v>0</v>
      </c>
      <c r="HV171" s="237">
        <f>IF(MAX($AY171:$BA171)&gt;=40, HV$2, 0)</f>
        <v>0</v>
      </c>
      <c r="HW171" s="238">
        <f>IF(MAX($BB171:$BD171)&gt;=40, HW$2, 0)</f>
        <v>0</v>
      </c>
      <c r="HX171" s="238">
        <f>IF(MAX($BE171:$BG171)&gt;=40, HX$2, 0)</f>
        <v>0</v>
      </c>
      <c r="HY171" s="238">
        <f>IF(MAX($BH171:$BJ171)&gt;=40, HY$2, 0)</f>
        <v>0</v>
      </c>
      <c r="HZ171" s="238">
        <f>IF(MAX($BK171:$BM171)&gt;=40, HZ$2, 0)</f>
        <v>0</v>
      </c>
      <c r="IA171" s="238">
        <f>IF(MAX($BN171:$BP171)&gt;=40, IA$2, 0)</f>
        <v>0</v>
      </c>
      <c r="IB171" s="238">
        <f>IF(MAX($BQ171:$BS171)&gt;=40, IB$2, 0)</f>
        <v>0</v>
      </c>
      <c r="IC171" s="238">
        <f>IF(MAX($BT171:$BV171)&gt;=40, IC$2, 0)</f>
        <v>0</v>
      </c>
      <c r="ID171" s="239">
        <f>IF(MAX($BW171:$BY171)&gt;=40, ID$2, 0)</f>
        <v>0</v>
      </c>
      <c r="IE171" s="240">
        <f>IF(MAX($BZ171:$CB171)&gt;=40, IE$2, 0)</f>
        <v>0</v>
      </c>
      <c r="IF171" s="240">
        <f>IF(MAX($CC171:$CE171)&gt;=40, IF$2, 0)</f>
        <v>0</v>
      </c>
      <c r="IG171" s="240">
        <f>IF(MAX($CF171:$CH171)&gt;=40, IG$2, 0)</f>
        <v>0</v>
      </c>
      <c r="IH171" s="240">
        <f>IF(MAX($CI171:$CK171)&gt;=40, IH$2, 0)</f>
        <v>0</v>
      </c>
      <c r="II171" s="240">
        <f>IF(MAX($CL171:$CN171)&gt;=40, II$2, 0)</f>
        <v>0</v>
      </c>
      <c r="IJ171" s="240">
        <f>IF(MAX($CO171:$CQ171)&gt;=40, IJ$2, 0)</f>
        <v>0</v>
      </c>
      <c r="IK171" s="240">
        <f>IF(MAX($CR171:$CT171)&gt;=40, IK$2, 0)</f>
        <v>0</v>
      </c>
      <c r="IL171" s="240">
        <f>IF(MAX($CU171:$CW171)&gt;=40, IL$2, 0)</f>
        <v>0</v>
      </c>
      <c r="IM171" s="240">
        <f>IF(MAX($CX171:$CZ171)&gt;=40, IM$2, 0)</f>
        <v>0</v>
      </c>
      <c r="IN171" s="240">
        <f>IF(MAX($DA171:$DC171)&gt;=40, IN$2, 0)</f>
        <v>0</v>
      </c>
      <c r="IO171" s="240">
        <f>IF(MAX($DD171:$DF171)&gt;=40, IO$2, 0)</f>
        <v>0</v>
      </c>
      <c r="IP171" s="416">
        <f>SUM(HO171:IB171, ID171:IO171)</f>
        <v>0</v>
      </c>
      <c r="IQ171" s="416">
        <f>SUM(HJ171:HN171, IC171)</f>
        <v>0</v>
      </c>
    </row>
    <row r="172" spans="2:251" ht="15" customHeight="1" x14ac:dyDescent="0.25">
      <c r="B172" s="392">
        <v>3</v>
      </c>
      <c r="C172" s="13"/>
      <c r="D172" s="423"/>
      <c r="E172" s="20"/>
      <c r="F172" s="6"/>
      <c r="G172" s="20"/>
      <c r="H172" s="20"/>
      <c r="I172" s="23"/>
      <c r="J172" s="6"/>
      <c r="K172" s="6"/>
      <c r="L172" s="424"/>
      <c r="M172" s="425"/>
      <c r="N172" s="24"/>
      <c r="O172" s="107"/>
      <c r="P172" s="107"/>
      <c r="Q172" s="273"/>
      <c r="R172" s="24"/>
      <c r="S172" s="107"/>
      <c r="T172" s="107"/>
      <c r="U172" s="290"/>
      <c r="V172" s="24"/>
      <c r="W172" s="107"/>
      <c r="X172" s="107"/>
      <c r="Y172" s="273"/>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c r="BC172" s="107"/>
      <c r="BD172" s="273"/>
      <c r="BE172" s="24"/>
      <c r="BF172" s="107"/>
      <c r="BG172" s="273"/>
      <c r="BH172" s="24"/>
      <c r="BI172" s="107"/>
      <c r="BJ172" s="273"/>
      <c r="BK172" s="24"/>
      <c r="BL172" s="107"/>
      <c r="BM172" s="273"/>
      <c r="BN172" s="24"/>
      <c r="BO172" s="107"/>
      <c r="BP172" s="273"/>
      <c r="BQ172" s="24"/>
      <c r="BR172" s="107"/>
      <c r="BS172" s="273"/>
      <c r="BT172" s="24"/>
      <c r="BU172" s="291"/>
      <c r="BV172" s="273"/>
      <c r="BW172" s="24"/>
      <c r="BX172" s="107"/>
      <c r="BY172" s="273"/>
      <c r="BZ172" s="24"/>
      <c r="CA172" s="107"/>
      <c r="CB172" s="273"/>
      <c r="CC172" s="24"/>
      <c r="CD172" s="107"/>
      <c r="CE172" s="107"/>
      <c r="CF172" s="107"/>
      <c r="CG172" s="107"/>
      <c r="CH172" s="273"/>
      <c r="CI172" s="24"/>
      <c r="CJ172" s="107"/>
      <c r="CK172" s="273"/>
      <c r="CL172" s="24"/>
      <c r="CM172" s="107"/>
      <c r="CN172" s="273"/>
      <c r="CO172" s="24"/>
      <c r="CP172" s="107"/>
      <c r="CQ172" s="273"/>
      <c r="CR172" s="24"/>
      <c r="CS172" s="107"/>
      <c r="CT172" s="273"/>
      <c r="CU172" s="24"/>
      <c r="CV172" s="107"/>
      <c r="CW172" s="273"/>
      <c r="CX172" s="24"/>
      <c r="CY172" s="107"/>
      <c r="CZ172" s="273"/>
      <c r="DA172" s="24"/>
      <c r="DB172" s="107"/>
      <c r="DC172" s="273"/>
      <c r="DD172" s="24"/>
      <c r="DE172" s="107"/>
      <c r="DF172" s="273"/>
      <c r="DG172" s="218"/>
      <c r="DH172" s="217"/>
      <c r="DI172" s="217"/>
      <c r="DJ172" s="286" t="e">
        <f>AVERAGE(AY172:CZ172)</f>
        <v>#DIV/0!</v>
      </c>
      <c r="DK172" s="219"/>
      <c r="DL172" s="220" t="e">
        <f>IF(DJ172&gt;80, 4, (DJ172-50)/20+2.5)</f>
        <v>#DIV/0!</v>
      </c>
      <c r="DM172" s="61">
        <f>COUNTIF(N172:CZ172, DM$1)+COUNTIF(N172:CZ172, DM$2)</f>
        <v>0</v>
      </c>
      <c r="DN172" s="233">
        <f>IF(COUNTIF($N172:$Q172, ET$1)&gt;0, DN$2, 0)</f>
        <v>0</v>
      </c>
      <c r="DO172" s="234">
        <f>IF(COUNTIF($R172:$U172, ET$1)&gt;0, DO$2, 0)</f>
        <v>0</v>
      </c>
      <c r="DP172" s="234">
        <f>IF(COUNTIF($V172:$Y172, ET$1)&gt;0, DP$2, 0)</f>
        <v>0</v>
      </c>
      <c r="DQ172" s="234">
        <f>IF(COUNTIF($Z172:$AA172, ET$1)&gt;0, DQ$2, 0)</f>
        <v>0</v>
      </c>
      <c r="DR172" s="234">
        <f>IF(COUNTIF($AB172:$AC172, ET$1)&gt;0, DR$2, 0)</f>
        <v>0</v>
      </c>
      <c r="DS172" s="235">
        <f>IF(COUNTIF($AD172:$AF172, $ET$1)&gt;0, DS$2, 0)</f>
        <v>0</v>
      </c>
      <c r="DT172" s="236">
        <f>IF(COUNTIF($AG172:$AI172, $ET$1)&gt;0, DT$2, 0)</f>
        <v>0</v>
      </c>
      <c r="DU172" s="236">
        <f>IF(COUNTIF($AJ172:$AL172, $ET$1)&gt;0, DU$2, 0)</f>
        <v>0</v>
      </c>
      <c r="DV172" s="236">
        <f>IF(COUNTIF($AM172:$AO172, $ET$1)&gt;0, DV$2, 0)</f>
        <v>0</v>
      </c>
      <c r="DW172" s="236">
        <f>IF(COUNTIF($AP172:$AR172, $ET$1)&gt;0, DW$2, 0)</f>
        <v>0</v>
      </c>
      <c r="DX172" s="236">
        <f>IF(COUNTIF($AS172:$AU172, $ET$1)&gt;0, DX$2, 0)</f>
        <v>0</v>
      </c>
      <c r="DY172" s="236">
        <f>IF(COUNTIF($AV172:$AX172, $ET$1)&gt;0, DY$2, 0)</f>
        <v>0</v>
      </c>
      <c r="DZ172" s="237">
        <f>IF(COUNTIF($AY172:$BA172, $ET$1)&gt;0, DZ$2, 0)</f>
        <v>0</v>
      </c>
      <c r="EA172" s="238">
        <f>IF(COUNTIF($BB172:$BD172, $ET$1)&gt;0, EA$2, 0)</f>
        <v>0</v>
      </c>
      <c r="EB172" s="238">
        <f>IF(COUNTIF($BE172:$BG172, $ET$1)&gt;0, EB$2, 0)</f>
        <v>0</v>
      </c>
      <c r="EC172" s="238">
        <f>IF(COUNTIF($BH172:$BJ172, $ET$1)&gt;0, EC$2, 0)</f>
        <v>0</v>
      </c>
      <c r="ED172" s="238">
        <f>IF(COUNTIF($BK172:$BM172, $ET$1)&gt;0, ED$2, 0)</f>
        <v>0</v>
      </c>
      <c r="EE172" s="238">
        <f>IF(COUNTIF($BN172:$BP172, $ET$1)&gt;0, EE$2, 0)</f>
        <v>0</v>
      </c>
      <c r="EF172" s="238">
        <f>IF(COUNTIF($BQ172:$BS172, $ET$1)&gt;0, EF$2, 0)</f>
        <v>0</v>
      </c>
      <c r="EG172" s="238">
        <f>IF(COUNTIF($BT172:$BV172, $ET$1)&gt;0, EG$2, 0)</f>
        <v>0</v>
      </c>
      <c r="EH172" s="239">
        <f>IF(COUNTIF($BW172:$BY172, $ET$1)&gt;0, EH$2, 0)</f>
        <v>0</v>
      </c>
      <c r="EI172" s="240">
        <f>IF(COUNTIF($BZ172:$CB172, $ET$1)&gt;0, EI$2, 0)</f>
        <v>0</v>
      </c>
      <c r="EJ172" s="240">
        <f>IF(COUNTIF($CC172:$CE172, $ET$1)&gt;0, EJ$2, 0)</f>
        <v>0</v>
      </c>
      <c r="EK172" s="240">
        <f>IF(COUNTIF($CF172:$CH172, $ET$1)&gt;0, EK$2, 0)</f>
        <v>0</v>
      </c>
      <c r="EL172" s="240">
        <f>IF(COUNTIF($CI172:$CK172, $ET$1)&gt;0, EL$2, 0)</f>
        <v>0</v>
      </c>
      <c r="EM172" s="240">
        <f>IF(COUNTIF($CL172:$CN172, $ET$1)&gt;0, EM$2, 0)</f>
        <v>0</v>
      </c>
      <c r="EN172" s="240">
        <f>IF(COUNTIF($CO172:$CQ172, $ET$1)&gt;0, EN$2, 0)</f>
        <v>0</v>
      </c>
      <c r="EO172" s="240">
        <f>IF(COUNTIF($CR172:$CT172, $ET$1)&gt;0, EO$2, 0)</f>
        <v>0</v>
      </c>
      <c r="EP172" s="240">
        <f>IF(COUNTIF($CU172:$CW172, $ET$1)&gt;0, EP$2, 0)</f>
        <v>0</v>
      </c>
      <c r="EQ172" s="240">
        <f>IF(COUNTIF($CX172:$CZ172, $ET$1)&gt;0, EQ$2, 0)</f>
        <v>0</v>
      </c>
      <c r="ER172" s="240">
        <f>IF(COUNTIF($DA172:$DC172, $ET$1)&gt;0, ER$2, 0)</f>
        <v>0</v>
      </c>
      <c r="ES172" s="240">
        <f>IF(COUNTIF($DD172:$DF172, $ET$1)&gt;0, ES$2, 0)</f>
        <v>0</v>
      </c>
      <c r="ET172" s="241">
        <f>SUM(DN172:ES172)</f>
        <v>0</v>
      </c>
      <c r="EU172" s="242">
        <f>IF(COUNTIF($N172:$Q172, GA$1)&gt;0, EU$2, 0)</f>
        <v>0</v>
      </c>
      <c r="EV172" s="234">
        <f>IF(COUNTIF($R172:$U172, GA$1)&gt;0, EV$2, 0)</f>
        <v>0</v>
      </c>
      <c r="EW172" s="234">
        <f>IF(COUNTIF($V172:$Y172, GA$1)&gt;0, EW$2, 0)</f>
        <v>0</v>
      </c>
      <c r="EX172" s="234">
        <f>IF(COUNTIF($Z172:$AA172, GA$1)&gt;0, EX$2, 0)</f>
        <v>0</v>
      </c>
      <c r="EY172" s="234">
        <f>IF(COUNTIF($AB172:$AC172, GA$1)&gt;0, EY$2, 0)</f>
        <v>0</v>
      </c>
      <c r="EZ172" s="235">
        <f>IF(COUNTIF($AD172:$AF172, $GA$1)&gt;0, EZ$2, 0)</f>
        <v>0</v>
      </c>
      <c r="FA172" s="236">
        <f>IF(COUNTIF($AG172:$AI172, $GA$1)&gt;0, FA$2, 0)</f>
        <v>0</v>
      </c>
      <c r="FB172" s="236">
        <f>IF(COUNTIF($AJ172:$AL172, $GA$1)&gt;0, FB$2, 0)</f>
        <v>0</v>
      </c>
      <c r="FC172" s="236">
        <f>IF(COUNTIF($AM172:$AO172, $GA$1)&gt;0, FC$2, 0)</f>
        <v>0</v>
      </c>
      <c r="FD172" s="236">
        <f>IF(COUNTIF($AP172:$AR172, $GA$1)&gt;0, FD$2, 0)</f>
        <v>0</v>
      </c>
      <c r="FE172" s="236">
        <f>IF(COUNTIF($AS172:$AU172, $GA$1)&gt;0, FE$2, 0)</f>
        <v>0</v>
      </c>
      <c r="FF172" s="236">
        <f>IF(COUNTIF($AV172:$AX172, $GA$1)&gt;0, FF$2, 0)</f>
        <v>0</v>
      </c>
      <c r="FG172" s="237">
        <f>IF(COUNTIF($AY172:$BA172, $GA$1)&gt;0, FG$2, 0)</f>
        <v>0</v>
      </c>
      <c r="FH172" s="238">
        <f>IF(COUNTIF($BB172:$BD172, $GA$1)&gt;0, FH$2, 0)</f>
        <v>0</v>
      </c>
      <c r="FI172" s="238">
        <f>IF(COUNTIF($BE172:$BG172, $GA$1)&gt;0, FI$2, 0)</f>
        <v>0</v>
      </c>
      <c r="FJ172" s="238">
        <f>IF(COUNTIF($BH172:$BJ172, $GA$1)&gt;0, FJ$2, 0)</f>
        <v>0</v>
      </c>
      <c r="FK172" s="238">
        <f>IF(COUNTIF($BK172:$BM172, $GA$1)&gt;0, FK$2, 0)</f>
        <v>0</v>
      </c>
      <c r="FL172" s="238">
        <f>IF(COUNTIF($BN172:$BP172, $GA$1)&gt;0, FL$2, 0)</f>
        <v>0</v>
      </c>
      <c r="FM172" s="238">
        <f>IF(COUNTIF($BQ172:$BS172, $GA$1)&gt;0, FM$2, 0)</f>
        <v>0</v>
      </c>
      <c r="FN172" s="238">
        <f>IF(COUNTIF($BT172:$BV172, $GA$1)&gt;0, FN$2, 0)</f>
        <v>0</v>
      </c>
      <c r="FO172" s="239">
        <f>IF(COUNTIF($BW172:$BY172, $GA$1)&gt;0, FO$2, 0)</f>
        <v>0</v>
      </c>
      <c r="FP172" s="240">
        <f>IF(COUNTIF($BZ172:$CB172, $GA$1)&gt;0, FP$2, 0)</f>
        <v>0</v>
      </c>
      <c r="FQ172" s="240">
        <f>IF(COUNTIF($CC172:$CE172, $GA$1)&gt;0, FQ$2, 0)</f>
        <v>0</v>
      </c>
      <c r="FR172" s="240">
        <f>IF(COUNTIF($CF172:$CH172, $GA$1)&gt;0, FR$2, 0)</f>
        <v>0</v>
      </c>
      <c r="FS172" s="240">
        <f>IF(COUNTIF($CI172:$CK172, $GA$1)&gt;0, FS$2, 0)</f>
        <v>0</v>
      </c>
      <c r="FT172" s="240">
        <f>IF(COUNTIF($CL172:$CN172, $GA$1)&gt;0, FT$2, 0)</f>
        <v>0</v>
      </c>
      <c r="FU172" s="240">
        <f>IF(COUNTIF($CO172:$CQ172, $GA$1)&gt;0, FU$2, 0)</f>
        <v>0</v>
      </c>
      <c r="FV172" s="240">
        <f>IF(COUNTIF($CR172:$CT172, $GA$1)&gt;0, FV$2, 0)</f>
        <v>0</v>
      </c>
      <c r="FW172" s="240">
        <f>IF(COUNTIF($CU172:$CW172, $GA$1)&gt;0, FW$2, 0)</f>
        <v>0</v>
      </c>
      <c r="FX172" s="240">
        <f>IF(COUNTIF($CX172:$CZ172, $GA$1)&gt;0, FX$2, 0)</f>
        <v>0</v>
      </c>
      <c r="FY172" s="240">
        <f>IF(COUNTIF($DA172:$DC172, $GA$1)&gt;0, FY$2, 0)</f>
        <v>0</v>
      </c>
      <c r="FZ172" s="240">
        <f>IF(COUNTIF($DD172:$DF172, $GA$1)&gt;0, FZ$2, 0)</f>
        <v>0</v>
      </c>
      <c r="GA172" s="241">
        <f>SUM(EU172:FZ172)</f>
        <v>0</v>
      </c>
      <c r="GB172" s="242">
        <f>IF(COUNTIF($N172:$Q172, HH$1)&gt;0, GB$2, 0)</f>
        <v>0</v>
      </c>
      <c r="GC172" s="234">
        <f>IF(COUNTIF($R172:$U172, HH$1)&gt;0, GC$2, 0)</f>
        <v>0</v>
      </c>
      <c r="GD172" s="234">
        <f>IF(COUNTIF($V172:$Y172, HH$1)&gt;0, GD$2, 0)</f>
        <v>0</v>
      </c>
      <c r="GE172" s="234">
        <f>IF(COUNTIF($Z172:$AA172, HH$1)&gt;0, GE$2, 0)</f>
        <v>0</v>
      </c>
      <c r="GF172" s="234">
        <f>IF(COUNTIF($AB172:$AC172, HH$1)&gt;0, GF$2, 0)</f>
        <v>0</v>
      </c>
      <c r="GG172" s="235">
        <f>IF(COUNTIF($AD172:$AF172, $HH$1)&gt;0, GG$2, 0)</f>
        <v>0</v>
      </c>
      <c r="GH172" s="236">
        <f>IF(COUNTIF($AG172:$AI172, $HH$1)&gt;0, GH$2, 0)</f>
        <v>0</v>
      </c>
      <c r="GI172" s="236">
        <f>IF(COUNTIF($AJ172:$AL172, $HH$1)&gt;0, GI$2, 0)</f>
        <v>0</v>
      </c>
      <c r="GJ172" s="236">
        <f>IF(COUNTIF($AM172:$AO172, $HH$1)&gt;0, GJ$2, 0)</f>
        <v>0</v>
      </c>
      <c r="GK172" s="236">
        <f>IF(COUNTIF($AP172:$AR172, $HH$1)&gt;0, GK$2, 0)</f>
        <v>0</v>
      </c>
      <c r="GL172" s="236">
        <f>IF(COUNTIF($AS172:$AU172, $HH$1)&gt;0, GL$2, 0)</f>
        <v>0</v>
      </c>
      <c r="GM172" s="236">
        <f>IF(COUNTIF($AV172:$AX172, $HH$1)&gt;0, GM$2, 0)</f>
        <v>0</v>
      </c>
      <c r="GN172" s="237">
        <f>IF(COUNTIF($AY172:$BA172, $HH$1)&gt;0, GN$2, 0)</f>
        <v>0</v>
      </c>
      <c r="GO172" s="238">
        <f>IF(COUNTIF($BB172:$BD172, $HH$1)&gt;0, GO$2, 0)</f>
        <v>0</v>
      </c>
      <c r="GP172" s="238">
        <f>IF(COUNTIF($BE172:$BG172, $HH$1)&gt;0, GP$2, 0)</f>
        <v>0</v>
      </c>
      <c r="GQ172" s="238">
        <f>IF(COUNTIF($BH172:$BJ172, $HH$1)&gt;0, GQ$2, 0)</f>
        <v>0</v>
      </c>
      <c r="GR172" s="238">
        <f>IF(COUNTIF($BK172:$BM172, $HH$1)&gt;0, GR$2, 0)</f>
        <v>0</v>
      </c>
      <c r="GS172" s="238">
        <f>IF(COUNTIF($BN172:$BP172, $HH$1)&gt;0, GS$2, 0)</f>
        <v>0</v>
      </c>
      <c r="GT172" s="238">
        <f>IF(COUNTIF($BQ172:$BS172, $HH$1)&gt;0, GT$2, 0)</f>
        <v>0</v>
      </c>
      <c r="GU172" s="238">
        <f>IF(COUNTIF($BT172:$BV172, $HH$1)&gt;0, GU$2, 0)</f>
        <v>0</v>
      </c>
      <c r="GV172" s="239">
        <f>IF(COUNTIF($BW172:$BY172, $HH$1)&gt;0, GV$2, 0)</f>
        <v>0</v>
      </c>
      <c r="GW172" s="240">
        <f>IF(COUNTIF($BZ172:$CB172, $HH$1)&gt;0, GW$2, 0)</f>
        <v>0</v>
      </c>
      <c r="GX172" s="240">
        <f>IF(COUNTIF($CC172:$CE172, $HH$1)&gt;0, GX$2, 0)</f>
        <v>0</v>
      </c>
      <c r="GY172" s="240">
        <f>IF(COUNTIF($CF172:$CH172, $HH$1)&gt;0, GY$2, 0)</f>
        <v>0</v>
      </c>
      <c r="GZ172" s="240">
        <f>IF(COUNTIF($CI172:$CK172, $HH$1)&gt;0, GZ$2, 0)</f>
        <v>0</v>
      </c>
      <c r="HA172" s="240">
        <f>IF(COUNTIF($CL172:$CN172, $HH$1)&gt;0, HA$2, 0)</f>
        <v>0</v>
      </c>
      <c r="HB172" s="240">
        <f>IF(COUNTIF($CO172:$CQ172, $HH$1)&gt;0, HB$2, 0)</f>
        <v>0</v>
      </c>
      <c r="HC172" s="240">
        <f>IF(COUNTIF($CR172:$CT172, $HH$1)&gt;0, HC$2, 0)</f>
        <v>0</v>
      </c>
      <c r="HD172" s="240">
        <f>IF(COUNTIF($CU172:$CW172, $HH$1)&gt;0, HD$2, 0)</f>
        <v>0</v>
      </c>
      <c r="HE172" s="240">
        <f>IF(COUNTIF($CX172:$CZ172, $HH$1)&gt;0, HE$2, 0)</f>
        <v>0</v>
      </c>
      <c r="HF172" s="240">
        <f>IF(COUNTIF($DA172:$DC172, $HH$1)&gt;0, HF$2, 0)</f>
        <v>0</v>
      </c>
      <c r="HG172" s="240">
        <f>IF(COUNTIF($DD172:$DF172, $HH$1)&gt;0, HG$2, 0)</f>
        <v>0</v>
      </c>
      <c r="HH172" s="241">
        <f>SUM(GB172:HG172)</f>
        <v>0</v>
      </c>
      <c r="HI172" s="243"/>
      <c r="HJ172" s="242">
        <f>IF(MAX($N172:$Q172)&gt;=40, HJ$2, 0)</f>
        <v>0</v>
      </c>
      <c r="HK172" s="234">
        <f>IF(MAX($R172:$U172)&gt;=40, HK$2, 0)</f>
        <v>0</v>
      </c>
      <c r="HL172" s="234">
        <f>IF(MAX($V172:$Y172)&gt;=40, HL$2, 0)</f>
        <v>0</v>
      </c>
      <c r="HM172" s="234">
        <f>IF(MAX($Z172:$AA172)&gt;=40, HM$2, 0)</f>
        <v>0</v>
      </c>
      <c r="HN172" s="234">
        <f>IF(MAX($AB172:$AC172)&gt;=40, HN$2, 0)</f>
        <v>0</v>
      </c>
      <c r="HO172" s="235">
        <f>IF(MAX($AD172:$AF172)&gt;=40, HO$2, 0)</f>
        <v>0</v>
      </c>
      <c r="HP172" s="236">
        <f>IF(MAX($AG172:$AI172)&gt;=40, HP$2, 0)</f>
        <v>0</v>
      </c>
      <c r="HQ172" s="236">
        <f>IF(MAX($AJ172:$AL172)&gt;=40, HQ$2, 0)</f>
        <v>0</v>
      </c>
      <c r="HR172" s="236">
        <f>IF(MAX($AM172:$AO172)&gt;=40, HR$2, 0)</f>
        <v>0</v>
      </c>
      <c r="HS172" s="236">
        <f>IF(MAX($AP172:$AR172)&gt;=40, HS$2, 0)</f>
        <v>0</v>
      </c>
      <c r="HT172" s="236">
        <f>IF(MAX($AS172:$AU172)&gt;=40, HT$2, 0)</f>
        <v>0</v>
      </c>
      <c r="HU172" s="236">
        <f>IF(MAX($AV172:$AX172)&gt;=40, HU$2, 0)</f>
        <v>0</v>
      </c>
      <c r="HV172" s="237">
        <f>IF(MAX($AY172:$BA172)&gt;=40, HV$2, 0)</f>
        <v>0</v>
      </c>
      <c r="HW172" s="238">
        <f>IF(MAX($BB172:$BD172)&gt;=40, HW$2, 0)</f>
        <v>0</v>
      </c>
      <c r="HX172" s="238">
        <f>IF(MAX($BE172:$BG172)&gt;=40, HX$2, 0)</f>
        <v>0</v>
      </c>
      <c r="HY172" s="238">
        <f>IF(MAX($BH172:$BJ172)&gt;=40, HY$2, 0)</f>
        <v>0</v>
      </c>
      <c r="HZ172" s="238">
        <f>IF(MAX($BK172:$BM172)&gt;=40, HZ$2, 0)</f>
        <v>0</v>
      </c>
      <c r="IA172" s="238">
        <f>IF(MAX($BN172:$BP172)&gt;=40, IA$2, 0)</f>
        <v>0</v>
      </c>
      <c r="IB172" s="238">
        <f>IF(MAX($BQ172:$BS172)&gt;=40, IB$2, 0)</f>
        <v>0</v>
      </c>
      <c r="IC172" s="238">
        <f>IF(MAX($BT172:$BV172)&gt;=40, IC$2, 0)</f>
        <v>0</v>
      </c>
      <c r="ID172" s="239">
        <f>IF(MAX($BW172:$BY172)&gt;=40, ID$2, 0)</f>
        <v>0</v>
      </c>
      <c r="IE172" s="240">
        <f>IF(MAX($BZ172:$CB172)&gt;=40, IE$2, 0)</f>
        <v>0</v>
      </c>
      <c r="IF172" s="240">
        <f>IF(MAX($CC172:$CE172)&gt;=40, IF$2, 0)</f>
        <v>0</v>
      </c>
      <c r="IG172" s="240">
        <f>IF(MAX($CF172:$CH172)&gt;=40, IG$2, 0)</f>
        <v>0</v>
      </c>
      <c r="IH172" s="240">
        <f>IF(MAX($CI172:$CK172)&gt;=40, IH$2, 0)</f>
        <v>0</v>
      </c>
      <c r="II172" s="240">
        <f>IF(MAX($CL172:$CN172)&gt;=40, II$2, 0)</f>
        <v>0</v>
      </c>
      <c r="IJ172" s="240">
        <f>IF(MAX($CO172:$CQ172)&gt;=40, IJ$2, 0)</f>
        <v>0</v>
      </c>
      <c r="IK172" s="240">
        <f>IF(MAX($CR172:$CT172)&gt;=40, IK$2, 0)</f>
        <v>0</v>
      </c>
      <c r="IL172" s="240">
        <f>IF(MAX($CU172:$CW172)&gt;=40, IL$2, 0)</f>
        <v>0</v>
      </c>
      <c r="IM172" s="240">
        <f>IF(MAX($CX172:$CZ172)&gt;=40, IM$2, 0)</f>
        <v>0</v>
      </c>
      <c r="IN172" s="240">
        <f>IF(MAX($DA172:$DC172)&gt;=40, IN$2, 0)</f>
        <v>0</v>
      </c>
      <c r="IO172" s="240">
        <f>IF(MAX($DD172:$DF172)&gt;=40, IO$2, 0)</f>
        <v>0</v>
      </c>
      <c r="IP172" s="416">
        <f>SUM(HO172:IB172, ID172:IO172)</f>
        <v>0</v>
      </c>
      <c r="IQ172" s="416">
        <f>SUM(HJ172:HN172, IC172)</f>
        <v>0</v>
      </c>
    </row>
    <row r="173" spans="2:251" ht="15" customHeight="1" x14ac:dyDescent="0.25">
      <c r="B173" s="337"/>
      <c r="C173" s="393"/>
      <c r="D173" s="339"/>
      <c r="E173" s="337"/>
      <c r="F173" s="337"/>
      <c r="G173" s="337"/>
      <c r="H173" s="337"/>
      <c r="I173" s="340"/>
      <c r="J173" s="341"/>
      <c r="K173" s="341"/>
      <c r="L173" s="342"/>
      <c r="M173" s="343"/>
      <c r="N173" s="344"/>
      <c r="O173" s="345"/>
      <c r="P173" s="345"/>
      <c r="Q173" s="346"/>
      <c r="R173" s="344"/>
      <c r="S173" s="345"/>
      <c r="T173" s="345"/>
      <c r="U173" s="395"/>
      <c r="V173" s="344"/>
      <c r="W173" s="345"/>
      <c r="X173" s="345"/>
      <c r="Y173" s="346"/>
      <c r="Z173" s="344"/>
      <c r="AA173" s="346"/>
      <c r="AB173" s="344"/>
      <c r="AC173" s="346"/>
      <c r="AD173" s="344"/>
      <c r="AE173" s="345"/>
      <c r="AF173" s="346"/>
      <c r="AG173" s="344"/>
      <c r="AH173" s="345"/>
      <c r="AI173" s="346"/>
      <c r="AJ173" s="344"/>
      <c r="AK173" s="345"/>
      <c r="AL173" s="346"/>
      <c r="AM173" s="344"/>
      <c r="AN173" s="345"/>
      <c r="AO173" s="346"/>
      <c r="AP173" s="344"/>
      <c r="AQ173" s="345"/>
      <c r="AR173" s="346"/>
      <c r="AS173" s="344"/>
      <c r="AT173" s="345"/>
      <c r="AU173" s="346"/>
      <c r="AV173" s="344"/>
      <c r="AW173" s="345"/>
      <c r="AX173" s="346"/>
      <c r="AY173" s="344"/>
      <c r="AZ173" s="345"/>
      <c r="BA173" s="346"/>
      <c r="BB173" s="344"/>
      <c r="BC173" s="345"/>
      <c r="BD173" s="346"/>
      <c r="BE173" s="344"/>
      <c r="BF173" s="345"/>
      <c r="BG173" s="346"/>
      <c r="BH173" s="344"/>
      <c r="BI173" s="345"/>
      <c r="BJ173" s="346"/>
      <c r="BK173" s="344"/>
      <c r="BL173" s="345"/>
      <c r="BM173" s="346"/>
      <c r="BN173" s="344"/>
      <c r="BO173" s="345"/>
      <c r="BP173" s="346"/>
      <c r="BQ173" s="344"/>
      <c r="BR173" s="345"/>
      <c r="BS173" s="346"/>
      <c r="BT173" s="344"/>
      <c r="BU173" s="347"/>
      <c r="BV173" s="346"/>
      <c r="BW173" s="344"/>
      <c r="BX173" s="345"/>
      <c r="BY173" s="346"/>
      <c r="BZ173" s="344"/>
      <c r="CA173" s="345"/>
      <c r="CB173" s="346"/>
      <c r="CC173" s="344"/>
      <c r="CD173" s="345"/>
      <c r="CE173" s="345"/>
      <c r="CF173" s="345"/>
      <c r="CG173" s="345"/>
      <c r="CH173" s="346"/>
      <c r="CI173" s="344"/>
      <c r="CJ173" s="345"/>
      <c r="CK173" s="346"/>
      <c r="CL173" s="344"/>
      <c r="CM173" s="345"/>
      <c r="CN173" s="346"/>
      <c r="CO173" s="344"/>
      <c r="CP173" s="345"/>
      <c r="CQ173" s="346"/>
      <c r="CR173" s="344"/>
      <c r="CS173" s="345"/>
      <c r="CT173" s="346"/>
      <c r="CU173" s="344"/>
      <c r="CV173" s="345"/>
      <c r="CW173" s="346"/>
      <c r="CX173" s="344"/>
      <c r="CY173" s="345"/>
      <c r="CZ173" s="346"/>
      <c r="DA173" s="344"/>
      <c r="DB173" s="345"/>
      <c r="DC173" s="346"/>
      <c r="DD173" s="344"/>
      <c r="DE173" s="345"/>
      <c r="DF173" s="346"/>
      <c r="DG173" s="338"/>
      <c r="DH173" s="348"/>
      <c r="DI173" s="348"/>
      <c r="DJ173" s="349"/>
      <c r="DK173" s="343"/>
      <c r="DL173" s="350"/>
      <c r="DM173" s="351"/>
      <c r="DN173" s="352"/>
      <c r="DO173" s="353"/>
      <c r="DP173" s="353"/>
      <c r="DQ173" s="353"/>
      <c r="DR173" s="353"/>
      <c r="DS173" s="354"/>
      <c r="DT173" s="355"/>
      <c r="DU173" s="355"/>
      <c r="DV173" s="355"/>
      <c r="DW173" s="355"/>
      <c r="DX173" s="355"/>
      <c r="DY173" s="355"/>
      <c r="DZ173" s="356"/>
      <c r="EA173" s="357"/>
      <c r="EB173" s="357"/>
      <c r="EC173" s="357"/>
      <c r="ED173" s="357"/>
      <c r="EE173" s="357"/>
      <c r="EF173" s="357"/>
      <c r="EG173" s="357"/>
      <c r="EH173" s="358"/>
      <c r="EI173" s="359"/>
      <c r="EJ173" s="359"/>
      <c r="EK173" s="359"/>
      <c r="EL173" s="359"/>
      <c r="EM173" s="359"/>
      <c r="EN173" s="359"/>
      <c r="EO173" s="359"/>
      <c r="EP173" s="359"/>
      <c r="EQ173" s="359"/>
      <c r="ER173" s="359"/>
      <c r="ES173" s="359"/>
      <c r="ET173" s="360"/>
      <c r="EU173" s="352"/>
      <c r="EV173" s="353"/>
      <c r="EW173" s="353"/>
      <c r="EX173" s="353"/>
      <c r="EY173" s="353"/>
      <c r="EZ173" s="354"/>
      <c r="FA173" s="355"/>
      <c r="FB173" s="355"/>
      <c r="FC173" s="355"/>
      <c r="FD173" s="355"/>
      <c r="FE173" s="355"/>
      <c r="FF173" s="355"/>
      <c r="FG173" s="356"/>
      <c r="FH173" s="357"/>
      <c r="FI173" s="357"/>
      <c r="FJ173" s="357"/>
      <c r="FK173" s="357"/>
      <c r="FL173" s="357"/>
      <c r="FM173" s="357"/>
      <c r="FN173" s="357"/>
      <c r="FO173" s="358"/>
      <c r="FP173" s="359"/>
      <c r="FQ173" s="359"/>
      <c r="FR173" s="359"/>
      <c r="FS173" s="359"/>
      <c r="FT173" s="359"/>
      <c r="FU173" s="359"/>
      <c r="FV173" s="359"/>
      <c r="FW173" s="359"/>
      <c r="FX173" s="359"/>
      <c r="FY173" s="359"/>
      <c r="FZ173" s="359"/>
      <c r="GA173" s="360"/>
      <c r="GB173" s="352"/>
      <c r="GC173" s="353"/>
      <c r="GD173" s="353"/>
      <c r="GE173" s="353"/>
      <c r="GF173" s="353"/>
      <c r="GG173" s="354"/>
      <c r="GH173" s="355"/>
      <c r="GI173" s="355"/>
      <c r="GJ173" s="355"/>
      <c r="GK173" s="355"/>
      <c r="GL173" s="355"/>
      <c r="GM173" s="355"/>
      <c r="GN173" s="356"/>
      <c r="GO173" s="357"/>
      <c r="GP173" s="357"/>
      <c r="GQ173" s="357"/>
      <c r="GR173" s="357"/>
      <c r="GS173" s="357"/>
      <c r="GT173" s="357"/>
      <c r="GU173" s="357"/>
      <c r="GV173" s="358"/>
      <c r="GW173" s="359"/>
      <c r="GX173" s="359"/>
      <c r="GY173" s="359"/>
      <c r="GZ173" s="359"/>
      <c r="HA173" s="359"/>
      <c r="HB173" s="359"/>
      <c r="HC173" s="359"/>
      <c r="HD173" s="359"/>
      <c r="HE173" s="359"/>
      <c r="HF173" s="359"/>
      <c r="HG173" s="359"/>
      <c r="HH173" s="360"/>
      <c r="HI173" s="361"/>
      <c r="HJ173" s="352"/>
      <c r="HK173" s="353"/>
      <c r="HL173" s="353"/>
      <c r="HM173" s="353"/>
      <c r="HN173" s="353"/>
      <c r="HO173" s="354"/>
      <c r="HP173" s="355"/>
      <c r="HQ173" s="355"/>
      <c r="HR173" s="355"/>
      <c r="HS173" s="355"/>
      <c r="HT173" s="355"/>
      <c r="HU173" s="355"/>
      <c r="HV173" s="356"/>
      <c r="HW173" s="357"/>
      <c r="HX173" s="357"/>
      <c r="HY173" s="357"/>
      <c r="HZ173" s="357"/>
      <c r="IA173" s="357"/>
      <c r="IB173" s="357"/>
      <c r="IC173" s="357"/>
      <c r="ID173" s="358"/>
      <c r="IE173" s="359"/>
      <c r="IF173" s="359"/>
      <c r="IG173" s="359"/>
      <c r="IH173" s="359"/>
      <c r="II173" s="359"/>
      <c r="IJ173" s="359"/>
      <c r="IK173" s="359"/>
      <c r="IL173" s="359"/>
      <c r="IM173" s="359"/>
      <c r="IN173" s="359"/>
      <c r="IO173" s="359"/>
      <c r="IP173" s="415"/>
      <c r="IQ173" s="415"/>
    </row>
    <row r="174" spans="2:251" ht="15" x14ac:dyDescent="0.25">
      <c r="C174" s="363" t="s">
        <v>915</v>
      </c>
      <c r="D174" s="317"/>
      <c r="E174" s="362">
        <f>COUNTIF(E169:E173, "G")</f>
        <v>0</v>
      </c>
      <c r="F174" s="318"/>
      <c r="G174" s="330"/>
      <c r="H174" s="318"/>
      <c r="I174" s="330"/>
      <c r="J174" s="330"/>
      <c r="K174" s="330"/>
      <c r="L174" s="330"/>
      <c r="M174" s="419"/>
      <c r="N174" s="331"/>
      <c r="O174" s="332"/>
      <c r="P174" s="332"/>
      <c r="Q174" s="333"/>
      <c r="R174" s="331"/>
      <c r="S174" s="332"/>
      <c r="T174" s="332"/>
      <c r="U174" s="332"/>
      <c r="V174" s="331"/>
      <c r="W174" s="332"/>
      <c r="X174" s="332"/>
      <c r="Y174" s="333"/>
      <c r="Z174" s="331"/>
      <c r="AA174" s="333"/>
      <c r="AB174" s="331"/>
      <c r="AC174" s="333"/>
      <c r="AD174" s="331"/>
      <c r="AE174" s="332"/>
      <c r="AF174" s="333"/>
      <c r="AG174" s="331"/>
      <c r="AH174" s="332"/>
      <c r="AI174" s="333"/>
      <c r="AJ174" s="331"/>
      <c r="AK174" s="332"/>
      <c r="AL174" s="333"/>
      <c r="AM174" s="331"/>
      <c r="AN174" s="332"/>
      <c r="AO174" s="333"/>
      <c r="AP174" s="331"/>
      <c r="AQ174" s="332"/>
      <c r="AR174" s="333"/>
      <c r="AS174" s="331"/>
      <c r="AT174" s="332"/>
      <c r="AU174" s="333"/>
      <c r="AV174" s="331"/>
      <c r="AW174" s="332"/>
      <c r="AX174" s="333"/>
      <c r="AY174" s="331"/>
      <c r="AZ174" s="332"/>
      <c r="BA174" s="333"/>
      <c r="BB174" s="331"/>
      <c r="BC174" s="332"/>
      <c r="BD174" s="333"/>
      <c r="BE174" s="331"/>
      <c r="BF174" s="332"/>
      <c r="BG174" s="333"/>
      <c r="BH174" s="331"/>
      <c r="BI174" s="332"/>
      <c r="BJ174" s="333"/>
      <c r="BK174" s="331"/>
      <c r="BL174" s="332"/>
      <c r="BM174" s="333"/>
      <c r="BN174" s="331"/>
      <c r="BO174" s="332"/>
      <c r="BP174" s="333"/>
      <c r="BQ174" s="331"/>
      <c r="BR174" s="332"/>
      <c r="BS174" s="333"/>
      <c r="BT174" s="331"/>
      <c r="BU174" s="332"/>
      <c r="BV174" s="332"/>
      <c r="BW174" s="331"/>
      <c r="BX174" s="332"/>
      <c r="BY174" s="333"/>
      <c r="BZ174" s="331"/>
      <c r="CA174" s="332"/>
      <c r="CB174" s="333"/>
      <c r="CC174" s="331" t="s">
        <v>900</v>
      </c>
      <c r="CD174" s="332"/>
      <c r="CE174" s="332"/>
      <c r="CF174" s="332"/>
      <c r="CG174" s="332"/>
      <c r="CH174" s="333"/>
      <c r="CI174" s="331"/>
      <c r="CJ174" s="332"/>
      <c r="CK174" s="333"/>
      <c r="CL174" s="331"/>
      <c r="CM174" s="332"/>
      <c r="CN174" s="333"/>
      <c r="CO174" s="331" t="s">
        <v>899</v>
      </c>
      <c r="CP174" s="332"/>
      <c r="CQ174" s="332"/>
      <c r="CR174" s="332"/>
      <c r="CS174" s="332"/>
      <c r="CT174" s="332"/>
      <c r="CU174" s="332"/>
      <c r="CV174" s="332"/>
      <c r="CW174" s="332"/>
      <c r="CX174" s="332"/>
      <c r="CY174" s="332"/>
      <c r="CZ174" s="332"/>
      <c r="DA174" s="332"/>
      <c r="DB174" s="332"/>
      <c r="DC174" s="332"/>
      <c r="DD174" s="332"/>
      <c r="DE174" s="332"/>
      <c r="DF174" s="333"/>
      <c r="DG174" s="330"/>
      <c r="DH174" s="372" t="s">
        <v>917</v>
      </c>
      <c r="DI174" s="370">
        <f>COUNTIF($DK169:$DK173, DI$2)</f>
        <v>0</v>
      </c>
      <c r="DJ174" s="370">
        <f>COUNTIF($DK169:$DK173, DJ$2)</f>
        <v>0</v>
      </c>
      <c r="DK174" s="370">
        <f>COUNTIF($DK169:$DK173, DK$2)</f>
        <v>0</v>
      </c>
      <c r="DL174" s="371">
        <f>COUNTIF($DK169:$DK173, DL$2)</f>
        <v>0</v>
      </c>
      <c r="DM174" s="319"/>
      <c r="DN174" s="320"/>
      <c r="DO174" s="321"/>
      <c r="DP174" s="321"/>
      <c r="DQ174" s="321"/>
      <c r="DR174" s="321"/>
      <c r="DS174" s="322"/>
      <c r="DT174" s="323"/>
      <c r="DU174" s="323"/>
      <c r="DV174" s="323"/>
      <c r="DW174" s="323"/>
      <c r="DX174" s="323"/>
      <c r="DY174" s="323"/>
      <c r="DZ174" s="324"/>
      <c r="EA174" s="325"/>
      <c r="EB174" s="325"/>
      <c r="EC174" s="325"/>
      <c r="ED174" s="325"/>
      <c r="EE174" s="325"/>
      <c r="EF174" s="325"/>
      <c r="EG174" s="325"/>
      <c r="EH174" s="326"/>
      <c r="EI174" s="327"/>
      <c r="EJ174" s="327"/>
      <c r="EK174" s="327"/>
      <c r="EL174" s="327"/>
      <c r="EM174" s="327"/>
      <c r="EN174" s="327"/>
      <c r="EO174" s="327"/>
      <c r="EP174" s="327"/>
      <c r="EQ174" s="327"/>
      <c r="ER174" s="327"/>
      <c r="ES174" s="327"/>
      <c r="ET174" s="328"/>
      <c r="EU174" s="320"/>
      <c r="EV174" s="321"/>
      <c r="EW174" s="321"/>
      <c r="EX174" s="321"/>
      <c r="EY174" s="321"/>
      <c r="EZ174" s="322"/>
      <c r="FA174" s="323"/>
      <c r="FB174" s="323"/>
      <c r="FC174" s="323"/>
      <c r="FD174" s="323"/>
      <c r="FE174" s="323"/>
      <c r="FF174" s="323"/>
      <c r="FG174" s="324"/>
      <c r="FH174" s="325"/>
      <c r="FI174" s="325"/>
      <c r="FJ174" s="325"/>
      <c r="FK174" s="325"/>
      <c r="FL174" s="325"/>
      <c r="FM174" s="325"/>
      <c r="FN174" s="325"/>
      <c r="FO174" s="326"/>
      <c r="FP174" s="327"/>
      <c r="FQ174" s="327"/>
      <c r="FR174" s="327"/>
      <c r="FS174" s="327"/>
      <c r="FT174" s="327"/>
      <c r="FU174" s="327"/>
      <c r="FV174" s="327"/>
      <c r="FW174" s="327"/>
      <c r="FX174" s="327"/>
      <c r="FY174" s="327"/>
      <c r="FZ174" s="327"/>
      <c r="GA174" s="328"/>
      <c r="GB174" s="320"/>
      <c r="GC174" s="321"/>
      <c r="GD174" s="321"/>
      <c r="GE174" s="321"/>
      <c r="GF174" s="321"/>
      <c r="GG174" s="322"/>
      <c r="GH174" s="323"/>
      <c r="GI174" s="323"/>
      <c r="GJ174" s="323"/>
      <c r="GK174" s="323"/>
      <c r="GL174" s="323"/>
      <c r="GM174" s="323"/>
      <c r="GN174" s="324"/>
      <c r="GO174" s="325"/>
      <c r="GP174" s="325"/>
      <c r="GQ174" s="325"/>
      <c r="GR174" s="325"/>
      <c r="GS174" s="325"/>
      <c r="GT174" s="325"/>
      <c r="GU174" s="325"/>
      <c r="GV174" s="326"/>
      <c r="GW174" s="327"/>
      <c r="GX174" s="327"/>
      <c r="GY174" s="327"/>
      <c r="GZ174" s="327"/>
      <c r="HA174" s="327"/>
      <c r="HB174" s="327"/>
      <c r="HC174" s="327"/>
      <c r="HD174" s="327"/>
      <c r="HE174" s="327"/>
      <c r="HF174" s="327"/>
      <c r="HG174" s="327"/>
      <c r="HH174" s="328"/>
      <c r="HI174" s="329"/>
      <c r="HJ174" s="320"/>
      <c r="HK174" s="321"/>
      <c r="HL174" s="321"/>
      <c r="HM174" s="321"/>
      <c r="HN174" s="321"/>
      <c r="HO174" s="322"/>
      <c r="HP174" s="323"/>
      <c r="HQ174" s="323"/>
      <c r="HR174" s="323"/>
      <c r="HS174" s="323"/>
      <c r="HT174" s="323"/>
      <c r="HU174" s="323"/>
      <c r="HV174" s="324"/>
      <c r="HW174" s="325"/>
      <c r="HX174" s="325"/>
      <c r="HY174" s="325"/>
      <c r="HZ174" s="325"/>
      <c r="IA174" s="325"/>
      <c r="IB174" s="325"/>
      <c r="IC174" s="325"/>
      <c r="ID174" s="326"/>
      <c r="IE174" s="327"/>
      <c r="IF174" s="327"/>
      <c r="IG174" s="327"/>
      <c r="IH174" s="327"/>
      <c r="II174" s="327"/>
      <c r="IJ174" s="327"/>
      <c r="IK174" s="327"/>
      <c r="IL174" s="327"/>
      <c r="IM174" s="327"/>
      <c r="IN174" s="327"/>
      <c r="IO174" s="327"/>
      <c r="IP174" s="417"/>
      <c r="IQ174" s="417"/>
    </row>
    <row r="175" spans="2:251" ht="15" customHeight="1" x14ac:dyDescent="0.25">
      <c r="B175" s="337"/>
      <c r="C175" s="393"/>
      <c r="D175" s="339"/>
      <c r="E175" s="337"/>
      <c r="F175" s="337"/>
      <c r="G175" s="337"/>
      <c r="H175" s="337"/>
      <c r="I175" s="340"/>
      <c r="J175" s="341"/>
      <c r="K175" s="341"/>
      <c r="L175" s="342"/>
      <c r="M175" s="343"/>
      <c r="N175" s="344"/>
      <c r="O175" s="345"/>
      <c r="P175" s="345"/>
      <c r="Q175" s="346"/>
      <c r="R175" s="344"/>
      <c r="S175" s="345"/>
      <c r="T175" s="345"/>
      <c r="U175" s="395"/>
      <c r="V175" s="344"/>
      <c r="W175" s="345"/>
      <c r="X175" s="345"/>
      <c r="Y175" s="346"/>
      <c r="Z175" s="344"/>
      <c r="AA175" s="346"/>
      <c r="AB175" s="344"/>
      <c r="AC175" s="346"/>
      <c r="AD175" s="344"/>
      <c r="AE175" s="345"/>
      <c r="AF175" s="346"/>
      <c r="AG175" s="344"/>
      <c r="AH175" s="345"/>
      <c r="AI175" s="346"/>
      <c r="AJ175" s="344"/>
      <c r="AK175" s="345"/>
      <c r="AL175" s="346"/>
      <c r="AM175" s="344"/>
      <c r="AN175" s="345"/>
      <c r="AO175" s="346"/>
      <c r="AP175" s="344"/>
      <c r="AQ175" s="345"/>
      <c r="AR175" s="346"/>
      <c r="AS175" s="344"/>
      <c r="AT175" s="345"/>
      <c r="AU175" s="346"/>
      <c r="AV175" s="344"/>
      <c r="AW175" s="345"/>
      <c r="AX175" s="346"/>
      <c r="AY175" s="344"/>
      <c r="AZ175" s="345"/>
      <c r="BA175" s="346"/>
      <c r="BB175" s="344"/>
      <c r="BC175" s="345"/>
      <c r="BD175" s="346"/>
      <c r="BE175" s="344"/>
      <c r="BF175" s="345"/>
      <c r="BG175" s="346"/>
      <c r="BH175" s="344"/>
      <c r="BI175" s="345"/>
      <c r="BJ175" s="346"/>
      <c r="BK175" s="344"/>
      <c r="BL175" s="345"/>
      <c r="BM175" s="346"/>
      <c r="BN175" s="344"/>
      <c r="BO175" s="345"/>
      <c r="BP175" s="346"/>
      <c r="BQ175" s="344"/>
      <c r="BR175" s="345"/>
      <c r="BS175" s="346"/>
      <c r="BT175" s="344"/>
      <c r="BU175" s="347"/>
      <c r="BV175" s="346"/>
      <c r="BW175" s="344"/>
      <c r="BX175" s="345"/>
      <c r="BY175" s="346"/>
      <c r="BZ175" s="344"/>
      <c r="CA175" s="345"/>
      <c r="CB175" s="346"/>
      <c r="CC175" s="344"/>
      <c r="CD175" s="345"/>
      <c r="CE175" s="345"/>
      <c r="CF175" s="345"/>
      <c r="CG175" s="345"/>
      <c r="CH175" s="346"/>
      <c r="CI175" s="344"/>
      <c r="CJ175" s="345"/>
      <c r="CK175" s="346"/>
      <c r="CL175" s="344"/>
      <c r="CM175" s="345"/>
      <c r="CN175" s="346"/>
      <c r="CO175" s="344"/>
      <c r="CP175" s="345"/>
      <c r="CQ175" s="346"/>
      <c r="CR175" s="344"/>
      <c r="CS175" s="345"/>
      <c r="CT175" s="346"/>
      <c r="CU175" s="344"/>
      <c r="CV175" s="345"/>
      <c r="CW175" s="346"/>
      <c r="CX175" s="344"/>
      <c r="CY175" s="345"/>
      <c r="CZ175" s="346"/>
      <c r="DA175" s="344"/>
      <c r="DB175" s="345"/>
      <c r="DC175" s="346"/>
      <c r="DD175" s="344"/>
      <c r="DE175" s="345"/>
      <c r="DF175" s="346"/>
      <c r="DG175" s="338"/>
      <c r="DH175" s="348"/>
      <c r="DI175" s="348"/>
      <c r="DJ175" s="349"/>
      <c r="DK175" s="343"/>
      <c r="DL175" s="350"/>
      <c r="DM175" s="351"/>
      <c r="DN175" s="352"/>
      <c r="DO175" s="353"/>
      <c r="DP175" s="353"/>
      <c r="DQ175" s="353"/>
      <c r="DR175" s="353"/>
      <c r="DS175" s="354"/>
      <c r="DT175" s="355"/>
      <c r="DU175" s="355"/>
      <c r="DV175" s="355"/>
      <c r="DW175" s="355"/>
      <c r="DX175" s="355"/>
      <c r="DY175" s="355"/>
      <c r="DZ175" s="356"/>
      <c r="EA175" s="357"/>
      <c r="EB175" s="357"/>
      <c r="EC175" s="357"/>
      <c r="ED175" s="357"/>
      <c r="EE175" s="357"/>
      <c r="EF175" s="357"/>
      <c r="EG175" s="357"/>
      <c r="EH175" s="358"/>
      <c r="EI175" s="359"/>
      <c r="EJ175" s="359"/>
      <c r="EK175" s="359"/>
      <c r="EL175" s="359"/>
      <c r="EM175" s="359"/>
      <c r="EN175" s="359"/>
      <c r="EO175" s="359"/>
      <c r="EP175" s="359"/>
      <c r="EQ175" s="359"/>
      <c r="ER175" s="359"/>
      <c r="ES175" s="359"/>
      <c r="ET175" s="360"/>
      <c r="EU175" s="352"/>
      <c r="EV175" s="353"/>
      <c r="EW175" s="353"/>
      <c r="EX175" s="353"/>
      <c r="EY175" s="353"/>
      <c r="EZ175" s="354"/>
      <c r="FA175" s="355"/>
      <c r="FB175" s="355"/>
      <c r="FC175" s="355"/>
      <c r="FD175" s="355"/>
      <c r="FE175" s="355"/>
      <c r="FF175" s="355"/>
      <c r="FG175" s="356"/>
      <c r="FH175" s="357"/>
      <c r="FI175" s="357"/>
      <c r="FJ175" s="357"/>
      <c r="FK175" s="357"/>
      <c r="FL175" s="357"/>
      <c r="FM175" s="357"/>
      <c r="FN175" s="357"/>
      <c r="FO175" s="358"/>
      <c r="FP175" s="359"/>
      <c r="FQ175" s="359"/>
      <c r="FR175" s="359"/>
      <c r="FS175" s="359"/>
      <c r="FT175" s="359"/>
      <c r="FU175" s="359"/>
      <c r="FV175" s="359"/>
      <c r="FW175" s="359"/>
      <c r="FX175" s="359"/>
      <c r="FY175" s="359"/>
      <c r="FZ175" s="359"/>
      <c r="GA175" s="360"/>
      <c r="GB175" s="352"/>
      <c r="GC175" s="353"/>
      <c r="GD175" s="353"/>
      <c r="GE175" s="353"/>
      <c r="GF175" s="353"/>
      <c r="GG175" s="354"/>
      <c r="GH175" s="355"/>
      <c r="GI175" s="355"/>
      <c r="GJ175" s="355"/>
      <c r="GK175" s="355"/>
      <c r="GL175" s="355"/>
      <c r="GM175" s="355"/>
      <c r="GN175" s="356"/>
      <c r="GO175" s="357"/>
      <c r="GP175" s="357"/>
      <c r="GQ175" s="357"/>
      <c r="GR175" s="357"/>
      <c r="GS175" s="357"/>
      <c r="GT175" s="357"/>
      <c r="GU175" s="357"/>
      <c r="GV175" s="358"/>
      <c r="GW175" s="359"/>
      <c r="GX175" s="359"/>
      <c r="GY175" s="359"/>
      <c r="GZ175" s="359"/>
      <c r="HA175" s="359"/>
      <c r="HB175" s="359"/>
      <c r="HC175" s="359"/>
      <c r="HD175" s="359"/>
      <c r="HE175" s="359"/>
      <c r="HF175" s="359"/>
      <c r="HG175" s="359"/>
      <c r="HH175" s="360"/>
      <c r="HI175" s="361"/>
      <c r="HJ175" s="352"/>
      <c r="HK175" s="353"/>
      <c r="HL175" s="353"/>
      <c r="HM175" s="353"/>
      <c r="HN175" s="353"/>
      <c r="HO175" s="354"/>
      <c r="HP175" s="355"/>
      <c r="HQ175" s="355"/>
      <c r="HR175" s="355"/>
      <c r="HS175" s="355"/>
      <c r="HT175" s="355"/>
      <c r="HU175" s="355"/>
      <c r="HV175" s="356"/>
      <c r="HW175" s="357"/>
      <c r="HX175" s="357"/>
      <c r="HY175" s="357"/>
      <c r="HZ175" s="357"/>
      <c r="IA175" s="357"/>
      <c r="IB175" s="357"/>
      <c r="IC175" s="357"/>
      <c r="ID175" s="358"/>
      <c r="IE175" s="359"/>
      <c r="IF175" s="359"/>
      <c r="IG175" s="359"/>
      <c r="IH175" s="359"/>
      <c r="II175" s="359"/>
      <c r="IJ175" s="359"/>
      <c r="IK175" s="359"/>
      <c r="IL175" s="359"/>
      <c r="IM175" s="359"/>
      <c r="IN175" s="359"/>
      <c r="IO175" s="359"/>
      <c r="IP175" s="415"/>
      <c r="IQ175" s="415"/>
    </row>
    <row r="176" spans="2:251" ht="15" customHeight="1" x14ac:dyDescent="0.25">
      <c r="B176" s="392">
        <v>1</v>
      </c>
      <c r="C176" s="13"/>
      <c r="D176" s="423"/>
      <c r="E176" s="20"/>
      <c r="F176" s="6"/>
      <c r="G176" s="20"/>
      <c r="H176" s="20"/>
      <c r="I176" s="23"/>
      <c r="J176" s="6"/>
      <c r="K176" s="6"/>
      <c r="L176" s="424"/>
      <c r="M176" s="425"/>
      <c r="N176" s="24"/>
      <c r="O176" s="107"/>
      <c r="P176" s="107"/>
      <c r="Q176" s="273"/>
      <c r="R176" s="24"/>
      <c r="S176" s="107"/>
      <c r="T176" s="107"/>
      <c r="U176" s="290"/>
      <c r="V176" s="24"/>
      <c r="W176" s="107"/>
      <c r="X176" s="107"/>
      <c r="Y176" s="273"/>
      <c r="Z176" s="24"/>
      <c r="AA176" s="273"/>
      <c r="AB176" s="24"/>
      <c r="AC176" s="273"/>
      <c r="AD176" s="24"/>
      <c r="AE176" s="107"/>
      <c r="AF176" s="273"/>
      <c r="AG176" s="24"/>
      <c r="AH176" s="107"/>
      <c r="AI176" s="273"/>
      <c r="AJ176" s="24"/>
      <c r="AK176" s="107"/>
      <c r="AL176" s="273"/>
      <c r="AM176" s="24"/>
      <c r="AN176" s="107"/>
      <c r="AO176" s="273"/>
      <c r="AP176" s="24"/>
      <c r="AQ176" s="107"/>
      <c r="AR176" s="273"/>
      <c r="AS176" s="24"/>
      <c r="AT176" s="107"/>
      <c r="AU176" s="273"/>
      <c r="AV176" s="24"/>
      <c r="AW176" s="107"/>
      <c r="AX176" s="273"/>
      <c r="AY176" s="24"/>
      <c r="AZ176" s="107"/>
      <c r="BA176" s="273"/>
      <c r="BB176" s="24"/>
      <c r="BC176" s="107"/>
      <c r="BD176" s="273"/>
      <c r="BE176" s="24"/>
      <c r="BF176" s="107"/>
      <c r="BG176" s="273"/>
      <c r="BH176" s="24"/>
      <c r="BI176" s="107"/>
      <c r="BJ176" s="273"/>
      <c r="BK176" s="24"/>
      <c r="BL176" s="107"/>
      <c r="BM176" s="273"/>
      <c r="BN176" s="24"/>
      <c r="BO176" s="107"/>
      <c r="BP176" s="273"/>
      <c r="BQ176" s="24"/>
      <c r="BR176" s="107"/>
      <c r="BS176" s="273"/>
      <c r="BT176" s="24"/>
      <c r="BU176" s="291"/>
      <c r="BV176" s="273"/>
      <c r="BW176" s="24"/>
      <c r="BX176" s="107"/>
      <c r="BY176" s="273"/>
      <c r="BZ176" s="24"/>
      <c r="CA176" s="107"/>
      <c r="CB176" s="273"/>
      <c r="CC176" s="24"/>
      <c r="CD176" s="107"/>
      <c r="CE176" s="107"/>
      <c r="CF176" s="107"/>
      <c r="CG176" s="107"/>
      <c r="CH176" s="273"/>
      <c r="CI176" s="24"/>
      <c r="CJ176" s="107"/>
      <c r="CK176" s="273"/>
      <c r="CL176" s="24"/>
      <c r="CM176" s="107"/>
      <c r="CN176" s="273"/>
      <c r="CO176" s="24"/>
      <c r="CP176" s="107"/>
      <c r="CQ176" s="273"/>
      <c r="CR176" s="24"/>
      <c r="CS176" s="107"/>
      <c r="CT176" s="273"/>
      <c r="CU176" s="24"/>
      <c r="CV176" s="107"/>
      <c r="CW176" s="273"/>
      <c r="CX176" s="24"/>
      <c r="CY176" s="107"/>
      <c r="CZ176" s="273"/>
      <c r="DA176" s="24"/>
      <c r="DB176" s="107"/>
      <c r="DC176" s="273"/>
      <c r="DD176" s="24"/>
      <c r="DE176" s="107"/>
      <c r="DF176" s="273"/>
      <c r="DG176" s="218"/>
      <c r="DH176" s="217"/>
      <c r="DI176" s="217"/>
      <c r="DJ176" s="286" t="e">
        <f>AVERAGE(AY176:CZ176)</f>
        <v>#DIV/0!</v>
      </c>
      <c r="DK176" s="219"/>
      <c r="DL176" s="220" t="e">
        <f>IF(DJ176&gt;80, 4, (DJ176-50)/20+2.5)</f>
        <v>#DIV/0!</v>
      </c>
      <c r="DM176" s="61">
        <f>COUNTIF(N176:CZ176, DM$1)+COUNTIF(N176:CZ176, DM$2)</f>
        <v>0</v>
      </c>
      <c r="DN176" s="233">
        <f>IF(COUNTIF($N176:$Q176, ET$1)&gt;0, DN$2, 0)</f>
        <v>0</v>
      </c>
      <c r="DO176" s="234">
        <f>IF(COUNTIF($R176:$U176, ET$1)&gt;0, DO$2, 0)</f>
        <v>0</v>
      </c>
      <c r="DP176" s="234">
        <f>IF(COUNTIF($V176:$Y176, ET$1)&gt;0, DP$2, 0)</f>
        <v>0</v>
      </c>
      <c r="DQ176" s="234">
        <f>IF(COUNTIF($Z176:$AA176, ET$1)&gt;0, DQ$2, 0)</f>
        <v>0</v>
      </c>
      <c r="DR176" s="234">
        <f>IF(COUNTIF($AB176:$AC176, ET$1)&gt;0, DR$2, 0)</f>
        <v>0</v>
      </c>
      <c r="DS176" s="235">
        <f>IF(COUNTIF($AD176:$AF176, $ET$1)&gt;0, DS$2, 0)</f>
        <v>0</v>
      </c>
      <c r="DT176" s="236">
        <f>IF(COUNTIF($AG176:$AI176, $ET$1)&gt;0, DT$2, 0)</f>
        <v>0</v>
      </c>
      <c r="DU176" s="236">
        <f>IF(COUNTIF($AJ176:$AL176, $ET$1)&gt;0, DU$2, 0)</f>
        <v>0</v>
      </c>
      <c r="DV176" s="236">
        <f>IF(COUNTIF($AM176:$AO176, $ET$1)&gt;0, DV$2, 0)</f>
        <v>0</v>
      </c>
      <c r="DW176" s="236">
        <f>IF(COUNTIF($AP176:$AR176, $ET$1)&gt;0, DW$2, 0)</f>
        <v>0</v>
      </c>
      <c r="DX176" s="236">
        <f>IF(COUNTIF($AS176:$AU176, $ET$1)&gt;0, DX$2, 0)</f>
        <v>0</v>
      </c>
      <c r="DY176" s="236">
        <f>IF(COUNTIF($AV176:$AX176, $ET$1)&gt;0, DY$2, 0)</f>
        <v>0</v>
      </c>
      <c r="DZ176" s="237">
        <f>IF(COUNTIF($AY176:$BA176, $ET$1)&gt;0, DZ$2, 0)</f>
        <v>0</v>
      </c>
      <c r="EA176" s="238">
        <f>IF(COUNTIF($BB176:$BD176, $ET$1)&gt;0, EA$2, 0)</f>
        <v>0</v>
      </c>
      <c r="EB176" s="238">
        <f>IF(COUNTIF($BE176:$BG176, $ET$1)&gt;0, EB$2, 0)</f>
        <v>0</v>
      </c>
      <c r="EC176" s="238">
        <f>IF(COUNTIF($BH176:$BJ176, $ET$1)&gt;0, EC$2, 0)</f>
        <v>0</v>
      </c>
      <c r="ED176" s="238">
        <f>IF(COUNTIF($BK176:$BM176, $ET$1)&gt;0, ED$2, 0)</f>
        <v>0</v>
      </c>
      <c r="EE176" s="238">
        <f>IF(COUNTIF($BN176:$BP176, $ET$1)&gt;0, EE$2, 0)</f>
        <v>0</v>
      </c>
      <c r="EF176" s="238">
        <f>IF(COUNTIF($BQ176:$BS176, $ET$1)&gt;0, EF$2, 0)</f>
        <v>0</v>
      </c>
      <c r="EG176" s="238">
        <f>IF(COUNTIF($BT176:$BV176, $ET$1)&gt;0, EG$2, 0)</f>
        <v>0</v>
      </c>
      <c r="EH176" s="239">
        <f>IF(COUNTIF($BW176:$BY176, $ET$1)&gt;0, EH$2, 0)</f>
        <v>0</v>
      </c>
      <c r="EI176" s="240">
        <f>IF(COUNTIF($BZ176:$CB176, $ET$1)&gt;0, EI$2, 0)</f>
        <v>0</v>
      </c>
      <c r="EJ176" s="240">
        <f>IF(COUNTIF($CC176:$CE176, $ET$1)&gt;0, EJ$2, 0)</f>
        <v>0</v>
      </c>
      <c r="EK176" s="240">
        <f>IF(COUNTIF($CF176:$CH176, $ET$1)&gt;0, EK$2, 0)</f>
        <v>0</v>
      </c>
      <c r="EL176" s="240">
        <f>IF(COUNTIF($CI176:$CK176, $ET$1)&gt;0, EL$2, 0)</f>
        <v>0</v>
      </c>
      <c r="EM176" s="240">
        <f>IF(COUNTIF($CL176:$CN176, $ET$1)&gt;0, EM$2, 0)</f>
        <v>0</v>
      </c>
      <c r="EN176" s="240">
        <f>IF(COUNTIF($CO176:$CQ176, $ET$1)&gt;0, EN$2, 0)</f>
        <v>0</v>
      </c>
      <c r="EO176" s="240">
        <f>IF(COUNTIF($CR176:$CT176, $ET$1)&gt;0, EO$2, 0)</f>
        <v>0</v>
      </c>
      <c r="EP176" s="240">
        <f>IF(COUNTIF($CU176:$CW176, $ET$1)&gt;0, EP$2, 0)</f>
        <v>0</v>
      </c>
      <c r="EQ176" s="240">
        <f>IF(COUNTIF($CX176:$CZ176, $ET$1)&gt;0, EQ$2, 0)</f>
        <v>0</v>
      </c>
      <c r="ER176" s="240">
        <f>IF(COUNTIF($DA176:$DC176, $ET$1)&gt;0, ER$2, 0)</f>
        <v>0</v>
      </c>
      <c r="ES176" s="240">
        <f>IF(COUNTIF($DD176:$DF176, $ET$1)&gt;0, ES$2, 0)</f>
        <v>0</v>
      </c>
      <c r="ET176" s="241">
        <f>SUM(DN176:ES176)</f>
        <v>0</v>
      </c>
      <c r="EU176" s="242">
        <f>IF(COUNTIF($N176:$Q176, GA$1)&gt;0, EU$2, 0)</f>
        <v>0</v>
      </c>
      <c r="EV176" s="234">
        <f>IF(COUNTIF($R176:$U176, GA$1)&gt;0, EV$2, 0)</f>
        <v>0</v>
      </c>
      <c r="EW176" s="234">
        <f>IF(COUNTIF($V176:$Y176, GA$1)&gt;0, EW$2, 0)</f>
        <v>0</v>
      </c>
      <c r="EX176" s="234">
        <f>IF(COUNTIF($Z176:$AA176, GA$1)&gt;0, EX$2, 0)</f>
        <v>0</v>
      </c>
      <c r="EY176" s="234">
        <f>IF(COUNTIF($AB176:$AC176, GA$1)&gt;0, EY$2, 0)</f>
        <v>0</v>
      </c>
      <c r="EZ176" s="235">
        <f>IF(COUNTIF($AD176:$AF176, $GA$1)&gt;0, EZ$2, 0)</f>
        <v>0</v>
      </c>
      <c r="FA176" s="236">
        <f>IF(COUNTIF($AG176:$AI176, $GA$1)&gt;0, FA$2, 0)</f>
        <v>0</v>
      </c>
      <c r="FB176" s="236">
        <f>IF(COUNTIF($AJ176:$AL176, $GA$1)&gt;0, FB$2, 0)</f>
        <v>0</v>
      </c>
      <c r="FC176" s="236">
        <f>IF(COUNTIF($AM176:$AO176, $GA$1)&gt;0, FC$2, 0)</f>
        <v>0</v>
      </c>
      <c r="FD176" s="236">
        <f>IF(COUNTIF($AP176:$AR176, $GA$1)&gt;0, FD$2, 0)</f>
        <v>0</v>
      </c>
      <c r="FE176" s="236">
        <f>IF(COUNTIF($AS176:$AU176, $GA$1)&gt;0, FE$2, 0)</f>
        <v>0</v>
      </c>
      <c r="FF176" s="236">
        <f>IF(COUNTIF($AV176:$AX176, $GA$1)&gt;0, FF$2, 0)</f>
        <v>0</v>
      </c>
      <c r="FG176" s="237">
        <f>IF(COUNTIF($AY176:$BA176, $GA$1)&gt;0, FG$2, 0)</f>
        <v>0</v>
      </c>
      <c r="FH176" s="238">
        <f>IF(COUNTIF($BB176:$BD176, $GA$1)&gt;0, FH$2, 0)</f>
        <v>0</v>
      </c>
      <c r="FI176" s="238">
        <f>IF(COUNTIF($BE176:$BG176, $GA$1)&gt;0, FI$2, 0)</f>
        <v>0</v>
      </c>
      <c r="FJ176" s="238">
        <f>IF(COUNTIF($BH176:$BJ176, $GA$1)&gt;0, FJ$2, 0)</f>
        <v>0</v>
      </c>
      <c r="FK176" s="238">
        <f>IF(COUNTIF($BK176:$BM176, $GA$1)&gt;0, FK$2, 0)</f>
        <v>0</v>
      </c>
      <c r="FL176" s="238">
        <f>IF(COUNTIF($BN176:$BP176, $GA$1)&gt;0, FL$2, 0)</f>
        <v>0</v>
      </c>
      <c r="FM176" s="238">
        <f>IF(COUNTIF($BQ176:$BS176, $GA$1)&gt;0, FM$2, 0)</f>
        <v>0</v>
      </c>
      <c r="FN176" s="238">
        <f>IF(COUNTIF($BT176:$BV176, $GA$1)&gt;0, FN$2, 0)</f>
        <v>0</v>
      </c>
      <c r="FO176" s="239">
        <f>IF(COUNTIF($BW176:$BY176, $GA$1)&gt;0, FO$2, 0)</f>
        <v>0</v>
      </c>
      <c r="FP176" s="240">
        <f>IF(COUNTIF($BZ176:$CB176, $GA$1)&gt;0, FP$2, 0)</f>
        <v>0</v>
      </c>
      <c r="FQ176" s="240">
        <f>IF(COUNTIF($CC176:$CE176, $GA$1)&gt;0, FQ$2, 0)</f>
        <v>0</v>
      </c>
      <c r="FR176" s="240">
        <f>IF(COUNTIF($CF176:$CH176, $GA$1)&gt;0, FR$2, 0)</f>
        <v>0</v>
      </c>
      <c r="FS176" s="240">
        <f>IF(COUNTIF($CI176:$CK176, $GA$1)&gt;0, FS$2, 0)</f>
        <v>0</v>
      </c>
      <c r="FT176" s="240">
        <f>IF(COUNTIF($CL176:$CN176, $GA$1)&gt;0, FT$2, 0)</f>
        <v>0</v>
      </c>
      <c r="FU176" s="240">
        <f>IF(COUNTIF($CO176:$CQ176, $GA$1)&gt;0, FU$2, 0)</f>
        <v>0</v>
      </c>
      <c r="FV176" s="240">
        <f>IF(COUNTIF($CR176:$CT176, $GA$1)&gt;0, FV$2, 0)</f>
        <v>0</v>
      </c>
      <c r="FW176" s="240">
        <f>IF(COUNTIF($CU176:$CW176, $GA$1)&gt;0, FW$2, 0)</f>
        <v>0</v>
      </c>
      <c r="FX176" s="240">
        <f>IF(COUNTIF($CX176:$CZ176, $GA$1)&gt;0, FX$2, 0)</f>
        <v>0</v>
      </c>
      <c r="FY176" s="240">
        <f>IF(COUNTIF($DA176:$DC176, $GA$1)&gt;0, FY$2, 0)</f>
        <v>0</v>
      </c>
      <c r="FZ176" s="240">
        <f>IF(COUNTIF($DD176:$DF176, $GA$1)&gt;0, FZ$2, 0)</f>
        <v>0</v>
      </c>
      <c r="GA176" s="241">
        <f>SUM(EU176:FZ176)</f>
        <v>0</v>
      </c>
      <c r="GB176" s="242">
        <f>IF(COUNTIF($N176:$Q176, HH$1)&gt;0, GB$2, 0)</f>
        <v>0</v>
      </c>
      <c r="GC176" s="234">
        <f>IF(COUNTIF($R176:$U176, HH$1)&gt;0, GC$2, 0)</f>
        <v>0</v>
      </c>
      <c r="GD176" s="234">
        <f>IF(COUNTIF($V176:$Y176, HH$1)&gt;0, GD$2, 0)</f>
        <v>0</v>
      </c>
      <c r="GE176" s="234">
        <f>IF(COUNTIF($Z176:$AA176, HH$1)&gt;0, GE$2, 0)</f>
        <v>0</v>
      </c>
      <c r="GF176" s="234">
        <f>IF(COUNTIF($AB176:$AC176, HH$1)&gt;0, GF$2, 0)</f>
        <v>0</v>
      </c>
      <c r="GG176" s="235">
        <f>IF(COUNTIF($AD176:$AF176, $HH$1)&gt;0, GG$2, 0)</f>
        <v>0</v>
      </c>
      <c r="GH176" s="236">
        <f>IF(COUNTIF($AG176:$AI176, $HH$1)&gt;0, GH$2, 0)</f>
        <v>0</v>
      </c>
      <c r="GI176" s="236">
        <f>IF(COUNTIF($AJ176:$AL176, $HH$1)&gt;0, GI$2, 0)</f>
        <v>0</v>
      </c>
      <c r="GJ176" s="236">
        <f>IF(COUNTIF($AM176:$AO176, $HH$1)&gt;0, GJ$2, 0)</f>
        <v>0</v>
      </c>
      <c r="GK176" s="236">
        <f>IF(COUNTIF($AP176:$AR176, $HH$1)&gt;0, GK$2, 0)</f>
        <v>0</v>
      </c>
      <c r="GL176" s="236">
        <f>IF(COUNTIF($AS176:$AU176, $HH$1)&gt;0, GL$2, 0)</f>
        <v>0</v>
      </c>
      <c r="GM176" s="236">
        <f>IF(COUNTIF($AV176:$AX176, $HH$1)&gt;0, GM$2, 0)</f>
        <v>0</v>
      </c>
      <c r="GN176" s="237">
        <f>IF(COUNTIF($AY176:$BA176, $HH$1)&gt;0, GN$2, 0)</f>
        <v>0</v>
      </c>
      <c r="GO176" s="238">
        <f>IF(COUNTIF($BB176:$BD176, $HH$1)&gt;0, GO$2, 0)</f>
        <v>0</v>
      </c>
      <c r="GP176" s="238">
        <f>IF(COUNTIF($BE176:$BG176, $HH$1)&gt;0, GP$2, 0)</f>
        <v>0</v>
      </c>
      <c r="GQ176" s="238">
        <f>IF(COUNTIF($BH176:$BJ176, $HH$1)&gt;0, GQ$2, 0)</f>
        <v>0</v>
      </c>
      <c r="GR176" s="238">
        <f>IF(COUNTIF($BK176:$BM176, $HH$1)&gt;0, GR$2, 0)</f>
        <v>0</v>
      </c>
      <c r="GS176" s="238">
        <f>IF(COUNTIF($BN176:$BP176, $HH$1)&gt;0, GS$2, 0)</f>
        <v>0</v>
      </c>
      <c r="GT176" s="238">
        <f>IF(COUNTIF($BQ176:$BS176, $HH$1)&gt;0, GT$2, 0)</f>
        <v>0</v>
      </c>
      <c r="GU176" s="238">
        <f>IF(COUNTIF($BT176:$BV176, $HH$1)&gt;0, GU$2, 0)</f>
        <v>0</v>
      </c>
      <c r="GV176" s="239">
        <f>IF(COUNTIF($BW176:$BY176, $HH$1)&gt;0, GV$2, 0)</f>
        <v>0</v>
      </c>
      <c r="GW176" s="240">
        <f>IF(COUNTIF($BZ176:$CB176, $HH$1)&gt;0, GW$2, 0)</f>
        <v>0</v>
      </c>
      <c r="GX176" s="240">
        <f>IF(COUNTIF($CC176:$CE176, $HH$1)&gt;0, GX$2, 0)</f>
        <v>0</v>
      </c>
      <c r="GY176" s="240">
        <f>IF(COUNTIF($CF176:$CH176, $HH$1)&gt;0, GY$2, 0)</f>
        <v>0</v>
      </c>
      <c r="GZ176" s="240">
        <f>IF(COUNTIF($CI176:$CK176, $HH$1)&gt;0, GZ$2, 0)</f>
        <v>0</v>
      </c>
      <c r="HA176" s="240">
        <f>IF(COUNTIF($CL176:$CN176, $HH$1)&gt;0, HA$2, 0)</f>
        <v>0</v>
      </c>
      <c r="HB176" s="240">
        <f>IF(COUNTIF($CO176:$CQ176, $HH$1)&gt;0, HB$2, 0)</f>
        <v>0</v>
      </c>
      <c r="HC176" s="240">
        <f>IF(COUNTIF($CR176:$CT176, $HH$1)&gt;0, HC$2, 0)</f>
        <v>0</v>
      </c>
      <c r="HD176" s="240">
        <f>IF(COUNTIF($CU176:$CW176, $HH$1)&gt;0, HD$2, 0)</f>
        <v>0</v>
      </c>
      <c r="HE176" s="240">
        <f>IF(COUNTIF($CX176:$CZ176, $HH$1)&gt;0, HE$2, 0)</f>
        <v>0</v>
      </c>
      <c r="HF176" s="240">
        <f>IF(COUNTIF($DA176:$DC176, $HH$1)&gt;0, HF$2, 0)</f>
        <v>0</v>
      </c>
      <c r="HG176" s="240">
        <f>IF(COUNTIF($DD176:$DF176, $HH$1)&gt;0, HG$2, 0)</f>
        <v>0</v>
      </c>
      <c r="HH176" s="241">
        <f>SUM(GB176:HG176)</f>
        <v>0</v>
      </c>
      <c r="HI176" s="243"/>
      <c r="HJ176" s="242">
        <f>IF(MAX($N176:$Q176)&gt;=40, HJ$2, 0)</f>
        <v>0</v>
      </c>
      <c r="HK176" s="234">
        <f>IF(MAX($R176:$U176)&gt;=40, HK$2, 0)</f>
        <v>0</v>
      </c>
      <c r="HL176" s="234">
        <f>IF(MAX($V176:$Y176)&gt;=40, HL$2, 0)</f>
        <v>0</v>
      </c>
      <c r="HM176" s="234">
        <f>IF(MAX($Z176:$AA176)&gt;=40, HM$2, 0)</f>
        <v>0</v>
      </c>
      <c r="HN176" s="234">
        <f>IF(MAX($AB176:$AC176)&gt;=40, HN$2, 0)</f>
        <v>0</v>
      </c>
      <c r="HO176" s="235">
        <f>IF(MAX($AD176:$AF176)&gt;=40, HO$2, 0)</f>
        <v>0</v>
      </c>
      <c r="HP176" s="236">
        <f>IF(MAX($AG176:$AI176)&gt;=40, HP$2, 0)</f>
        <v>0</v>
      </c>
      <c r="HQ176" s="236">
        <f>IF(MAX($AJ176:$AL176)&gt;=40, HQ$2, 0)</f>
        <v>0</v>
      </c>
      <c r="HR176" s="236">
        <f>IF(MAX($AM176:$AO176)&gt;=40, HR$2, 0)</f>
        <v>0</v>
      </c>
      <c r="HS176" s="236">
        <f>IF(MAX($AP176:$AR176)&gt;=40, HS$2, 0)</f>
        <v>0</v>
      </c>
      <c r="HT176" s="236">
        <f>IF(MAX($AS176:$AU176)&gt;=40, HT$2, 0)</f>
        <v>0</v>
      </c>
      <c r="HU176" s="236">
        <f>IF(MAX($AV176:$AX176)&gt;=40, HU$2, 0)</f>
        <v>0</v>
      </c>
      <c r="HV176" s="237">
        <f>IF(MAX($AY176:$BA176)&gt;=40, HV$2, 0)</f>
        <v>0</v>
      </c>
      <c r="HW176" s="238">
        <f>IF(MAX($BB176:$BD176)&gt;=40, HW$2, 0)</f>
        <v>0</v>
      </c>
      <c r="HX176" s="238">
        <f>IF(MAX($BE176:$BG176)&gt;=40, HX$2, 0)</f>
        <v>0</v>
      </c>
      <c r="HY176" s="238">
        <f>IF(MAX($BH176:$BJ176)&gt;=40, HY$2, 0)</f>
        <v>0</v>
      </c>
      <c r="HZ176" s="238">
        <f>IF(MAX($BK176:$BM176)&gt;=40, HZ$2, 0)</f>
        <v>0</v>
      </c>
      <c r="IA176" s="238">
        <f>IF(MAX($BN176:$BP176)&gt;=40, IA$2, 0)</f>
        <v>0</v>
      </c>
      <c r="IB176" s="238">
        <f>IF(MAX($BQ176:$BS176)&gt;=40, IB$2, 0)</f>
        <v>0</v>
      </c>
      <c r="IC176" s="238">
        <f>IF(MAX($BT176:$BV176)&gt;=40, IC$2, 0)</f>
        <v>0</v>
      </c>
      <c r="ID176" s="239">
        <f>IF(MAX($BW176:$BY176)&gt;=40, ID$2, 0)</f>
        <v>0</v>
      </c>
      <c r="IE176" s="240">
        <f>IF(MAX($BZ176:$CB176)&gt;=40, IE$2, 0)</f>
        <v>0</v>
      </c>
      <c r="IF176" s="240">
        <f>IF(MAX($CC176:$CE176)&gt;=40, IF$2, 0)</f>
        <v>0</v>
      </c>
      <c r="IG176" s="240">
        <f>IF(MAX($CF176:$CH176)&gt;=40, IG$2, 0)</f>
        <v>0</v>
      </c>
      <c r="IH176" s="240">
        <f>IF(MAX($CI176:$CK176)&gt;=40, IH$2, 0)</f>
        <v>0</v>
      </c>
      <c r="II176" s="240">
        <f>IF(MAX($CL176:$CN176)&gt;=40, II$2, 0)</f>
        <v>0</v>
      </c>
      <c r="IJ176" s="240">
        <f>IF(MAX($CO176:$CQ176)&gt;=40, IJ$2, 0)</f>
        <v>0</v>
      </c>
      <c r="IK176" s="240">
        <f>IF(MAX($CR176:$CT176)&gt;=40, IK$2, 0)</f>
        <v>0</v>
      </c>
      <c r="IL176" s="240">
        <f>IF(MAX($CU176:$CW176)&gt;=40, IL$2, 0)</f>
        <v>0</v>
      </c>
      <c r="IM176" s="240">
        <f>IF(MAX($CX176:$CZ176)&gt;=40, IM$2, 0)</f>
        <v>0</v>
      </c>
      <c r="IN176" s="240">
        <f>IF(MAX($DA176:$DC176)&gt;=40, IN$2, 0)</f>
        <v>0</v>
      </c>
      <c r="IO176" s="240">
        <f>IF(MAX($DD176:$DF176)&gt;=40, IO$2, 0)</f>
        <v>0</v>
      </c>
      <c r="IP176" s="416">
        <f>SUM(HO176:IB176, ID176:IO176)</f>
        <v>0</v>
      </c>
      <c r="IQ176" s="416">
        <f>SUM(HJ176:HN176, IC176)</f>
        <v>0</v>
      </c>
    </row>
    <row r="177" spans="2:251" ht="15" customHeight="1" x14ac:dyDescent="0.25">
      <c r="B177" s="392">
        <v>2</v>
      </c>
      <c r="C177" s="13"/>
      <c r="D177" s="423"/>
      <c r="E177" s="20"/>
      <c r="F177" s="6"/>
      <c r="G177" s="20"/>
      <c r="H177" s="20"/>
      <c r="I177" s="23"/>
      <c r="J177" s="6"/>
      <c r="K177" s="6"/>
      <c r="L177" s="424"/>
      <c r="M177" s="425"/>
      <c r="N177" s="24"/>
      <c r="O177" s="107"/>
      <c r="P177" s="107"/>
      <c r="Q177" s="273"/>
      <c r="R177" s="24"/>
      <c r="S177" s="107"/>
      <c r="T177" s="107"/>
      <c r="U177" s="290"/>
      <c r="V177" s="24"/>
      <c r="W177" s="107"/>
      <c r="X177" s="107"/>
      <c r="Y177" s="273"/>
      <c r="Z177" s="24"/>
      <c r="AA177" s="273"/>
      <c r="AB177" s="24"/>
      <c r="AC177" s="273"/>
      <c r="AD177" s="24"/>
      <c r="AE177" s="107"/>
      <c r="AF177" s="273"/>
      <c r="AG177" s="24"/>
      <c r="AH177" s="107"/>
      <c r="AI177" s="273"/>
      <c r="AJ177" s="24"/>
      <c r="AK177" s="107"/>
      <c r="AL177" s="273"/>
      <c r="AM177" s="24"/>
      <c r="AN177" s="107"/>
      <c r="AO177" s="273"/>
      <c r="AP177" s="24"/>
      <c r="AQ177" s="107"/>
      <c r="AR177" s="273"/>
      <c r="AS177" s="24"/>
      <c r="AT177" s="107"/>
      <c r="AU177" s="273"/>
      <c r="AV177" s="24"/>
      <c r="AW177" s="107"/>
      <c r="AX177" s="273"/>
      <c r="AY177" s="24"/>
      <c r="AZ177" s="107"/>
      <c r="BA177" s="273"/>
      <c r="BB177" s="24"/>
      <c r="BC177" s="107"/>
      <c r="BD177" s="273"/>
      <c r="BE177" s="24"/>
      <c r="BF177" s="107"/>
      <c r="BG177" s="273"/>
      <c r="BH177" s="24"/>
      <c r="BI177" s="107"/>
      <c r="BJ177" s="273"/>
      <c r="BK177" s="24"/>
      <c r="BL177" s="107"/>
      <c r="BM177" s="273"/>
      <c r="BN177" s="24"/>
      <c r="BO177" s="107"/>
      <c r="BP177" s="273"/>
      <c r="BQ177" s="24"/>
      <c r="BR177" s="107"/>
      <c r="BS177" s="273"/>
      <c r="BT177" s="24"/>
      <c r="BU177" s="291"/>
      <c r="BV177" s="273"/>
      <c r="BW177" s="24"/>
      <c r="BX177" s="107"/>
      <c r="BY177" s="273"/>
      <c r="BZ177" s="24"/>
      <c r="CA177" s="107"/>
      <c r="CB177" s="273"/>
      <c r="CC177" s="24"/>
      <c r="CD177" s="107"/>
      <c r="CE177" s="107"/>
      <c r="CF177" s="107"/>
      <c r="CG177" s="107"/>
      <c r="CH177" s="273"/>
      <c r="CI177" s="24"/>
      <c r="CJ177" s="107"/>
      <c r="CK177" s="273"/>
      <c r="CL177" s="24"/>
      <c r="CM177" s="107"/>
      <c r="CN177" s="273"/>
      <c r="CO177" s="24"/>
      <c r="CP177" s="107"/>
      <c r="CQ177" s="273"/>
      <c r="CR177" s="24"/>
      <c r="CS177" s="107"/>
      <c r="CT177" s="273"/>
      <c r="CU177" s="24"/>
      <c r="CV177" s="107"/>
      <c r="CW177" s="273"/>
      <c r="CX177" s="24"/>
      <c r="CY177" s="107"/>
      <c r="CZ177" s="273"/>
      <c r="DA177" s="24"/>
      <c r="DB177" s="107"/>
      <c r="DC177" s="273"/>
      <c r="DD177" s="24"/>
      <c r="DE177" s="107"/>
      <c r="DF177" s="273"/>
      <c r="DG177" s="218"/>
      <c r="DH177" s="217"/>
      <c r="DI177" s="217"/>
      <c r="DJ177" s="286" t="e">
        <f>AVERAGE(AY177:CZ177)</f>
        <v>#DIV/0!</v>
      </c>
      <c r="DK177" s="219"/>
      <c r="DL177" s="220" t="e">
        <f>IF(DJ177&gt;80, 4, (DJ177-50)/20+2.5)</f>
        <v>#DIV/0!</v>
      </c>
      <c r="DM177" s="61">
        <f>COUNTIF(N177:CZ177, DM$1)+COUNTIF(N177:CZ177, DM$2)</f>
        <v>0</v>
      </c>
      <c r="DN177" s="233">
        <f>IF(COUNTIF($N177:$Q177, ET$1)&gt;0, DN$2, 0)</f>
        <v>0</v>
      </c>
      <c r="DO177" s="234">
        <f>IF(COUNTIF($R177:$U177, ET$1)&gt;0, DO$2, 0)</f>
        <v>0</v>
      </c>
      <c r="DP177" s="234">
        <f>IF(COUNTIF($V177:$Y177, ET$1)&gt;0, DP$2, 0)</f>
        <v>0</v>
      </c>
      <c r="DQ177" s="234">
        <f>IF(COUNTIF($Z177:$AA177, ET$1)&gt;0, DQ$2, 0)</f>
        <v>0</v>
      </c>
      <c r="DR177" s="234">
        <f>IF(COUNTIF($AB177:$AC177, ET$1)&gt;0, DR$2, 0)</f>
        <v>0</v>
      </c>
      <c r="DS177" s="235">
        <f>IF(COUNTIF($AD177:$AF177, $ET$1)&gt;0, DS$2, 0)</f>
        <v>0</v>
      </c>
      <c r="DT177" s="236">
        <f>IF(COUNTIF($AG177:$AI177, $ET$1)&gt;0, DT$2, 0)</f>
        <v>0</v>
      </c>
      <c r="DU177" s="236">
        <f>IF(COUNTIF($AJ177:$AL177, $ET$1)&gt;0, DU$2, 0)</f>
        <v>0</v>
      </c>
      <c r="DV177" s="236">
        <f>IF(COUNTIF($AM177:$AO177, $ET$1)&gt;0, DV$2, 0)</f>
        <v>0</v>
      </c>
      <c r="DW177" s="236">
        <f>IF(COUNTIF($AP177:$AR177, $ET$1)&gt;0, DW$2, 0)</f>
        <v>0</v>
      </c>
      <c r="DX177" s="236">
        <f>IF(COUNTIF($AS177:$AU177, $ET$1)&gt;0, DX$2, 0)</f>
        <v>0</v>
      </c>
      <c r="DY177" s="236">
        <f>IF(COUNTIF($AV177:$AX177, $ET$1)&gt;0, DY$2, 0)</f>
        <v>0</v>
      </c>
      <c r="DZ177" s="237">
        <f>IF(COUNTIF($AY177:$BA177, $ET$1)&gt;0, DZ$2, 0)</f>
        <v>0</v>
      </c>
      <c r="EA177" s="238">
        <f>IF(COUNTIF($BB177:$BD177, $ET$1)&gt;0, EA$2, 0)</f>
        <v>0</v>
      </c>
      <c r="EB177" s="238">
        <f>IF(COUNTIF($BE177:$BG177, $ET$1)&gt;0, EB$2, 0)</f>
        <v>0</v>
      </c>
      <c r="EC177" s="238">
        <f>IF(COUNTIF($BH177:$BJ177, $ET$1)&gt;0, EC$2, 0)</f>
        <v>0</v>
      </c>
      <c r="ED177" s="238">
        <f>IF(COUNTIF($BK177:$BM177, $ET$1)&gt;0, ED$2, 0)</f>
        <v>0</v>
      </c>
      <c r="EE177" s="238">
        <f>IF(COUNTIF($BN177:$BP177, $ET$1)&gt;0, EE$2, 0)</f>
        <v>0</v>
      </c>
      <c r="EF177" s="238">
        <f>IF(COUNTIF($BQ177:$BS177, $ET$1)&gt;0, EF$2, 0)</f>
        <v>0</v>
      </c>
      <c r="EG177" s="238">
        <f>IF(COUNTIF($BT177:$BV177, $ET$1)&gt;0, EG$2, 0)</f>
        <v>0</v>
      </c>
      <c r="EH177" s="239">
        <f>IF(COUNTIF($BW177:$BY177, $ET$1)&gt;0, EH$2, 0)</f>
        <v>0</v>
      </c>
      <c r="EI177" s="240">
        <f>IF(COUNTIF($BZ177:$CB177, $ET$1)&gt;0, EI$2, 0)</f>
        <v>0</v>
      </c>
      <c r="EJ177" s="240">
        <f>IF(COUNTIF($CC177:$CE177, $ET$1)&gt;0, EJ$2, 0)</f>
        <v>0</v>
      </c>
      <c r="EK177" s="240">
        <f>IF(COUNTIF($CF177:$CH177, $ET$1)&gt;0, EK$2, 0)</f>
        <v>0</v>
      </c>
      <c r="EL177" s="240">
        <f>IF(COUNTIF($CI177:$CK177, $ET$1)&gt;0, EL$2, 0)</f>
        <v>0</v>
      </c>
      <c r="EM177" s="240">
        <f>IF(COUNTIF($CL177:$CN177, $ET$1)&gt;0, EM$2, 0)</f>
        <v>0</v>
      </c>
      <c r="EN177" s="240">
        <f>IF(COUNTIF($CO177:$CQ177, $ET$1)&gt;0, EN$2, 0)</f>
        <v>0</v>
      </c>
      <c r="EO177" s="240">
        <f>IF(COUNTIF($CR177:$CT177, $ET$1)&gt;0, EO$2, 0)</f>
        <v>0</v>
      </c>
      <c r="EP177" s="240">
        <f>IF(COUNTIF($CU177:$CW177, $ET$1)&gt;0, EP$2, 0)</f>
        <v>0</v>
      </c>
      <c r="EQ177" s="240">
        <f>IF(COUNTIF($CX177:$CZ177, $ET$1)&gt;0, EQ$2, 0)</f>
        <v>0</v>
      </c>
      <c r="ER177" s="240">
        <f>IF(COUNTIF($DA177:$DC177, $ET$1)&gt;0, ER$2, 0)</f>
        <v>0</v>
      </c>
      <c r="ES177" s="240">
        <f>IF(COUNTIF($DD177:$DF177, $ET$1)&gt;0, ES$2, 0)</f>
        <v>0</v>
      </c>
      <c r="ET177" s="241">
        <f>SUM(DN177:ES177)</f>
        <v>0</v>
      </c>
      <c r="EU177" s="242">
        <f>IF(COUNTIF($N177:$Q177, GA$1)&gt;0, EU$2, 0)</f>
        <v>0</v>
      </c>
      <c r="EV177" s="234">
        <f>IF(COUNTIF($R177:$U177, GA$1)&gt;0, EV$2, 0)</f>
        <v>0</v>
      </c>
      <c r="EW177" s="234">
        <f>IF(COUNTIF($V177:$Y177, GA$1)&gt;0, EW$2, 0)</f>
        <v>0</v>
      </c>
      <c r="EX177" s="234">
        <f>IF(COUNTIF($Z177:$AA177, GA$1)&gt;0, EX$2, 0)</f>
        <v>0</v>
      </c>
      <c r="EY177" s="234">
        <f>IF(COUNTIF($AB177:$AC177, GA$1)&gt;0, EY$2, 0)</f>
        <v>0</v>
      </c>
      <c r="EZ177" s="235">
        <f>IF(COUNTIF($AD177:$AF177, $GA$1)&gt;0, EZ$2, 0)</f>
        <v>0</v>
      </c>
      <c r="FA177" s="236">
        <f>IF(COUNTIF($AG177:$AI177, $GA$1)&gt;0, FA$2, 0)</f>
        <v>0</v>
      </c>
      <c r="FB177" s="236">
        <f>IF(COUNTIF($AJ177:$AL177, $GA$1)&gt;0, FB$2, 0)</f>
        <v>0</v>
      </c>
      <c r="FC177" s="236">
        <f>IF(COUNTIF($AM177:$AO177, $GA$1)&gt;0, FC$2, 0)</f>
        <v>0</v>
      </c>
      <c r="FD177" s="236">
        <f>IF(COUNTIF($AP177:$AR177, $GA$1)&gt;0, FD$2, 0)</f>
        <v>0</v>
      </c>
      <c r="FE177" s="236">
        <f>IF(COUNTIF($AS177:$AU177, $GA$1)&gt;0, FE$2, 0)</f>
        <v>0</v>
      </c>
      <c r="FF177" s="236">
        <f>IF(COUNTIF($AV177:$AX177, $GA$1)&gt;0, FF$2, 0)</f>
        <v>0</v>
      </c>
      <c r="FG177" s="237">
        <f>IF(COUNTIF($AY177:$BA177, $GA$1)&gt;0, FG$2, 0)</f>
        <v>0</v>
      </c>
      <c r="FH177" s="238">
        <f>IF(COUNTIF($BB177:$BD177, $GA$1)&gt;0, FH$2, 0)</f>
        <v>0</v>
      </c>
      <c r="FI177" s="238">
        <f>IF(COUNTIF($BE177:$BG177, $GA$1)&gt;0, FI$2, 0)</f>
        <v>0</v>
      </c>
      <c r="FJ177" s="238">
        <f>IF(COUNTIF($BH177:$BJ177, $GA$1)&gt;0, FJ$2, 0)</f>
        <v>0</v>
      </c>
      <c r="FK177" s="238">
        <f>IF(COUNTIF($BK177:$BM177, $GA$1)&gt;0, FK$2, 0)</f>
        <v>0</v>
      </c>
      <c r="FL177" s="238">
        <f>IF(COUNTIF($BN177:$BP177, $GA$1)&gt;0, FL$2, 0)</f>
        <v>0</v>
      </c>
      <c r="FM177" s="238">
        <f>IF(COUNTIF($BQ177:$BS177, $GA$1)&gt;0, FM$2, 0)</f>
        <v>0</v>
      </c>
      <c r="FN177" s="238">
        <f>IF(COUNTIF($BT177:$BV177, $GA$1)&gt;0, FN$2, 0)</f>
        <v>0</v>
      </c>
      <c r="FO177" s="239">
        <f>IF(COUNTIF($BW177:$BY177, $GA$1)&gt;0, FO$2, 0)</f>
        <v>0</v>
      </c>
      <c r="FP177" s="240">
        <f>IF(COUNTIF($BZ177:$CB177, $GA$1)&gt;0, FP$2, 0)</f>
        <v>0</v>
      </c>
      <c r="FQ177" s="240">
        <f>IF(COUNTIF($CC177:$CE177, $GA$1)&gt;0, FQ$2, 0)</f>
        <v>0</v>
      </c>
      <c r="FR177" s="240">
        <f>IF(COUNTIF($CF177:$CH177, $GA$1)&gt;0, FR$2, 0)</f>
        <v>0</v>
      </c>
      <c r="FS177" s="240">
        <f>IF(COUNTIF($CI177:$CK177, $GA$1)&gt;0, FS$2, 0)</f>
        <v>0</v>
      </c>
      <c r="FT177" s="240">
        <f>IF(COUNTIF($CL177:$CN177, $GA$1)&gt;0, FT$2, 0)</f>
        <v>0</v>
      </c>
      <c r="FU177" s="240">
        <f>IF(COUNTIF($CO177:$CQ177, $GA$1)&gt;0, FU$2, 0)</f>
        <v>0</v>
      </c>
      <c r="FV177" s="240">
        <f>IF(COUNTIF($CR177:$CT177, $GA$1)&gt;0, FV$2, 0)</f>
        <v>0</v>
      </c>
      <c r="FW177" s="240">
        <f>IF(COUNTIF($CU177:$CW177, $GA$1)&gt;0, FW$2, 0)</f>
        <v>0</v>
      </c>
      <c r="FX177" s="240">
        <f>IF(COUNTIF($CX177:$CZ177, $GA$1)&gt;0, FX$2, 0)</f>
        <v>0</v>
      </c>
      <c r="FY177" s="240">
        <f>IF(COUNTIF($DA177:$DC177, $GA$1)&gt;0, FY$2, 0)</f>
        <v>0</v>
      </c>
      <c r="FZ177" s="240">
        <f>IF(COUNTIF($DD177:$DF177, $GA$1)&gt;0, FZ$2, 0)</f>
        <v>0</v>
      </c>
      <c r="GA177" s="241">
        <f>SUM(EU177:FZ177)</f>
        <v>0</v>
      </c>
      <c r="GB177" s="242">
        <f>IF(COUNTIF($N177:$Q177, HH$1)&gt;0, GB$2, 0)</f>
        <v>0</v>
      </c>
      <c r="GC177" s="234">
        <f>IF(COUNTIF($R177:$U177, HH$1)&gt;0, GC$2, 0)</f>
        <v>0</v>
      </c>
      <c r="GD177" s="234">
        <f>IF(COUNTIF($V177:$Y177, HH$1)&gt;0, GD$2, 0)</f>
        <v>0</v>
      </c>
      <c r="GE177" s="234">
        <f>IF(COUNTIF($Z177:$AA177, HH$1)&gt;0, GE$2, 0)</f>
        <v>0</v>
      </c>
      <c r="GF177" s="234">
        <f>IF(COUNTIF($AB177:$AC177, HH$1)&gt;0, GF$2, 0)</f>
        <v>0</v>
      </c>
      <c r="GG177" s="235">
        <f>IF(COUNTIF($AD177:$AF177, $HH$1)&gt;0, GG$2, 0)</f>
        <v>0</v>
      </c>
      <c r="GH177" s="236">
        <f>IF(COUNTIF($AG177:$AI177, $HH$1)&gt;0, GH$2, 0)</f>
        <v>0</v>
      </c>
      <c r="GI177" s="236">
        <f>IF(COUNTIF($AJ177:$AL177, $HH$1)&gt;0, GI$2, 0)</f>
        <v>0</v>
      </c>
      <c r="GJ177" s="236">
        <f>IF(COUNTIF($AM177:$AO177, $HH$1)&gt;0, GJ$2, 0)</f>
        <v>0</v>
      </c>
      <c r="GK177" s="236">
        <f>IF(COUNTIF($AP177:$AR177, $HH$1)&gt;0, GK$2, 0)</f>
        <v>0</v>
      </c>
      <c r="GL177" s="236">
        <f>IF(COUNTIF($AS177:$AU177, $HH$1)&gt;0, GL$2, 0)</f>
        <v>0</v>
      </c>
      <c r="GM177" s="236">
        <f>IF(COUNTIF($AV177:$AX177, $HH$1)&gt;0, GM$2, 0)</f>
        <v>0</v>
      </c>
      <c r="GN177" s="237">
        <f>IF(COUNTIF($AY177:$BA177, $HH$1)&gt;0, GN$2, 0)</f>
        <v>0</v>
      </c>
      <c r="GO177" s="238">
        <f>IF(COUNTIF($BB177:$BD177, $HH$1)&gt;0, GO$2, 0)</f>
        <v>0</v>
      </c>
      <c r="GP177" s="238">
        <f>IF(COUNTIF($BE177:$BG177, $HH$1)&gt;0, GP$2, 0)</f>
        <v>0</v>
      </c>
      <c r="GQ177" s="238">
        <f>IF(COUNTIF($BH177:$BJ177, $HH$1)&gt;0, GQ$2, 0)</f>
        <v>0</v>
      </c>
      <c r="GR177" s="238">
        <f>IF(COUNTIF($BK177:$BM177, $HH$1)&gt;0, GR$2, 0)</f>
        <v>0</v>
      </c>
      <c r="GS177" s="238">
        <f>IF(COUNTIF($BN177:$BP177, $HH$1)&gt;0, GS$2, 0)</f>
        <v>0</v>
      </c>
      <c r="GT177" s="238">
        <f>IF(COUNTIF($BQ177:$BS177, $HH$1)&gt;0, GT$2, 0)</f>
        <v>0</v>
      </c>
      <c r="GU177" s="238">
        <f>IF(COUNTIF($BT177:$BV177, $HH$1)&gt;0, GU$2, 0)</f>
        <v>0</v>
      </c>
      <c r="GV177" s="239">
        <f>IF(COUNTIF($BW177:$BY177, $HH$1)&gt;0, GV$2, 0)</f>
        <v>0</v>
      </c>
      <c r="GW177" s="240">
        <f>IF(COUNTIF($BZ177:$CB177, $HH$1)&gt;0, GW$2, 0)</f>
        <v>0</v>
      </c>
      <c r="GX177" s="240">
        <f>IF(COUNTIF($CC177:$CE177, $HH$1)&gt;0, GX$2, 0)</f>
        <v>0</v>
      </c>
      <c r="GY177" s="240">
        <f>IF(COUNTIF($CF177:$CH177, $HH$1)&gt;0, GY$2, 0)</f>
        <v>0</v>
      </c>
      <c r="GZ177" s="240">
        <f>IF(COUNTIF($CI177:$CK177, $HH$1)&gt;0, GZ$2, 0)</f>
        <v>0</v>
      </c>
      <c r="HA177" s="240">
        <f>IF(COUNTIF($CL177:$CN177, $HH$1)&gt;0, HA$2, 0)</f>
        <v>0</v>
      </c>
      <c r="HB177" s="240">
        <f>IF(COUNTIF($CO177:$CQ177, $HH$1)&gt;0, HB$2, 0)</f>
        <v>0</v>
      </c>
      <c r="HC177" s="240">
        <f>IF(COUNTIF($CR177:$CT177, $HH$1)&gt;0, HC$2, 0)</f>
        <v>0</v>
      </c>
      <c r="HD177" s="240">
        <f>IF(COUNTIF($CU177:$CW177, $HH$1)&gt;0, HD$2, 0)</f>
        <v>0</v>
      </c>
      <c r="HE177" s="240">
        <f>IF(COUNTIF($CX177:$CZ177, $HH$1)&gt;0, HE$2, 0)</f>
        <v>0</v>
      </c>
      <c r="HF177" s="240">
        <f>IF(COUNTIF($DA177:$DC177, $HH$1)&gt;0, HF$2, 0)</f>
        <v>0</v>
      </c>
      <c r="HG177" s="240">
        <f>IF(COUNTIF($DD177:$DF177, $HH$1)&gt;0, HG$2, 0)</f>
        <v>0</v>
      </c>
      <c r="HH177" s="241">
        <f>SUM(GB177:HG177)</f>
        <v>0</v>
      </c>
      <c r="HI177" s="243"/>
      <c r="HJ177" s="242">
        <f>IF(MAX($N177:$Q177)&gt;=40, HJ$2, 0)</f>
        <v>0</v>
      </c>
      <c r="HK177" s="234">
        <f>IF(MAX($R177:$U177)&gt;=40, HK$2, 0)</f>
        <v>0</v>
      </c>
      <c r="HL177" s="234">
        <f>IF(MAX($V177:$Y177)&gt;=40, HL$2, 0)</f>
        <v>0</v>
      </c>
      <c r="HM177" s="234">
        <f>IF(MAX($Z177:$AA177)&gt;=40, HM$2, 0)</f>
        <v>0</v>
      </c>
      <c r="HN177" s="234">
        <f>IF(MAX($AB177:$AC177)&gt;=40, HN$2, 0)</f>
        <v>0</v>
      </c>
      <c r="HO177" s="235">
        <f>IF(MAX($AD177:$AF177)&gt;=40, HO$2, 0)</f>
        <v>0</v>
      </c>
      <c r="HP177" s="236">
        <f>IF(MAX($AG177:$AI177)&gt;=40, HP$2, 0)</f>
        <v>0</v>
      </c>
      <c r="HQ177" s="236">
        <f>IF(MAX($AJ177:$AL177)&gt;=40, HQ$2, 0)</f>
        <v>0</v>
      </c>
      <c r="HR177" s="236">
        <f>IF(MAX($AM177:$AO177)&gt;=40, HR$2, 0)</f>
        <v>0</v>
      </c>
      <c r="HS177" s="236">
        <f>IF(MAX($AP177:$AR177)&gt;=40, HS$2, 0)</f>
        <v>0</v>
      </c>
      <c r="HT177" s="236">
        <f>IF(MAX($AS177:$AU177)&gt;=40, HT$2, 0)</f>
        <v>0</v>
      </c>
      <c r="HU177" s="236">
        <f>IF(MAX($AV177:$AX177)&gt;=40, HU$2, 0)</f>
        <v>0</v>
      </c>
      <c r="HV177" s="237">
        <f>IF(MAX($AY177:$BA177)&gt;=40, HV$2, 0)</f>
        <v>0</v>
      </c>
      <c r="HW177" s="238">
        <f>IF(MAX($BB177:$BD177)&gt;=40, HW$2, 0)</f>
        <v>0</v>
      </c>
      <c r="HX177" s="238">
        <f>IF(MAX($BE177:$BG177)&gt;=40, HX$2, 0)</f>
        <v>0</v>
      </c>
      <c r="HY177" s="238">
        <f>IF(MAX($BH177:$BJ177)&gt;=40, HY$2, 0)</f>
        <v>0</v>
      </c>
      <c r="HZ177" s="238">
        <f>IF(MAX($BK177:$BM177)&gt;=40, HZ$2, 0)</f>
        <v>0</v>
      </c>
      <c r="IA177" s="238">
        <f>IF(MAX($BN177:$BP177)&gt;=40, IA$2, 0)</f>
        <v>0</v>
      </c>
      <c r="IB177" s="238">
        <f>IF(MAX($BQ177:$BS177)&gt;=40, IB$2, 0)</f>
        <v>0</v>
      </c>
      <c r="IC177" s="238">
        <f>IF(MAX($BT177:$BV177)&gt;=40, IC$2, 0)</f>
        <v>0</v>
      </c>
      <c r="ID177" s="239">
        <f>IF(MAX($BW177:$BY177)&gt;=40, ID$2, 0)</f>
        <v>0</v>
      </c>
      <c r="IE177" s="240">
        <f>IF(MAX($BZ177:$CB177)&gt;=40, IE$2, 0)</f>
        <v>0</v>
      </c>
      <c r="IF177" s="240">
        <f>IF(MAX($CC177:$CE177)&gt;=40, IF$2, 0)</f>
        <v>0</v>
      </c>
      <c r="IG177" s="240">
        <f>IF(MAX($CF177:$CH177)&gt;=40, IG$2, 0)</f>
        <v>0</v>
      </c>
      <c r="IH177" s="240">
        <f>IF(MAX($CI177:$CK177)&gt;=40, IH$2, 0)</f>
        <v>0</v>
      </c>
      <c r="II177" s="240">
        <f>IF(MAX($CL177:$CN177)&gt;=40, II$2, 0)</f>
        <v>0</v>
      </c>
      <c r="IJ177" s="240">
        <f>IF(MAX($CO177:$CQ177)&gt;=40, IJ$2, 0)</f>
        <v>0</v>
      </c>
      <c r="IK177" s="240">
        <f>IF(MAX($CR177:$CT177)&gt;=40, IK$2, 0)</f>
        <v>0</v>
      </c>
      <c r="IL177" s="240">
        <f>IF(MAX($CU177:$CW177)&gt;=40, IL$2, 0)</f>
        <v>0</v>
      </c>
      <c r="IM177" s="240">
        <f>IF(MAX($CX177:$CZ177)&gt;=40, IM$2, 0)</f>
        <v>0</v>
      </c>
      <c r="IN177" s="240">
        <f>IF(MAX($DA177:$DC177)&gt;=40, IN$2, 0)</f>
        <v>0</v>
      </c>
      <c r="IO177" s="240">
        <f>IF(MAX($DD177:$DF177)&gt;=40, IO$2, 0)</f>
        <v>0</v>
      </c>
      <c r="IP177" s="416">
        <f>SUM(HO177:IB177, ID177:IO177)</f>
        <v>0</v>
      </c>
      <c r="IQ177" s="416">
        <f>SUM(HJ177:HN177, IC177)</f>
        <v>0</v>
      </c>
    </row>
    <row r="178" spans="2:251" ht="15" customHeight="1" x14ac:dyDescent="0.25">
      <c r="B178" s="392">
        <v>3</v>
      </c>
      <c r="C178" s="13"/>
      <c r="D178" s="423"/>
      <c r="E178" s="20"/>
      <c r="F178" s="6"/>
      <c r="G178" s="20"/>
      <c r="H178" s="20"/>
      <c r="I178" s="23"/>
      <c r="J178" s="6"/>
      <c r="K178" s="6"/>
      <c r="L178" s="424"/>
      <c r="M178" s="425"/>
      <c r="N178" s="24"/>
      <c r="O178" s="107"/>
      <c r="P178" s="107"/>
      <c r="Q178" s="273"/>
      <c r="R178" s="24"/>
      <c r="S178" s="107"/>
      <c r="T178" s="107"/>
      <c r="U178" s="290"/>
      <c r="V178" s="24"/>
      <c r="W178" s="107"/>
      <c r="X178" s="107"/>
      <c r="Y178" s="273"/>
      <c r="Z178" s="24"/>
      <c r="AA178" s="273"/>
      <c r="AB178" s="24"/>
      <c r="AC178" s="273"/>
      <c r="AD178" s="24"/>
      <c r="AE178" s="107"/>
      <c r="AF178" s="273"/>
      <c r="AG178" s="24"/>
      <c r="AH178" s="107"/>
      <c r="AI178" s="273"/>
      <c r="AJ178" s="24"/>
      <c r="AK178" s="107"/>
      <c r="AL178" s="273"/>
      <c r="AM178" s="24"/>
      <c r="AN178" s="107"/>
      <c r="AO178" s="273"/>
      <c r="AP178" s="24"/>
      <c r="AQ178" s="107"/>
      <c r="AR178" s="273"/>
      <c r="AS178" s="24"/>
      <c r="AT178" s="107"/>
      <c r="AU178" s="273"/>
      <c r="AV178" s="24"/>
      <c r="AW178" s="107"/>
      <c r="AX178" s="273"/>
      <c r="AY178" s="24"/>
      <c r="AZ178" s="107"/>
      <c r="BA178" s="273"/>
      <c r="BB178" s="24"/>
      <c r="BC178" s="107"/>
      <c r="BD178" s="273"/>
      <c r="BE178" s="24"/>
      <c r="BF178" s="107"/>
      <c r="BG178" s="273"/>
      <c r="BH178" s="24"/>
      <c r="BI178" s="107"/>
      <c r="BJ178" s="273"/>
      <c r="BK178" s="24"/>
      <c r="BL178" s="107"/>
      <c r="BM178" s="273"/>
      <c r="BN178" s="24"/>
      <c r="BO178" s="107"/>
      <c r="BP178" s="273"/>
      <c r="BQ178" s="24"/>
      <c r="BR178" s="107"/>
      <c r="BS178" s="273"/>
      <c r="BT178" s="24"/>
      <c r="BU178" s="291"/>
      <c r="BV178" s="273"/>
      <c r="BW178" s="24"/>
      <c r="BX178" s="107"/>
      <c r="BY178" s="273"/>
      <c r="BZ178" s="24"/>
      <c r="CA178" s="107"/>
      <c r="CB178" s="273"/>
      <c r="CC178" s="24"/>
      <c r="CD178" s="107"/>
      <c r="CE178" s="107"/>
      <c r="CF178" s="107"/>
      <c r="CG178" s="107"/>
      <c r="CH178" s="273"/>
      <c r="CI178" s="24"/>
      <c r="CJ178" s="107"/>
      <c r="CK178" s="273"/>
      <c r="CL178" s="24"/>
      <c r="CM178" s="107"/>
      <c r="CN178" s="273"/>
      <c r="CO178" s="24"/>
      <c r="CP178" s="107"/>
      <c r="CQ178" s="273"/>
      <c r="CR178" s="24"/>
      <c r="CS178" s="107"/>
      <c r="CT178" s="273"/>
      <c r="CU178" s="24"/>
      <c r="CV178" s="107"/>
      <c r="CW178" s="273"/>
      <c r="CX178" s="24"/>
      <c r="CY178" s="107"/>
      <c r="CZ178" s="273"/>
      <c r="DA178" s="24"/>
      <c r="DB178" s="107"/>
      <c r="DC178" s="273"/>
      <c r="DD178" s="24"/>
      <c r="DE178" s="107"/>
      <c r="DF178" s="273"/>
      <c r="DG178" s="218"/>
      <c r="DH178" s="217"/>
      <c r="DI178" s="217"/>
      <c r="DJ178" s="286" t="e">
        <f>AVERAGE(AY178:CZ178)</f>
        <v>#DIV/0!</v>
      </c>
      <c r="DK178" s="219"/>
      <c r="DL178" s="220" t="e">
        <f>IF(DJ178&gt;80, 4, (DJ178-50)/20+2.5)</f>
        <v>#DIV/0!</v>
      </c>
      <c r="DM178" s="61">
        <f>COUNTIF(N178:CZ178, DM$1)+COUNTIF(N178:CZ178, DM$2)</f>
        <v>0</v>
      </c>
      <c r="DN178" s="233">
        <f>IF(COUNTIF($N178:$Q178, ET$1)&gt;0, DN$2, 0)</f>
        <v>0</v>
      </c>
      <c r="DO178" s="234">
        <f>IF(COUNTIF($R178:$U178, ET$1)&gt;0, DO$2, 0)</f>
        <v>0</v>
      </c>
      <c r="DP178" s="234">
        <f>IF(COUNTIF($V178:$Y178, ET$1)&gt;0, DP$2, 0)</f>
        <v>0</v>
      </c>
      <c r="DQ178" s="234">
        <f>IF(COUNTIF($Z178:$AA178, ET$1)&gt;0, DQ$2, 0)</f>
        <v>0</v>
      </c>
      <c r="DR178" s="234">
        <f>IF(COUNTIF($AB178:$AC178, ET$1)&gt;0, DR$2, 0)</f>
        <v>0</v>
      </c>
      <c r="DS178" s="235">
        <f>IF(COUNTIF($AD178:$AF178, $ET$1)&gt;0, DS$2, 0)</f>
        <v>0</v>
      </c>
      <c r="DT178" s="236">
        <f>IF(COUNTIF($AG178:$AI178, $ET$1)&gt;0, DT$2, 0)</f>
        <v>0</v>
      </c>
      <c r="DU178" s="236">
        <f>IF(COUNTIF($AJ178:$AL178, $ET$1)&gt;0, DU$2, 0)</f>
        <v>0</v>
      </c>
      <c r="DV178" s="236">
        <f>IF(COUNTIF($AM178:$AO178, $ET$1)&gt;0, DV$2, 0)</f>
        <v>0</v>
      </c>
      <c r="DW178" s="236">
        <f>IF(COUNTIF($AP178:$AR178, $ET$1)&gt;0, DW$2, 0)</f>
        <v>0</v>
      </c>
      <c r="DX178" s="236">
        <f>IF(COUNTIF($AS178:$AU178, $ET$1)&gt;0, DX$2, 0)</f>
        <v>0</v>
      </c>
      <c r="DY178" s="236">
        <f>IF(COUNTIF($AV178:$AX178, $ET$1)&gt;0, DY$2, 0)</f>
        <v>0</v>
      </c>
      <c r="DZ178" s="237">
        <f>IF(COUNTIF($AY178:$BA178, $ET$1)&gt;0, DZ$2, 0)</f>
        <v>0</v>
      </c>
      <c r="EA178" s="238">
        <f>IF(COUNTIF($BB178:$BD178, $ET$1)&gt;0, EA$2, 0)</f>
        <v>0</v>
      </c>
      <c r="EB178" s="238">
        <f>IF(COUNTIF($BE178:$BG178, $ET$1)&gt;0, EB$2, 0)</f>
        <v>0</v>
      </c>
      <c r="EC178" s="238">
        <f>IF(COUNTIF($BH178:$BJ178, $ET$1)&gt;0, EC$2, 0)</f>
        <v>0</v>
      </c>
      <c r="ED178" s="238">
        <f>IF(COUNTIF($BK178:$BM178, $ET$1)&gt;0, ED$2, 0)</f>
        <v>0</v>
      </c>
      <c r="EE178" s="238">
        <f>IF(COUNTIF($BN178:$BP178, $ET$1)&gt;0, EE$2, 0)</f>
        <v>0</v>
      </c>
      <c r="EF178" s="238">
        <f>IF(COUNTIF($BQ178:$BS178, $ET$1)&gt;0, EF$2, 0)</f>
        <v>0</v>
      </c>
      <c r="EG178" s="238">
        <f>IF(COUNTIF($BT178:$BV178, $ET$1)&gt;0, EG$2, 0)</f>
        <v>0</v>
      </c>
      <c r="EH178" s="239">
        <f>IF(COUNTIF($BW178:$BY178, $ET$1)&gt;0, EH$2, 0)</f>
        <v>0</v>
      </c>
      <c r="EI178" s="240">
        <f>IF(COUNTIF($BZ178:$CB178, $ET$1)&gt;0, EI$2, 0)</f>
        <v>0</v>
      </c>
      <c r="EJ178" s="240">
        <f>IF(COUNTIF($CC178:$CE178, $ET$1)&gt;0, EJ$2, 0)</f>
        <v>0</v>
      </c>
      <c r="EK178" s="240">
        <f>IF(COUNTIF($CF178:$CH178, $ET$1)&gt;0, EK$2, 0)</f>
        <v>0</v>
      </c>
      <c r="EL178" s="240">
        <f>IF(COUNTIF($CI178:$CK178, $ET$1)&gt;0, EL$2, 0)</f>
        <v>0</v>
      </c>
      <c r="EM178" s="240">
        <f>IF(COUNTIF($CL178:$CN178, $ET$1)&gt;0, EM$2, 0)</f>
        <v>0</v>
      </c>
      <c r="EN178" s="240">
        <f>IF(COUNTIF($CO178:$CQ178, $ET$1)&gt;0, EN$2, 0)</f>
        <v>0</v>
      </c>
      <c r="EO178" s="240">
        <f>IF(COUNTIF($CR178:$CT178, $ET$1)&gt;0, EO$2, 0)</f>
        <v>0</v>
      </c>
      <c r="EP178" s="240">
        <f>IF(COUNTIF($CU178:$CW178, $ET$1)&gt;0, EP$2, 0)</f>
        <v>0</v>
      </c>
      <c r="EQ178" s="240">
        <f>IF(COUNTIF($CX178:$CZ178, $ET$1)&gt;0, EQ$2, 0)</f>
        <v>0</v>
      </c>
      <c r="ER178" s="240">
        <f>IF(COUNTIF($DA178:$DC178, $ET$1)&gt;0, ER$2, 0)</f>
        <v>0</v>
      </c>
      <c r="ES178" s="240">
        <f>IF(COUNTIF($DD178:$DF178, $ET$1)&gt;0, ES$2, 0)</f>
        <v>0</v>
      </c>
      <c r="ET178" s="241">
        <f>SUM(DN178:ES178)</f>
        <v>0</v>
      </c>
      <c r="EU178" s="242">
        <f>IF(COUNTIF($N178:$Q178, GA$1)&gt;0, EU$2, 0)</f>
        <v>0</v>
      </c>
      <c r="EV178" s="234">
        <f>IF(COUNTIF($R178:$U178, GA$1)&gt;0, EV$2, 0)</f>
        <v>0</v>
      </c>
      <c r="EW178" s="234">
        <f>IF(COUNTIF($V178:$Y178, GA$1)&gt;0, EW$2, 0)</f>
        <v>0</v>
      </c>
      <c r="EX178" s="234">
        <f>IF(COUNTIF($Z178:$AA178, GA$1)&gt;0, EX$2, 0)</f>
        <v>0</v>
      </c>
      <c r="EY178" s="234">
        <f>IF(COUNTIF($AB178:$AC178, GA$1)&gt;0, EY$2, 0)</f>
        <v>0</v>
      </c>
      <c r="EZ178" s="235">
        <f>IF(COUNTIF($AD178:$AF178, $GA$1)&gt;0, EZ$2, 0)</f>
        <v>0</v>
      </c>
      <c r="FA178" s="236">
        <f>IF(COUNTIF($AG178:$AI178, $GA$1)&gt;0, FA$2, 0)</f>
        <v>0</v>
      </c>
      <c r="FB178" s="236">
        <f>IF(COUNTIF($AJ178:$AL178, $GA$1)&gt;0, FB$2, 0)</f>
        <v>0</v>
      </c>
      <c r="FC178" s="236">
        <f>IF(COUNTIF($AM178:$AO178, $GA$1)&gt;0, FC$2, 0)</f>
        <v>0</v>
      </c>
      <c r="FD178" s="236">
        <f>IF(COUNTIF($AP178:$AR178, $GA$1)&gt;0, FD$2, 0)</f>
        <v>0</v>
      </c>
      <c r="FE178" s="236">
        <f>IF(COUNTIF($AS178:$AU178, $GA$1)&gt;0, FE$2, 0)</f>
        <v>0</v>
      </c>
      <c r="FF178" s="236">
        <f>IF(COUNTIF($AV178:$AX178, $GA$1)&gt;0, FF$2, 0)</f>
        <v>0</v>
      </c>
      <c r="FG178" s="237">
        <f>IF(COUNTIF($AY178:$BA178, $GA$1)&gt;0, FG$2, 0)</f>
        <v>0</v>
      </c>
      <c r="FH178" s="238">
        <f>IF(COUNTIF($BB178:$BD178, $GA$1)&gt;0, FH$2, 0)</f>
        <v>0</v>
      </c>
      <c r="FI178" s="238">
        <f>IF(COUNTIF($BE178:$BG178, $GA$1)&gt;0, FI$2, 0)</f>
        <v>0</v>
      </c>
      <c r="FJ178" s="238">
        <f>IF(COUNTIF($BH178:$BJ178, $GA$1)&gt;0, FJ$2, 0)</f>
        <v>0</v>
      </c>
      <c r="FK178" s="238">
        <f>IF(COUNTIF($BK178:$BM178, $GA$1)&gt;0, FK$2, 0)</f>
        <v>0</v>
      </c>
      <c r="FL178" s="238">
        <f>IF(COUNTIF($BN178:$BP178, $GA$1)&gt;0, FL$2, 0)</f>
        <v>0</v>
      </c>
      <c r="FM178" s="238">
        <f>IF(COUNTIF($BQ178:$BS178, $GA$1)&gt;0, FM$2, 0)</f>
        <v>0</v>
      </c>
      <c r="FN178" s="238">
        <f>IF(COUNTIF($BT178:$BV178, $GA$1)&gt;0, FN$2, 0)</f>
        <v>0</v>
      </c>
      <c r="FO178" s="239">
        <f>IF(COUNTIF($BW178:$BY178, $GA$1)&gt;0, FO$2, 0)</f>
        <v>0</v>
      </c>
      <c r="FP178" s="240">
        <f>IF(COUNTIF($BZ178:$CB178, $GA$1)&gt;0, FP$2, 0)</f>
        <v>0</v>
      </c>
      <c r="FQ178" s="240">
        <f>IF(COUNTIF($CC178:$CE178, $GA$1)&gt;0, FQ$2, 0)</f>
        <v>0</v>
      </c>
      <c r="FR178" s="240">
        <f>IF(COUNTIF($CF178:$CH178, $GA$1)&gt;0, FR$2, 0)</f>
        <v>0</v>
      </c>
      <c r="FS178" s="240">
        <f>IF(COUNTIF($CI178:$CK178, $GA$1)&gt;0, FS$2, 0)</f>
        <v>0</v>
      </c>
      <c r="FT178" s="240">
        <f>IF(COUNTIF($CL178:$CN178, $GA$1)&gt;0, FT$2, 0)</f>
        <v>0</v>
      </c>
      <c r="FU178" s="240">
        <f>IF(COUNTIF($CO178:$CQ178, $GA$1)&gt;0, FU$2, 0)</f>
        <v>0</v>
      </c>
      <c r="FV178" s="240">
        <f>IF(COUNTIF($CR178:$CT178, $GA$1)&gt;0, FV$2, 0)</f>
        <v>0</v>
      </c>
      <c r="FW178" s="240">
        <f>IF(COUNTIF($CU178:$CW178, $GA$1)&gt;0, FW$2, 0)</f>
        <v>0</v>
      </c>
      <c r="FX178" s="240">
        <f>IF(COUNTIF($CX178:$CZ178, $GA$1)&gt;0, FX$2, 0)</f>
        <v>0</v>
      </c>
      <c r="FY178" s="240">
        <f>IF(COUNTIF($DA178:$DC178, $GA$1)&gt;0, FY$2, 0)</f>
        <v>0</v>
      </c>
      <c r="FZ178" s="240">
        <f>IF(COUNTIF($DD178:$DF178, $GA$1)&gt;0, FZ$2, 0)</f>
        <v>0</v>
      </c>
      <c r="GA178" s="241">
        <f>SUM(EU178:FZ178)</f>
        <v>0</v>
      </c>
      <c r="GB178" s="242">
        <f>IF(COUNTIF($N178:$Q178, HH$1)&gt;0, GB$2, 0)</f>
        <v>0</v>
      </c>
      <c r="GC178" s="234">
        <f>IF(COUNTIF($R178:$U178, HH$1)&gt;0, GC$2, 0)</f>
        <v>0</v>
      </c>
      <c r="GD178" s="234">
        <f>IF(COUNTIF($V178:$Y178, HH$1)&gt;0, GD$2, 0)</f>
        <v>0</v>
      </c>
      <c r="GE178" s="234">
        <f>IF(COUNTIF($Z178:$AA178, HH$1)&gt;0, GE$2, 0)</f>
        <v>0</v>
      </c>
      <c r="GF178" s="234">
        <f>IF(COUNTIF($AB178:$AC178, HH$1)&gt;0, GF$2, 0)</f>
        <v>0</v>
      </c>
      <c r="GG178" s="235">
        <f>IF(COUNTIF($AD178:$AF178, $HH$1)&gt;0, GG$2, 0)</f>
        <v>0</v>
      </c>
      <c r="GH178" s="236">
        <f>IF(COUNTIF($AG178:$AI178, $HH$1)&gt;0, GH$2, 0)</f>
        <v>0</v>
      </c>
      <c r="GI178" s="236">
        <f>IF(COUNTIF($AJ178:$AL178, $HH$1)&gt;0, GI$2, 0)</f>
        <v>0</v>
      </c>
      <c r="GJ178" s="236">
        <f>IF(COUNTIF($AM178:$AO178, $HH$1)&gt;0, GJ$2, 0)</f>
        <v>0</v>
      </c>
      <c r="GK178" s="236">
        <f>IF(COUNTIF($AP178:$AR178, $HH$1)&gt;0, GK$2, 0)</f>
        <v>0</v>
      </c>
      <c r="GL178" s="236">
        <f>IF(COUNTIF($AS178:$AU178, $HH$1)&gt;0, GL$2, 0)</f>
        <v>0</v>
      </c>
      <c r="GM178" s="236">
        <f>IF(COUNTIF($AV178:$AX178, $HH$1)&gt;0, GM$2, 0)</f>
        <v>0</v>
      </c>
      <c r="GN178" s="237">
        <f>IF(COUNTIF($AY178:$BA178, $HH$1)&gt;0, GN$2, 0)</f>
        <v>0</v>
      </c>
      <c r="GO178" s="238">
        <f>IF(COUNTIF($BB178:$BD178, $HH$1)&gt;0, GO$2, 0)</f>
        <v>0</v>
      </c>
      <c r="GP178" s="238">
        <f>IF(COUNTIF($BE178:$BG178, $HH$1)&gt;0, GP$2, 0)</f>
        <v>0</v>
      </c>
      <c r="GQ178" s="238">
        <f>IF(COUNTIF($BH178:$BJ178, $HH$1)&gt;0, GQ$2, 0)</f>
        <v>0</v>
      </c>
      <c r="GR178" s="238">
        <f>IF(COUNTIF($BK178:$BM178, $HH$1)&gt;0, GR$2, 0)</f>
        <v>0</v>
      </c>
      <c r="GS178" s="238">
        <f>IF(COUNTIF($BN178:$BP178, $HH$1)&gt;0, GS$2, 0)</f>
        <v>0</v>
      </c>
      <c r="GT178" s="238">
        <f>IF(COUNTIF($BQ178:$BS178, $HH$1)&gt;0, GT$2, 0)</f>
        <v>0</v>
      </c>
      <c r="GU178" s="238">
        <f>IF(COUNTIF($BT178:$BV178, $HH$1)&gt;0, GU$2, 0)</f>
        <v>0</v>
      </c>
      <c r="GV178" s="239">
        <f>IF(COUNTIF($BW178:$BY178, $HH$1)&gt;0, GV$2, 0)</f>
        <v>0</v>
      </c>
      <c r="GW178" s="240">
        <f>IF(COUNTIF($BZ178:$CB178, $HH$1)&gt;0, GW$2, 0)</f>
        <v>0</v>
      </c>
      <c r="GX178" s="240">
        <f>IF(COUNTIF($CC178:$CE178, $HH$1)&gt;0, GX$2, 0)</f>
        <v>0</v>
      </c>
      <c r="GY178" s="240">
        <f>IF(COUNTIF($CF178:$CH178, $HH$1)&gt;0, GY$2, 0)</f>
        <v>0</v>
      </c>
      <c r="GZ178" s="240">
        <f>IF(COUNTIF($CI178:$CK178, $HH$1)&gt;0, GZ$2, 0)</f>
        <v>0</v>
      </c>
      <c r="HA178" s="240">
        <f>IF(COUNTIF($CL178:$CN178, $HH$1)&gt;0, HA$2, 0)</f>
        <v>0</v>
      </c>
      <c r="HB178" s="240">
        <f>IF(COUNTIF($CO178:$CQ178, $HH$1)&gt;0, HB$2, 0)</f>
        <v>0</v>
      </c>
      <c r="HC178" s="240">
        <f>IF(COUNTIF($CR178:$CT178, $HH$1)&gt;0, HC$2, 0)</f>
        <v>0</v>
      </c>
      <c r="HD178" s="240">
        <f>IF(COUNTIF($CU178:$CW178, $HH$1)&gt;0, HD$2, 0)</f>
        <v>0</v>
      </c>
      <c r="HE178" s="240">
        <f>IF(COUNTIF($CX178:$CZ178, $HH$1)&gt;0, HE$2, 0)</f>
        <v>0</v>
      </c>
      <c r="HF178" s="240">
        <f>IF(COUNTIF($DA178:$DC178, $HH$1)&gt;0, HF$2, 0)</f>
        <v>0</v>
      </c>
      <c r="HG178" s="240">
        <f>IF(COUNTIF($DD178:$DF178, $HH$1)&gt;0, HG$2, 0)</f>
        <v>0</v>
      </c>
      <c r="HH178" s="241">
        <f>SUM(GB178:HG178)</f>
        <v>0</v>
      </c>
      <c r="HI178" s="243"/>
      <c r="HJ178" s="242">
        <f>IF(MAX($N178:$Q178)&gt;=40, HJ$2, 0)</f>
        <v>0</v>
      </c>
      <c r="HK178" s="234">
        <f>IF(MAX($R178:$U178)&gt;=40, HK$2, 0)</f>
        <v>0</v>
      </c>
      <c r="HL178" s="234">
        <f>IF(MAX($V178:$Y178)&gt;=40, HL$2, 0)</f>
        <v>0</v>
      </c>
      <c r="HM178" s="234">
        <f>IF(MAX($Z178:$AA178)&gt;=40, HM$2, 0)</f>
        <v>0</v>
      </c>
      <c r="HN178" s="234">
        <f>IF(MAX($AB178:$AC178)&gt;=40, HN$2, 0)</f>
        <v>0</v>
      </c>
      <c r="HO178" s="235">
        <f>IF(MAX($AD178:$AF178)&gt;=40, HO$2, 0)</f>
        <v>0</v>
      </c>
      <c r="HP178" s="236">
        <f>IF(MAX($AG178:$AI178)&gt;=40, HP$2, 0)</f>
        <v>0</v>
      </c>
      <c r="HQ178" s="236">
        <f>IF(MAX($AJ178:$AL178)&gt;=40, HQ$2, 0)</f>
        <v>0</v>
      </c>
      <c r="HR178" s="236">
        <f>IF(MAX($AM178:$AO178)&gt;=40, HR$2, 0)</f>
        <v>0</v>
      </c>
      <c r="HS178" s="236">
        <f>IF(MAX($AP178:$AR178)&gt;=40, HS$2, 0)</f>
        <v>0</v>
      </c>
      <c r="HT178" s="236">
        <f>IF(MAX($AS178:$AU178)&gt;=40, HT$2, 0)</f>
        <v>0</v>
      </c>
      <c r="HU178" s="236">
        <f>IF(MAX($AV178:$AX178)&gt;=40, HU$2, 0)</f>
        <v>0</v>
      </c>
      <c r="HV178" s="237">
        <f>IF(MAX($AY178:$BA178)&gt;=40, HV$2, 0)</f>
        <v>0</v>
      </c>
      <c r="HW178" s="238">
        <f>IF(MAX($BB178:$BD178)&gt;=40, HW$2, 0)</f>
        <v>0</v>
      </c>
      <c r="HX178" s="238">
        <f>IF(MAX($BE178:$BG178)&gt;=40, HX$2, 0)</f>
        <v>0</v>
      </c>
      <c r="HY178" s="238">
        <f>IF(MAX($BH178:$BJ178)&gt;=40, HY$2, 0)</f>
        <v>0</v>
      </c>
      <c r="HZ178" s="238">
        <f>IF(MAX($BK178:$BM178)&gt;=40, HZ$2, 0)</f>
        <v>0</v>
      </c>
      <c r="IA178" s="238">
        <f>IF(MAX($BN178:$BP178)&gt;=40, IA$2, 0)</f>
        <v>0</v>
      </c>
      <c r="IB178" s="238">
        <f>IF(MAX($BQ178:$BS178)&gt;=40, IB$2, 0)</f>
        <v>0</v>
      </c>
      <c r="IC178" s="238">
        <f>IF(MAX($BT178:$BV178)&gt;=40, IC$2, 0)</f>
        <v>0</v>
      </c>
      <c r="ID178" s="239">
        <f>IF(MAX($BW178:$BY178)&gt;=40, ID$2, 0)</f>
        <v>0</v>
      </c>
      <c r="IE178" s="240">
        <f>IF(MAX($BZ178:$CB178)&gt;=40, IE$2, 0)</f>
        <v>0</v>
      </c>
      <c r="IF178" s="240">
        <f>IF(MAX($CC178:$CE178)&gt;=40, IF$2, 0)</f>
        <v>0</v>
      </c>
      <c r="IG178" s="240">
        <f>IF(MAX($CF178:$CH178)&gt;=40, IG$2, 0)</f>
        <v>0</v>
      </c>
      <c r="IH178" s="240">
        <f>IF(MAX($CI178:$CK178)&gt;=40, IH$2, 0)</f>
        <v>0</v>
      </c>
      <c r="II178" s="240">
        <f>IF(MAX($CL178:$CN178)&gt;=40, II$2, 0)</f>
        <v>0</v>
      </c>
      <c r="IJ178" s="240">
        <f>IF(MAX($CO178:$CQ178)&gt;=40, IJ$2, 0)</f>
        <v>0</v>
      </c>
      <c r="IK178" s="240">
        <f>IF(MAX($CR178:$CT178)&gt;=40, IK$2, 0)</f>
        <v>0</v>
      </c>
      <c r="IL178" s="240">
        <f>IF(MAX($CU178:$CW178)&gt;=40, IL$2, 0)</f>
        <v>0</v>
      </c>
      <c r="IM178" s="240">
        <f>IF(MAX($CX178:$CZ178)&gt;=40, IM$2, 0)</f>
        <v>0</v>
      </c>
      <c r="IN178" s="240">
        <f>IF(MAX($DA178:$DC178)&gt;=40, IN$2, 0)</f>
        <v>0</v>
      </c>
      <c r="IO178" s="240">
        <f>IF(MAX($DD178:$DF178)&gt;=40, IO$2, 0)</f>
        <v>0</v>
      </c>
      <c r="IP178" s="416">
        <f>SUM(HO178:IB178, ID178:IO178)</f>
        <v>0</v>
      </c>
      <c r="IQ178" s="416">
        <f>SUM(HJ178:HN178, IC178)</f>
        <v>0</v>
      </c>
    </row>
    <row r="179" spans="2:251" ht="15" customHeight="1" x14ac:dyDescent="0.25">
      <c r="B179" s="337"/>
      <c r="C179" s="393"/>
      <c r="D179" s="339"/>
      <c r="E179" s="337"/>
      <c r="F179" s="337"/>
      <c r="G179" s="337"/>
      <c r="H179" s="337"/>
      <c r="I179" s="340"/>
      <c r="J179" s="341"/>
      <c r="K179" s="341"/>
      <c r="L179" s="342"/>
      <c r="M179" s="343"/>
      <c r="N179" s="344"/>
      <c r="O179" s="345"/>
      <c r="P179" s="345"/>
      <c r="Q179" s="346"/>
      <c r="R179" s="344"/>
      <c r="S179" s="345"/>
      <c r="T179" s="345"/>
      <c r="U179" s="395"/>
      <c r="V179" s="344"/>
      <c r="W179" s="345"/>
      <c r="X179" s="345"/>
      <c r="Y179" s="346"/>
      <c r="Z179" s="344"/>
      <c r="AA179" s="346"/>
      <c r="AB179" s="344"/>
      <c r="AC179" s="346"/>
      <c r="AD179" s="344"/>
      <c r="AE179" s="345"/>
      <c r="AF179" s="346"/>
      <c r="AG179" s="344"/>
      <c r="AH179" s="345"/>
      <c r="AI179" s="346"/>
      <c r="AJ179" s="344"/>
      <c r="AK179" s="345"/>
      <c r="AL179" s="346"/>
      <c r="AM179" s="344"/>
      <c r="AN179" s="345"/>
      <c r="AO179" s="346"/>
      <c r="AP179" s="344"/>
      <c r="AQ179" s="345"/>
      <c r="AR179" s="346"/>
      <c r="AS179" s="344"/>
      <c r="AT179" s="345"/>
      <c r="AU179" s="346"/>
      <c r="AV179" s="344"/>
      <c r="AW179" s="345"/>
      <c r="AX179" s="346"/>
      <c r="AY179" s="344"/>
      <c r="AZ179" s="345"/>
      <c r="BA179" s="346"/>
      <c r="BB179" s="344"/>
      <c r="BC179" s="345"/>
      <c r="BD179" s="346"/>
      <c r="BE179" s="344"/>
      <c r="BF179" s="345"/>
      <c r="BG179" s="346"/>
      <c r="BH179" s="344"/>
      <c r="BI179" s="345"/>
      <c r="BJ179" s="346"/>
      <c r="BK179" s="344"/>
      <c r="BL179" s="345"/>
      <c r="BM179" s="346"/>
      <c r="BN179" s="344"/>
      <c r="BO179" s="345"/>
      <c r="BP179" s="346"/>
      <c r="BQ179" s="344"/>
      <c r="BR179" s="345"/>
      <c r="BS179" s="346"/>
      <c r="BT179" s="344"/>
      <c r="BU179" s="347"/>
      <c r="BV179" s="346"/>
      <c r="BW179" s="344"/>
      <c r="BX179" s="345"/>
      <c r="BY179" s="346"/>
      <c r="BZ179" s="344"/>
      <c r="CA179" s="345"/>
      <c r="CB179" s="346"/>
      <c r="CC179" s="344"/>
      <c r="CD179" s="345"/>
      <c r="CE179" s="345"/>
      <c r="CF179" s="345"/>
      <c r="CG179" s="345"/>
      <c r="CH179" s="346"/>
      <c r="CI179" s="344"/>
      <c r="CJ179" s="345"/>
      <c r="CK179" s="346"/>
      <c r="CL179" s="344"/>
      <c r="CM179" s="345"/>
      <c r="CN179" s="346"/>
      <c r="CO179" s="344"/>
      <c r="CP179" s="345"/>
      <c r="CQ179" s="346"/>
      <c r="CR179" s="344"/>
      <c r="CS179" s="345"/>
      <c r="CT179" s="346"/>
      <c r="CU179" s="344"/>
      <c r="CV179" s="345"/>
      <c r="CW179" s="346"/>
      <c r="CX179" s="344"/>
      <c r="CY179" s="345"/>
      <c r="CZ179" s="346"/>
      <c r="DA179" s="344"/>
      <c r="DB179" s="345"/>
      <c r="DC179" s="346"/>
      <c r="DD179" s="344"/>
      <c r="DE179" s="345"/>
      <c r="DF179" s="346"/>
      <c r="DG179" s="338"/>
      <c r="DH179" s="348"/>
      <c r="DI179" s="348"/>
      <c r="DJ179" s="349"/>
      <c r="DK179" s="343"/>
      <c r="DL179" s="350"/>
      <c r="DM179" s="351"/>
      <c r="DN179" s="352"/>
      <c r="DO179" s="353"/>
      <c r="DP179" s="353"/>
      <c r="DQ179" s="353"/>
      <c r="DR179" s="353"/>
      <c r="DS179" s="354"/>
      <c r="DT179" s="355"/>
      <c r="DU179" s="355"/>
      <c r="DV179" s="355"/>
      <c r="DW179" s="355"/>
      <c r="DX179" s="355"/>
      <c r="DY179" s="355"/>
      <c r="DZ179" s="356"/>
      <c r="EA179" s="357"/>
      <c r="EB179" s="357"/>
      <c r="EC179" s="357"/>
      <c r="ED179" s="357"/>
      <c r="EE179" s="357"/>
      <c r="EF179" s="357"/>
      <c r="EG179" s="357"/>
      <c r="EH179" s="358"/>
      <c r="EI179" s="359"/>
      <c r="EJ179" s="359"/>
      <c r="EK179" s="359"/>
      <c r="EL179" s="359"/>
      <c r="EM179" s="359"/>
      <c r="EN179" s="359"/>
      <c r="EO179" s="359"/>
      <c r="EP179" s="359"/>
      <c r="EQ179" s="359"/>
      <c r="ER179" s="359"/>
      <c r="ES179" s="359"/>
      <c r="ET179" s="360"/>
      <c r="EU179" s="352"/>
      <c r="EV179" s="353"/>
      <c r="EW179" s="353"/>
      <c r="EX179" s="353"/>
      <c r="EY179" s="353"/>
      <c r="EZ179" s="354"/>
      <c r="FA179" s="355"/>
      <c r="FB179" s="355"/>
      <c r="FC179" s="355"/>
      <c r="FD179" s="355"/>
      <c r="FE179" s="355"/>
      <c r="FF179" s="355"/>
      <c r="FG179" s="356"/>
      <c r="FH179" s="357"/>
      <c r="FI179" s="357"/>
      <c r="FJ179" s="357"/>
      <c r="FK179" s="357"/>
      <c r="FL179" s="357"/>
      <c r="FM179" s="357"/>
      <c r="FN179" s="357"/>
      <c r="FO179" s="358"/>
      <c r="FP179" s="359"/>
      <c r="FQ179" s="359"/>
      <c r="FR179" s="359"/>
      <c r="FS179" s="359"/>
      <c r="FT179" s="359"/>
      <c r="FU179" s="359"/>
      <c r="FV179" s="359"/>
      <c r="FW179" s="359"/>
      <c r="FX179" s="359"/>
      <c r="FY179" s="359"/>
      <c r="FZ179" s="359"/>
      <c r="GA179" s="360"/>
      <c r="GB179" s="352"/>
      <c r="GC179" s="353"/>
      <c r="GD179" s="353"/>
      <c r="GE179" s="353"/>
      <c r="GF179" s="353"/>
      <c r="GG179" s="354"/>
      <c r="GH179" s="355"/>
      <c r="GI179" s="355"/>
      <c r="GJ179" s="355"/>
      <c r="GK179" s="355"/>
      <c r="GL179" s="355"/>
      <c r="GM179" s="355"/>
      <c r="GN179" s="356"/>
      <c r="GO179" s="357"/>
      <c r="GP179" s="357"/>
      <c r="GQ179" s="357"/>
      <c r="GR179" s="357"/>
      <c r="GS179" s="357"/>
      <c r="GT179" s="357"/>
      <c r="GU179" s="357"/>
      <c r="GV179" s="358"/>
      <c r="GW179" s="359"/>
      <c r="GX179" s="359"/>
      <c r="GY179" s="359"/>
      <c r="GZ179" s="359"/>
      <c r="HA179" s="359"/>
      <c r="HB179" s="359"/>
      <c r="HC179" s="359"/>
      <c r="HD179" s="359"/>
      <c r="HE179" s="359"/>
      <c r="HF179" s="359"/>
      <c r="HG179" s="359"/>
      <c r="HH179" s="360"/>
      <c r="HI179" s="361"/>
      <c r="HJ179" s="352"/>
      <c r="HK179" s="353"/>
      <c r="HL179" s="353"/>
      <c r="HM179" s="353"/>
      <c r="HN179" s="353"/>
      <c r="HO179" s="354"/>
      <c r="HP179" s="355"/>
      <c r="HQ179" s="355"/>
      <c r="HR179" s="355"/>
      <c r="HS179" s="355"/>
      <c r="HT179" s="355"/>
      <c r="HU179" s="355"/>
      <c r="HV179" s="356"/>
      <c r="HW179" s="357"/>
      <c r="HX179" s="357"/>
      <c r="HY179" s="357"/>
      <c r="HZ179" s="357"/>
      <c r="IA179" s="357"/>
      <c r="IB179" s="357"/>
      <c r="IC179" s="357"/>
      <c r="ID179" s="358"/>
      <c r="IE179" s="359"/>
      <c r="IF179" s="359"/>
      <c r="IG179" s="359"/>
      <c r="IH179" s="359"/>
      <c r="II179" s="359"/>
      <c r="IJ179" s="359"/>
      <c r="IK179" s="359"/>
      <c r="IL179" s="359"/>
      <c r="IM179" s="359"/>
      <c r="IN179" s="359"/>
      <c r="IO179" s="359"/>
      <c r="IP179" s="415"/>
      <c r="IQ179" s="415"/>
    </row>
    <row r="180" spans="2:251" ht="15" x14ac:dyDescent="0.25">
      <c r="C180" s="363" t="s">
        <v>915</v>
      </c>
      <c r="D180" s="317"/>
      <c r="E180" s="362">
        <f>COUNTIF(E175:E179, "G")</f>
        <v>0</v>
      </c>
      <c r="F180" s="318"/>
      <c r="G180" s="330"/>
      <c r="H180" s="318"/>
      <c r="I180" s="330"/>
      <c r="J180" s="330"/>
      <c r="K180" s="330"/>
      <c r="L180" s="330"/>
      <c r="M180" s="419"/>
      <c r="N180" s="331"/>
      <c r="O180" s="332"/>
      <c r="P180" s="332"/>
      <c r="Q180" s="333"/>
      <c r="R180" s="331"/>
      <c r="S180" s="332"/>
      <c r="T180" s="332"/>
      <c r="U180" s="332"/>
      <c r="V180" s="331"/>
      <c r="W180" s="332"/>
      <c r="X180" s="332"/>
      <c r="Y180" s="333"/>
      <c r="Z180" s="331"/>
      <c r="AA180" s="333"/>
      <c r="AB180" s="331"/>
      <c r="AC180" s="333"/>
      <c r="AD180" s="331"/>
      <c r="AE180" s="332"/>
      <c r="AF180" s="333"/>
      <c r="AG180" s="331"/>
      <c r="AH180" s="332"/>
      <c r="AI180" s="333"/>
      <c r="AJ180" s="331"/>
      <c r="AK180" s="332"/>
      <c r="AL180" s="333"/>
      <c r="AM180" s="331"/>
      <c r="AN180" s="332"/>
      <c r="AO180" s="333"/>
      <c r="AP180" s="331"/>
      <c r="AQ180" s="332"/>
      <c r="AR180" s="333"/>
      <c r="AS180" s="331"/>
      <c r="AT180" s="332"/>
      <c r="AU180" s="333"/>
      <c r="AV180" s="331"/>
      <c r="AW180" s="332"/>
      <c r="AX180" s="333"/>
      <c r="AY180" s="331"/>
      <c r="AZ180" s="332"/>
      <c r="BA180" s="333"/>
      <c r="BB180" s="331"/>
      <c r="BC180" s="332"/>
      <c r="BD180" s="333"/>
      <c r="BE180" s="331"/>
      <c r="BF180" s="332"/>
      <c r="BG180" s="333"/>
      <c r="BH180" s="331"/>
      <c r="BI180" s="332"/>
      <c r="BJ180" s="333"/>
      <c r="BK180" s="331"/>
      <c r="BL180" s="332"/>
      <c r="BM180" s="333"/>
      <c r="BN180" s="331"/>
      <c r="BO180" s="332"/>
      <c r="BP180" s="333"/>
      <c r="BQ180" s="331"/>
      <c r="BR180" s="332"/>
      <c r="BS180" s="333"/>
      <c r="BT180" s="331"/>
      <c r="BU180" s="332"/>
      <c r="BV180" s="332"/>
      <c r="BW180" s="331"/>
      <c r="BX180" s="332"/>
      <c r="BY180" s="333"/>
      <c r="BZ180" s="331"/>
      <c r="CA180" s="332"/>
      <c r="CB180" s="333"/>
      <c r="CC180" s="331" t="s">
        <v>900</v>
      </c>
      <c r="CD180" s="332"/>
      <c r="CE180" s="332"/>
      <c r="CF180" s="332"/>
      <c r="CG180" s="332"/>
      <c r="CH180" s="333"/>
      <c r="CI180" s="331"/>
      <c r="CJ180" s="332"/>
      <c r="CK180" s="333"/>
      <c r="CL180" s="331"/>
      <c r="CM180" s="332"/>
      <c r="CN180" s="333"/>
      <c r="CO180" s="331" t="s">
        <v>899</v>
      </c>
      <c r="CP180" s="332"/>
      <c r="CQ180" s="332"/>
      <c r="CR180" s="332"/>
      <c r="CS180" s="332"/>
      <c r="CT180" s="332"/>
      <c r="CU180" s="332"/>
      <c r="CV180" s="332"/>
      <c r="CW180" s="332"/>
      <c r="CX180" s="332"/>
      <c r="CY180" s="332"/>
      <c r="CZ180" s="332"/>
      <c r="DA180" s="332"/>
      <c r="DB180" s="332"/>
      <c r="DC180" s="332"/>
      <c r="DD180" s="332"/>
      <c r="DE180" s="332"/>
      <c r="DF180" s="333"/>
      <c r="DG180" s="330"/>
      <c r="DH180" s="372" t="s">
        <v>917</v>
      </c>
      <c r="DI180" s="370">
        <f>COUNTIF($DK175:$DK179, DI$2)</f>
        <v>0</v>
      </c>
      <c r="DJ180" s="370">
        <f>COUNTIF($DK175:$DK179, DJ$2)</f>
        <v>0</v>
      </c>
      <c r="DK180" s="370">
        <f>COUNTIF($DK175:$DK179, DK$2)</f>
        <v>0</v>
      </c>
      <c r="DL180" s="371">
        <f>COUNTIF($DK175:$DK179, DL$2)</f>
        <v>0</v>
      </c>
      <c r="DM180" s="319"/>
      <c r="DN180" s="320"/>
      <c r="DO180" s="321"/>
      <c r="DP180" s="321"/>
      <c r="DQ180" s="321"/>
      <c r="DR180" s="321"/>
      <c r="DS180" s="322"/>
      <c r="DT180" s="323"/>
      <c r="DU180" s="323"/>
      <c r="DV180" s="323"/>
      <c r="DW180" s="323"/>
      <c r="DX180" s="323"/>
      <c r="DY180" s="323"/>
      <c r="DZ180" s="324"/>
      <c r="EA180" s="325"/>
      <c r="EB180" s="325"/>
      <c r="EC180" s="325"/>
      <c r="ED180" s="325"/>
      <c r="EE180" s="325"/>
      <c r="EF180" s="325"/>
      <c r="EG180" s="325"/>
      <c r="EH180" s="326"/>
      <c r="EI180" s="327"/>
      <c r="EJ180" s="327"/>
      <c r="EK180" s="327"/>
      <c r="EL180" s="327"/>
      <c r="EM180" s="327"/>
      <c r="EN180" s="327"/>
      <c r="EO180" s="327"/>
      <c r="EP180" s="327"/>
      <c r="EQ180" s="327"/>
      <c r="ER180" s="327"/>
      <c r="ES180" s="327"/>
      <c r="ET180" s="328"/>
      <c r="EU180" s="320"/>
      <c r="EV180" s="321"/>
      <c r="EW180" s="321"/>
      <c r="EX180" s="321"/>
      <c r="EY180" s="321"/>
      <c r="EZ180" s="322"/>
      <c r="FA180" s="323"/>
      <c r="FB180" s="323"/>
      <c r="FC180" s="323"/>
      <c r="FD180" s="323"/>
      <c r="FE180" s="323"/>
      <c r="FF180" s="323"/>
      <c r="FG180" s="324"/>
      <c r="FH180" s="325"/>
      <c r="FI180" s="325"/>
      <c r="FJ180" s="325"/>
      <c r="FK180" s="325"/>
      <c r="FL180" s="325"/>
      <c r="FM180" s="325"/>
      <c r="FN180" s="325"/>
      <c r="FO180" s="326"/>
      <c r="FP180" s="327"/>
      <c r="FQ180" s="327"/>
      <c r="FR180" s="327"/>
      <c r="FS180" s="327"/>
      <c r="FT180" s="327"/>
      <c r="FU180" s="327"/>
      <c r="FV180" s="327"/>
      <c r="FW180" s="327"/>
      <c r="FX180" s="327"/>
      <c r="FY180" s="327"/>
      <c r="FZ180" s="327"/>
      <c r="GA180" s="328"/>
      <c r="GB180" s="320"/>
      <c r="GC180" s="321"/>
      <c r="GD180" s="321"/>
      <c r="GE180" s="321"/>
      <c r="GF180" s="321"/>
      <c r="GG180" s="322"/>
      <c r="GH180" s="323"/>
      <c r="GI180" s="323"/>
      <c r="GJ180" s="323"/>
      <c r="GK180" s="323"/>
      <c r="GL180" s="323"/>
      <c r="GM180" s="323"/>
      <c r="GN180" s="324"/>
      <c r="GO180" s="325"/>
      <c r="GP180" s="325"/>
      <c r="GQ180" s="325"/>
      <c r="GR180" s="325"/>
      <c r="GS180" s="325"/>
      <c r="GT180" s="325"/>
      <c r="GU180" s="325"/>
      <c r="GV180" s="326"/>
      <c r="GW180" s="327"/>
      <c r="GX180" s="327"/>
      <c r="GY180" s="327"/>
      <c r="GZ180" s="327"/>
      <c r="HA180" s="327"/>
      <c r="HB180" s="327"/>
      <c r="HC180" s="327"/>
      <c r="HD180" s="327"/>
      <c r="HE180" s="327"/>
      <c r="HF180" s="327"/>
      <c r="HG180" s="327"/>
      <c r="HH180" s="328"/>
      <c r="HI180" s="329"/>
      <c r="HJ180" s="320"/>
      <c r="HK180" s="321"/>
      <c r="HL180" s="321"/>
      <c r="HM180" s="321"/>
      <c r="HN180" s="321"/>
      <c r="HO180" s="322"/>
      <c r="HP180" s="323"/>
      <c r="HQ180" s="323"/>
      <c r="HR180" s="323"/>
      <c r="HS180" s="323"/>
      <c r="HT180" s="323"/>
      <c r="HU180" s="323"/>
      <c r="HV180" s="324"/>
      <c r="HW180" s="325"/>
      <c r="HX180" s="325"/>
      <c r="HY180" s="325"/>
      <c r="HZ180" s="325"/>
      <c r="IA180" s="325"/>
      <c r="IB180" s="325"/>
      <c r="IC180" s="325"/>
      <c r="ID180" s="326"/>
      <c r="IE180" s="327"/>
      <c r="IF180" s="327"/>
      <c r="IG180" s="327"/>
      <c r="IH180" s="327"/>
      <c r="II180" s="327"/>
      <c r="IJ180" s="327"/>
      <c r="IK180" s="327"/>
      <c r="IL180" s="327"/>
      <c r="IM180" s="327"/>
      <c r="IN180" s="327"/>
      <c r="IO180" s="327"/>
      <c r="IP180" s="417"/>
      <c r="IQ180" s="417"/>
    </row>
    <row r="181" spans="2:251" ht="15" customHeight="1" x14ac:dyDescent="0.25">
      <c r="B181" s="337"/>
      <c r="C181" s="393"/>
      <c r="D181" s="339"/>
      <c r="E181" s="337"/>
      <c r="F181" s="337"/>
      <c r="G181" s="337"/>
      <c r="H181" s="337"/>
      <c r="I181" s="340"/>
      <c r="J181" s="341"/>
      <c r="K181" s="341"/>
      <c r="L181" s="342"/>
      <c r="M181" s="343"/>
      <c r="N181" s="344"/>
      <c r="O181" s="345"/>
      <c r="P181" s="345"/>
      <c r="Q181" s="346"/>
      <c r="R181" s="344"/>
      <c r="S181" s="345"/>
      <c r="T181" s="345"/>
      <c r="U181" s="395"/>
      <c r="V181" s="344"/>
      <c r="W181" s="345"/>
      <c r="X181" s="345"/>
      <c r="Y181" s="346"/>
      <c r="Z181" s="344"/>
      <c r="AA181" s="346"/>
      <c r="AB181" s="344"/>
      <c r="AC181" s="346"/>
      <c r="AD181" s="344"/>
      <c r="AE181" s="345"/>
      <c r="AF181" s="346"/>
      <c r="AG181" s="344"/>
      <c r="AH181" s="345"/>
      <c r="AI181" s="346"/>
      <c r="AJ181" s="344"/>
      <c r="AK181" s="345"/>
      <c r="AL181" s="346"/>
      <c r="AM181" s="344"/>
      <c r="AN181" s="345"/>
      <c r="AO181" s="346"/>
      <c r="AP181" s="344"/>
      <c r="AQ181" s="345"/>
      <c r="AR181" s="346"/>
      <c r="AS181" s="344"/>
      <c r="AT181" s="345"/>
      <c r="AU181" s="346"/>
      <c r="AV181" s="344"/>
      <c r="AW181" s="345"/>
      <c r="AX181" s="346"/>
      <c r="AY181" s="344"/>
      <c r="AZ181" s="345"/>
      <c r="BA181" s="346"/>
      <c r="BB181" s="344"/>
      <c r="BC181" s="345"/>
      <c r="BD181" s="346"/>
      <c r="BE181" s="344"/>
      <c r="BF181" s="345"/>
      <c r="BG181" s="346"/>
      <c r="BH181" s="344"/>
      <c r="BI181" s="345"/>
      <c r="BJ181" s="346"/>
      <c r="BK181" s="344"/>
      <c r="BL181" s="345"/>
      <c r="BM181" s="346"/>
      <c r="BN181" s="344"/>
      <c r="BO181" s="345"/>
      <c r="BP181" s="346"/>
      <c r="BQ181" s="344"/>
      <c r="BR181" s="345"/>
      <c r="BS181" s="346"/>
      <c r="BT181" s="344"/>
      <c r="BU181" s="347"/>
      <c r="BV181" s="346"/>
      <c r="BW181" s="344"/>
      <c r="BX181" s="345"/>
      <c r="BY181" s="346"/>
      <c r="BZ181" s="344"/>
      <c r="CA181" s="345"/>
      <c r="CB181" s="346"/>
      <c r="CC181" s="344"/>
      <c r="CD181" s="345"/>
      <c r="CE181" s="345"/>
      <c r="CF181" s="345"/>
      <c r="CG181" s="345"/>
      <c r="CH181" s="346"/>
      <c r="CI181" s="344"/>
      <c r="CJ181" s="345"/>
      <c r="CK181" s="346"/>
      <c r="CL181" s="344"/>
      <c r="CM181" s="345"/>
      <c r="CN181" s="346"/>
      <c r="CO181" s="344"/>
      <c r="CP181" s="345"/>
      <c r="CQ181" s="346"/>
      <c r="CR181" s="344"/>
      <c r="CS181" s="345"/>
      <c r="CT181" s="346"/>
      <c r="CU181" s="344"/>
      <c r="CV181" s="345"/>
      <c r="CW181" s="346"/>
      <c r="CX181" s="344"/>
      <c r="CY181" s="345"/>
      <c r="CZ181" s="346"/>
      <c r="DA181" s="344"/>
      <c r="DB181" s="345"/>
      <c r="DC181" s="346"/>
      <c r="DD181" s="344"/>
      <c r="DE181" s="345"/>
      <c r="DF181" s="346"/>
      <c r="DG181" s="338"/>
      <c r="DH181" s="348"/>
      <c r="DI181" s="348"/>
      <c r="DJ181" s="349"/>
      <c r="DK181" s="343"/>
      <c r="DL181" s="350"/>
      <c r="DM181" s="351"/>
      <c r="DN181" s="352"/>
      <c r="DO181" s="353"/>
      <c r="DP181" s="353"/>
      <c r="DQ181" s="353"/>
      <c r="DR181" s="353"/>
      <c r="DS181" s="354"/>
      <c r="DT181" s="355"/>
      <c r="DU181" s="355"/>
      <c r="DV181" s="355"/>
      <c r="DW181" s="355"/>
      <c r="DX181" s="355"/>
      <c r="DY181" s="355"/>
      <c r="DZ181" s="356"/>
      <c r="EA181" s="357"/>
      <c r="EB181" s="357"/>
      <c r="EC181" s="357"/>
      <c r="ED181" s="357"/>
      <c r="EE181" s="357"/>
      <c r="EF181" s="357"/>
      <c r="EG181" s="357"/>
      <c r="EH181" s="358"/>
      <c r="EI181" s="359"/>
      <c r="EJ181" s="359"/>
      <c r="EK181" s="359"/>
      <c r="EL181" s="359"/>
      <c r="EM181" s="359"/>
      <c r="EN181" s="359"/>
      <c r="EO181" s="359"/>
      <c r="EP181" s="359"/>
      <c r="EQ181" s="359"/>
      <c r="ER181" s="359"/>
      <c r="ES181" s="359"/>
      <c r="ET181" s="360"/>
      <c r="EU181" s="352"/>
      <c r="EV181" s="353"/>
      <c r="EW181" s="353"/>
      <c r="EX181" s="353"/>
      <c r="EY181" s="353"/>
      <c r="EZ181" s="354"/>
      <c r="FA181" s="355"/>
      <c r="FB181" s="355"/>
      <c r="FC181" s="355"/>
      <c r="FD181" s="355"/>
      <c r="FE181" s="355"/>
      <c r="FF181" s="355"/>
      <c r="FG181" s="356"/>
      <c r="FH181" s="357"/>
      <c r="FI181" s="357"/>
      <c r="FJ181" s="357"/>
      <c r="FK181" s="357"/>
      <c r="FL181" s="357"/>
      <c r="FM181" s="357"/>
      <c r="FN181" s="357"/>
      <c r="FO181" s="358"/>
      <c r="FP181" s="359"/>
      <c r="FQ181" s="359"/>
      <c r="FR181" s="359"/>
      <c r="FS181" s="359"/>
      <c r="FT181" s="359"/>
      <c r="FU181" s="359"/>
      <c r="FV181" s="359"/>
      <c r="FW181" s="359"/>
      <c r="FX181" s="359"/>
      <c r="FY181" s="359"/>
      <c r="FZ181" s="359"/>
      <c r="GA181" s="360"/>
      <c r="GB181" s="352"/>
      <c r="GC181" s="353"/>
      <c r="GD181" s="353"/>
      <c r="GE181" s="353"/>
      <c r="GF181" s="353"/>
      <c r="GG181" s="354"/>
      <c r="GH181" s="355"/>
      <c r="GI181" s="355"/>
      <c r="GJ181" s="355"/>
      <c r="GK181" s="355"/>
      <c r="GL181" s="355"/>
      <c r="GM181" s="355"/>
      <c r="GN181" s="356"/>
      <c r="GO181" s="357"/>
      <c r="GP181" s="357"/>
      <c r="GQ181" s="357"/>
      <c r="GR181" s="357"/>
      <c r="GS181" s="357"/>
      <c r="GT181" s="357"/>
      <c r="GU181" s="357"/>
      <c r="GV181" s="358"/>
      <c r="GW181" s="359"/>
      <c r="GX181" s="359"/>
      <c r="GY181" s="359"/>
      <c r="GZ181" s="359"/>
      <c r="HA181" s="359"/>
      <c r="HB181" s="359"/>
      <c r="HC181" s="359"/>
      <c r="HD181" s="359"/>
      <c r="HE181" s="359"/>
      <c r="HF181" s="359"/>
      <c r="HG181" s="359"/>
      <c r="HH181" s="360"/>
      <c r="HI181" s="361"/>
      <c r="HJ181" s="352"/>
      <c r="HK181" s="353"/>
      <c r="HL181" s="353"/>
      <c r="HM181" s="353"/>
      <c r="HN181" s="353"/>
      <c r="HO181" s="354"/>
      <c r="HP181" s="355"/>
      <c r="HQ181" s="355"/>
      <c r="HR181" s="355"/>
      <c r="HS181" s="355"/>
      <c r="HT181" s="355"/>
      <c r="HU181" s="355"/>
      <c r="HV181" s="356"/>
      <c r="HW181" s="357"/>
      <c r="HX181" s="357"/>
      <c r="HY181" s="357"/>
      <c r="HZ181" s="357"/>
      <c r="IA181" s="357"/>
      <c r="IB181" s="357"/>
      <c r="IC181" s="357"/>
      <c r="ID181" s="358"/>
      <c r="IE181" s="359"/>
      <c r="IF181" s="359"/>
      <c r="IG181" s="359"/>
      <c r="IH181" s="359"/>
      <c r="II181" s="359"/>
      <c r="IJ181" s="359"/>
      <c r="IK181" s="359"/>
      <c r="IL181" s="359"/>
      <c r="IM181" s="359"/>
      <c r="IN181" s="359"/>
      <c r="IO181" s="359"/>
      <c r="IP181" s="415"/>
      <c r="IQ181" s="415"/>
    </row>
    <row r="182" spans="2:251" ht="15" customHeight="1" x14ac:dyDescent="0.25">
      <c r="B182" s="392">
        <v>1</v>
      </c>
      <c r="C182" s="13"/>
      <c r="D182" s="423"/>
      <c r="E182" s="20"/>
      <c r="F182" s="6"/>
      <c r="G182" s="20"/>
      <c r="H182" s="20"/>
      <c r="I182" s="23"/>
      <c r="J182" s="6"/>
      <c r="K182" s="6"/>
      <c r="L182" s="424"/>
      <c r="M182" s="425"/>
      <c r="N182" s="24"/>
      <c r="O182" s="107"/>
      <c r="P182" s="107"/>
      <c r="Q182" s="273"/>
      <c r="R182" s="24"/>
      <c r="S182" s="107"/>
      <c r="T182" s="107"/>
      <c r="U182" s="290"/>
      <c r="V182" s="24"/>
      <c r="W182" s="107"/>
      <c r="X182" s="107"/>
      <c r="Y182" s="273"/>
      <c r="Z182" s="24"/>
      <c r="AA182" s="273"/>
      <c r="AB182" s="24"/>
      <c r="AC182" s="273"/>
      <c r="AD182" s="24"/>
      <c r="AE182" s="107"/>
      <c r="AF182" s="273"/>
      <c r="AG182" s="24"/>
      <c r="AH182" s="107"/>
      <c r="AI182" s="273"/>
      <c r="AJ182" s="24"/>
      <c r="AK182" s="107"/>
      <c r="AL182" s="273"/>
      <c r="AM182" s="24"/>
      <c r="AN182" s="107"/>
      <c r="AO182" s="273"/>
      <c r="AP182" s="24"/>
      <c r="AQ182" s="107"/>
      <c r="AR182" s="273"/>
      <c r="AS182" s="24"/>
      <c r="AT182" s="107"/>
      <c r="AU182" s="273"/>
      <c r="AV182" s="24"/>
      <c r="AW182" s="107"/>
      <c r="AX182" s="273"/>
      <c r="AY182" s="24"/>
      <c r="AZ182" s="107"/>
      <c r="BA182" s="273"/>
      <c r="BB182" s="24"/>
      <c r="BC182" s="107"/>
      <c r="BD182" s="273"/>
      <c r="BE182" s="24"/>
      <c r="BF182" s="107"/>
      <c r="BG182" s="273"/>
      <c r="BH182" s="24"/>
      <c r="BI182" s="107"/>
      <c r="BJ182" s="273"/>
      <c r="BK182" s="24"/>
      <c r="BL182" s="107"/>
      <c r="BM182" s="273"/>
      <c r="BN182" s="24"/>
      <c r="BO182" s="107"/>
      <c r="BP182" s="273"/>
      <c r="BQ182" s="24"/>
      <c r="BR182" s="107"/>
      <c r="BS182" s="273"/>
      <c r="BT182" s="24"/>
      <c r="BU182" s="291"/>
      <c r="BV182" s="273"/>
      <c r="BW182" s="24"/>
      <c r="BX182" s="107"/>
      <c r="BY182" s="273"/>
      <c r="BZ182" s="24"/>
      <c r="CA182" s="107"/>
      <c r="CB182" s="273"/>
      <c r="CC182" s="24"/>
      <c r="CD182" s="107"/>
      <c r="CE182" s="107"/>
      <c r="CF182" s="107"/>
      <c r="CG182" s="107"/>
      <c r="CH182" s="273"/>
      <c r="CI182" s="24"/>
      <c r="CJ182" s="107"/>
      <c r="CK182" s="273"/>
      <c r="CL182" s="24"/>
      <c r="CM182" s="107"/>
      <c r="CN182" s="273"/>
      <c r="CO182" s="24"/>
      <c r="CP182" s="107"/>
      <c r="CQ182" s="273"/>
      <c r="CR182" s="24"/>
      <c r="CS182" s="107"/>
      <c r="CT182" s="273"/>
      <c r="CU182" s="24"/>
      <c r="CV182" s="107"/>
      <c r="CW182" s="273"/>
      <c r="CX182" s="24"/>
      <c r="CY182" s="107"/>
      <c r="CZ182" s="273"/>
      <c r="DA182" s="24"/>
      <c r="DB182" s="107"/>
      <c r="DC182" s="273"/>
      <c r="DD182" s="24"/>
      <c r="DE182" s="107"/>
      <c r="DF182" s="273"/>
      <c r="DG182" s="218"/>
      <c r="DH182" s="217"/>
      <c r="DI182" s="217"/>
      <c r="DJ182" s="286" t="e">
        <f>AVERAGE(AY182:CZ182)</f>
        <v>#DIV/0!</v>
      </c>
      <c r="DK182" s="219"/>
      <c r="DL182" s="220" t="e">
        <f>IF(DJ182&gt;80, 4, (DJ182-50)/20+2.5)</f>
        <v>#DIV/0!</v>
      </c>
      <c r="DM182" s="61">
        <f>COUNTIF(N182:CZ182, DM$1)+COUNTIF(N182:CZ182, DM$2)</f>
        <v>0</v>
      </c>
      <c r="DN182" s="233">
        <f>IF(COUNTIF($N182:$Q182, ET$1)&gt;0, DN$2, 0)</f>
        <v>0</v>
      </c>
      <c r="DO182" s="234">
        <f>IF(COUNTIF($R182:$U182, ET$1)&gt;0, DO$2, 0)</f>
        <v>0</v>
      </c>
      <c r="DP182" s="234">
        <f>IF(COUNTIF($V182:$Y182, ET$1)&gt;0, DP$2, 0)</f>
        <v>0</v>
      </c>
      <c r="DQ182" s="234">
        <f>IF(COUNTIF($Z182:$AA182, ET$1)&gt;0, DQ$2, 0)</f>
        <v>0</v>
      </c>
      <c r="DR182" s="234">
        <f>IF(COUNTIF($AB182:$AC182, ET$1)&gt;0, DR$2, 0)</f>
        <v>0</v>
      </c>
      <c r="DS182" s="235">
        <f>IF(COUNTIF($AD182:$AF182, $ET$1)&gt;0, DS$2, 0)</f>
        <v>0</v>
      </c>
      <c r="DT182" s="236">
        <f>IF(COUNTIF($AG182:$AI182, $ET$1)&gt;0, DT$2, 0)</f>
        <v>0</v>
      </c>
      <c r="DU182" s="236">
        <f>IF(COUNTIF($AJ182:$AL182, $ET$1)&gt;0, DU$2, 0)</f>
        <v>0</v>
      </c>
      <c r="DV182" s="236">
        <f>IF(COUNTIF($AM182:$AO182, $ET$1)&gt;0, DV$2, 0)</f>
        <v>0</v>
      </c>
      <c r="DW182" s="236">
        <f>IF(COUNTIF($AP182:$AR182, $ET$1)&gt;0, DW$2, 0)</f>
        <v>0</v>
      </c>
      <c r="DX182" s="236">
        <f>IF(COUNTIF($AS182:$AU182, $ET$1)&gt;0, DX$2, 0)</f>
        <v>0</v>
      </c>
      <c r="DY182" s="236">
        <f>IF(COUNTIF($AV182:$AX182, $ET$1)&gt;0, DY$2, 0)</f>
        <v>0</v>
      </c>
      <c r="DZ182" s="237">
        <f>IF(COUNTIF($AY182:$BA182, $ET$1)&gt;0, DZ$2, 0)</f>
        <v>0</v>
      </c>
      <c r="EA182" s="238">
        <f>IF(COUNTIF($BB182:$BD182, $ET$1)&gt;0, EA$2, 0)</f>
        <v>0</v>
      </c>
      <c r="EB182" s="238">
        <f>IF(COUNTIF($BE182:$BG182, $ET$1)&gt;0, EB$2, 0)</f>
        <v>0</v>
      </c>
      <c r="EC182" s="238">
        <f>IF(COUNTIF($BH182:$BJ182, $ET$1)&gt;0, EC$2, 0)</f>
        <v>0</v>
      </c>
      <c r="ED182" s="238">
        <f>IF(COUNTIF($BK182:$BM182, $ET$1)&gt;0, ED$2, 0)</f>
        <v>0</v>
      </c>
      <c r="EE182" s="238">
        <f>IF(COUNTIF($BN182:$BP182, $ET$1)&gt;0, EE$2, 0)</f>
        <v>0</v>
      </c>
      <c r="EF182" s="238">
        <f>IF(COUNTIF($BQ182:$BS182, $ET$1)&gt;0, EF$2, 0)</f>
        <v>0</v>
      </c>
      <c r="EG182" s="238">
        <f>IF(COUNTIF($BT182:$BV182, $ET$1)&gt;0, EG$2, 0)</f>
        <v>0</v>
      </c>
      <c r="EH182" s="239">
        <f>IF(COUNTIF($BW182:$BY182, $ET$1)&gt;0, EH$2, 0)</f>
        <v>0</v>
      </c>
      <c r="EI182" s="240">
        <f>IF(COUNTIF($BZ182:$CB182, $ET$1)&gt;0, EI$2, 0)</f>
        <v>0</v>
      </c>
      <c r="EJ182" s="240">
        <f>IF(COUNTIF($CC182:$CE182, $ET$1)&gt;0, EJ$2, 0)</f>
        <v>0</v>
      </c>
      <c r="EK182" s="240">
        <f>IF(COUNTIF($CF182:$CH182, $ET$1)&gt;0, EK$2, 0)</f>
        <v>0</v>
      </c>
      <c r="EL182" s="240">
        <f>IF(COUNTIF($CI182:$CK182, $ET$1)&gt;0, EL$2, 0)</f>
        <v>0</v>
      </c>
      <c r="EM182" s="240">
        <f>IF(COUNTIF($CL182:$CN182, $ET$1)&gt;0, EM$2, 0)</f>
        <v>0</v>
      </c>
      <c r="EN182" s="240">
        <f>IF(COUNTIF($CO182:$CQ182, $ET$1)&gt;0, EN$2, 0)</f>
        <v>0</v>
      </c>
      <c r="EO182" s="240">
        <f>IF(COUNTIF($CR182:$CT182, $ET$1)&gt;0, EO$2, 0)</f>
        <v>0</v>
      </c>
      <c r="EP182" s="240">
        <f>IF(COUNTIF($CU182:$CW182, $ET$1)&gt;0, EP$2, 0)</f>
        <v>0</v>
      </c>
      <c r="EQ182" s="240">
        <f>IF(COUNTIF($CX182:$CZ182, $ET$1)&gt;0, EQ$2, 0)</f>
        <v>0</v>
      </c>
      <c r="ER182" s="240">
        <f>IF(COUNTIF($DA182:$DC182, $ET$1)&gt;0, ER$2, 0)</f>
        <v>0</v>
      </c>
      <c r="ES182" s="240">
        <f>IF(COUNTIF($DD182:$DF182, $ET$1)&gt;0, ES$2, 0)</f>
        <v>0</v>
      </c>
      <c r="ET182" s="241">
        <f>SUM(DN182:ES182)</f>
        <v>0</v>
      </c>
      <c r="EU182" s="242">
        <f>IF(COUNTIF($N182:$Q182, GA$1)&gt;0, EU$2, 0)</f>
        <v>0</v>
      </c>
      <c r="EV182" s="234">
        <f>IF(COUNTIF($R182:$U182, GA$1)&gt;0, EV$2, 0)</f>
        <v>0</v>
      </c>
      <c r="EW182" s="234">
        <f>IF(COUNTIF($V182:$Y182, GA$1)&gt;0, EW$2, 0)</f>
        <v>0</v>
      </c>
      <c r="EX182" s="234">
        <f>IF(COUNTIF($Z182:$AA182, GA$1)&gt;0, EX$2, 0)</f>
        <v>0</v>
      </c>
      <c r="EY182" s="234">
        <f>IF(COUNTIF($AB182:$AC182, GA$1)&gt;0, EY$2, 0)</f>
        <v>0</v>
      </c>
      <c r="EZ182" s="235">
        <f>IF(COUNTIF($AD182:$AF182, $GA$1)&gt;0, EZ$2, 0)</f>
        <v>0</v>
      </c>
      <c r="FA182" s="236">
        <f>IF(COUNTIF($AG182:$AI182, $GA$1)&gt;0, FA$2, 0)</f>
        <v>0</v>
      </c>
      <c r="FB182" s="236">
        <f>IF(COUNTIF($AJ182:$AL182, $GA$1)&gt;0, FB$2, 0)</f>
        <v>0</v>
      </c>
      <c r="FC182" s="236">
        <f>IF(COUNTIF($AM182:$AO182, $GA$1)&gt;0, FC$2, 0)</f>
        <v>0</v>
      </c>
      <c r="FD182" s="236">
        <f>IF(COUNTIF($AP182:$AR182, $GA$1)&gt;0, FD$2, 0)</f>
        <v>0</v>
      </c>
      <c r="FE182" s="236">
        <f>IF(COUNTIF($AS182:$AU182, $GA$1)&gt;0, FE$2, 0)</f>
        <v>0</v>
      </c>
      <c r="FF182" s="236">
        <f>IF(COUNTIF($AV182:$AX182, $GA$1)&gt;0, FF$2, 0)</f>
        <v>0</v>
      </c>
      <c r="FG182" s="237">
        <f>IF(COUNTIF($AY182:$BA182, $GA$1)&gt;0, FG$2, 0)</f>
        <v>0</v>
      </c>
      <c r="FH182" s="238">
        <f>IF(COUNTIF($BB182:$BD182, $GA$1)&gt;0, FH$2, 0)</f>
        <v>0</v>
      </c>
      <c r="FI182" s="238">
        <f>IF(COUNTIF($BE182:$BG182, $GA$1)&gt;0, FI$2, 0)</f>
        <v>0</v>
      </c>
      <c r="FJ182" s="238">
        <f>IF(COUNTIF($BH182:$BJ182, $GA$1)&gt;0, FJ$2, 0)</f>
        <v>0</v>
      </c>
      <c r="FK182" s="238">
        <f>IF(COUNTIF($BK182:$BM182, $GA$1)&gt;0, FK$2, 0)</f>
        <v>0</v>
      </c>
      <c r="FL182" s="238">
        <f>IF(COUNTIF($BN182:$BP182, $GA$1)&gt;0, FL$2, 0)</f>
        <v>0</v>
      </c>
      <c r="FM182" s="238">
        <f>IF(COUNTIF($BQ182:$BS182, $GA$1)&gt;0, FM$2, 0)</f>
        <v>0</v>
      </c>
      <c r="FN182" s="238">
        <f>IF(COUNTIF($BT182:$BV182, $GA$1)&gt;0, FN$2, 0)</f>
        <v>0</v>
      </c>
      <c r="FO182" s="239">
        <f>IF(COUNTIF($BW182:$BY182, $GA$1)&gt;0, FO$2, 0)</f>
        <v>0</v>
      </c>
      <c r="FP182" s="240">
        <f>IF(COUNTIF($BZ182:$CB182, $GA$1)&gt;0, FP$2, 0)</f>
        <v>0</v>
      </c>
      <c r="FQ182" s="240">
        <f>IF(COUNTIF($CC182:$CE182, $GA$1)&gt;0, FQ$2, 0)</f>
        <v>0</v>
      </c>
      <c r="FR182" s="240">
        <f>IF(COUNTIF($CF182:$CH182, $GA$1)&gt;0, FR$2, 0)</f>
        <v>0</v>
      </c>
      <c r="FS182" s="240">
        <f>IF(COUNTIF($CI182:$CK182, $GA$1)&gt;0, FS$2, 0)</f>
        <v>0</v>
      </c>
      <c r="FT182" s="240">
        <f>IF(COUNTIF($CL182:$CN182, $GA$1)&gt;0, FT$2, 0)</f>
        <v>0</v>
      </c>
      <c r="FU182" s="240">
        <f>IF(COUNTIF($CO182:$CQ182, $GA$1)&gt;0, FU$2, 0)</f>
        <v>0</v>
      </c>
      <c r="FV182" s="240">
        <f>IF(COUNTIF($CR182:$CT182, $GA$1)&gt;0, FV$2, 0)</f>
        <v>0</v>
      </c>
      <c r="FW182" s="240">
        <f>IF(COUNTIF($CU182:$CW182, $GA$1)&gt;0, FW$2, 0)</f>
        <v>0</v>
      </c>
      <c r="FX182" s="240">
        <f>IF(COUNTIF($CX182:$CZ182, $GA$1)&gt;0, FX$2, 0)</f>
        <v>0</v>
      </c>
      <c r="FY182" s="240">
        <f>IF(COUNTIF($DA182:$DC182, $GA$1)&gt;0, FY$2, 0)</f>
        <v>0</v>
      </c>
      <c r="FZ182" s="240">
        <f>IF(COUNTIF($DD182:$DF182, $GA$1)&gt;0, FZ$2, 0)</f>
        <v>0</v>
      </c>
      <c r="GA182" s="241">
        <f>SUM(EU182:FZ182)</f>
        <v>0</v>
      </c>
      <c r="GB182" s="242">
        <f>IF(COUNTIF($N182:$Q182, HH$1)&gt;0, GB$2, 0)</f>
        <v>0</v>
      </c>
      <c r="GC182" s="234">
        <f>IF(COUNTIF($R182:$U182, HH$1)&gt;0, GC$2, 0)</f>
        <v>0</v>
      </c>
      <c r="GD182" s="234">
        <f>IF(COUNTIF($V182:$Y182, HH$1)&gt;0, GD$2, 0)</f>
        <v>0</v>
      </c>
      <c r="GE182" s="234">
        <f>IF(COUNTIF($Z182:$AA182, HH$1)&gt;0, GE$2, 0)</f>
        <v>0</v>
      </c>
      <c r="GF182" s="234">
        <f>IF(COUNTIF($AB182:$AC182, HH$1)&gt;0, GF$2, 0)</f>
        <v>0</v>
      </c>
      <c r="GG182" s="235">
        <f>IF(COUNTIF($AD182:$AF182, $HH$1)&gt;0, GG$2, 0)</f>
        <v>0</v>
      </c>
      <c r="GH182" s="236">
        <f>IF(COUNTIF($AG182:$AI182, $HH$1)&gt;0, GH$2, 0)</f>
        <v>0</v>
      </c>
      <c r="GI182" s="236">
        <f>IF(COUNTIF($AJ182:$AL182, $HH$1)&gt;0, GI$2, 0)</f>
        <v>0</v>
      </c>
      <c r="GJ182" s="236">
        <f>IF(COUNTIF($AM182:$AO182, $HH$1)&gt;0, GJ$2, 0)</f>
        <v>0</v>
      </c>
      <c r="GK182" s="236">
        <f>IF(COUNTIF($AP182:$AR182, $HH$1)&gt;0, GK$2, 0)</f>
        <v>0</v>
      </c>
      <c r="GL182" s="236">
        <f>IF(COUNTIF($AS182:$AU182, $HH$1)&gt;0, GL$2, 0)</f>
        <v>0</v>
      </c>
      <c r="GM182" s="236">
        <f>IF(COUNTIF($AV182:$AX182, $HH$1)&gt;0, GM$2, 0)</f>
        <v>0</v>
      </c>
      <c r="GN182" s="237">
        <f>IF(COUNTIF($AY182:$BA182, $HH$1)&gt;0, GN$2, 0)</f>
        <v>0</v>
      </c>
      <c r="GO182" s="238">
        <f>IF(COUNTIF($BB182:$BD182, $HH$1)&gt;0, GO$2, 0)</f>
        <v>0</v>
      </c>
      <c r="GP182" s="238">
        <f>IF(COUNTIF($BE182:$BG182, $HH$1)&gt;0, GP$2, 0)</f>
        <v>0</v>
      </c>
      <c r="GQ182" s="238">
        <f>IF(COUNTIF($BH182:$BJ182, $HH$1)&gt;0, GQ$2, 0)</f>
        <v>0</v>
      </c>
      <c r="GR182" s="238">
        <f>IF(COUNTIF($BK182:$BM182, $HH$1)&gt;0, GR$2, 0)</f>
        <v>0</v>
      </c>
      <c r="GS182" s="238">
        <f>IF(COUNTIF($BN182:$BP182, $HH$1)&gt;0, GS$2, 0)</f>
        <v>0</v>
      </c>
      <c r="GT182" s="238">
        <f>IF(COUNTIF($BQ182:$BS182, $HH$1)&gt;0, GT$2, 0)</f>
        <v>0</v>
      </c>
      <c r="GU182" s="238">
        <f>IF(COUNTIF($BT182:$BV182, $HH$1)&gt;0, GU$2, 0)</f>
        <v>0</v>
      </c>
      <c r="GV182" s="239">
        <f>IF(COUNTIF($BW182:$BY182, $HH$1)&gt;0, GV$2, 0)</f>
        <v>0</v>
      </c>
      <c r="GW182" s="240">
        <f>IF(COUNTIF($BZ182:$CB182, $HH$1)&gt;0, GW$2, 0)</f>
        <v>0</v>
      </c>
      <c r="GX182" s="240">
        <f>IF(COUNTIF($CC182:$CE182, $HH$1)&gt;0, GX$2, 0)</f>
        <v>0</v>
      </c>
      <c r="GY182" s="240">
        <f>IF(COUNTIF($CF182:$CH182, $HH$1)&gt;0, GY$2, 0)</f>
        <v>0</v>
      </c>
      <c r="GZ182" s="240">
        <f>IF(COUNTIF($CI182:$CK182, $HH$1)&gt;0, GZ$2, 0)</f>
        <v>0</v>
      </c>
      <c r="HA182" s="240">
        <f>IF(COUNTIF($CL182:$CN182, $HH$1)&gt;0, HA$2, 0)</f>
        <v>0</v>
      </c>
      <c r="HB182" s="240">
        <f>IF(COUNTIF($CO182:$CQ182, $HH$1)&gt;0, HB$2, 0)</f>
        <v>0</v>
      </c>
      <c r="HC182" s="240">
        <f>IF(COUNTIF($CR182:$CT182, $HH$1)&gt;0, HC$2, 0)</f>
        <v>0</v>
      </c>
      <c r="HD182" s="240">
        <f>IF(COUNTIF($CU182:$CW182, $HH$1)&gt;0, HD$2, 0)</f>
        <v>0</v>
      </c>
      <c r="HE182" s="240">
        <f>IF(COUNTIF($CX182:$CZ182, $HH$1)&gt;0, HE$2, 0)</f>
        <v>0</v>
      </c>
      <c r="HF182" s="240">
        <f>IF(COUNTIF($DA182:$DC182, $HH$1)&gt;0, HF$2, 0)</f>
        <v>0</v>
      </c>
      <c r="HG182" s="240">
        <f>IF(COUNTIF($DD182:$DF182, $HH$1)&gt;0, HG$2, 0)</f>
        <v>0</v>
      </c>
      <c r="HH182" s="241">
        <f>SUM(GB182:HG182)</f>
        <v>0</v>
      </c>
      <c r="HI182" s="243"/>
      <c r="HJ182" s="242">
        <f>IF(MAX($N182:$Q182)&gt;=40, HJ$2, 0)</f>
        <v>0</v>
      </c>
      <c r="HK182" s="234">
        <f>IF(MAX($R182:$U182)&gt;=40, HK$2, 0)</f>
        <v>0</v>
      </c>
      <c r="HL182" s="234">
        <f>IF(MAX($V182:$Y182)&gt;=40, HL$2, 0)</f>
        <v>0</v>
      </c>
      <c r="HM182" s="234">
        <f>IF(MAX($Z182:$AA182)&gt;=40, HM$2, 0)</f>
        <v>0</v>
      </c>
      <c r="HN182" s="234">
        <f>IF(MAX($AB182:$AC182)&gt;=40, HN$2, 0)</f>
        <v>0</v>
      </c>
      <c r="HO182" s="235">
        <f>IF(MAX($AD182:$AF182)&gt;=40, HO$2, 0)</f>
        <v>0</v>
      </c>
      <c r="HP182" s="236">
        <f>IF(MAX($AG182:$AI182)&gt;=40, HP$2, 0)</f>
        <v>0</v>
      </c>
      <c r="HQ182" s="236">
        <f>IF(MAX($AJ182:$AL182)&gt;=40, HQ$2, 0)</f>
        <v>0</v>
      </c>
      <c r="HR182" s="236">
        <f>IF(MAX($AM182:$AO182)&gt;=40, HR$2, 0)</f>
        <v>0</v>
      </c>
      <c r="HS182" s="236">
        <f>IF(MAX($AP182:$AR182)&gt;=40, HS$2, 0)</f>
        <v>0</v>
      </c>
      <c r="HT182" s="236">
        <f>IF(MAX($AS182:$AU182)&gt;=40, HT$2, 0)</f>
        <v>0</v>
      </c>
      <c r="HU182" s="236">
        <f>IF(MAX($AV182:$AX182)&gt;=40, HU$2, 0)</f>
        <v>0</v>
      </c>
      <c r="HV182" s="237">
        <f>IF(MAX($AY182:$BA182)&gt;=40, HV$2, 0)</f>
        <v>0</v>
      </c>
      <c r="HW182" s="238">
        <f>IF(MAX($BB182:$BD182)&gt;=40, HW$2, 0)</f>
        <v>0</v>
      </c>
      <c r="HX182" s="238">
        <f>IF(MAX($BE182:$BG182)&gt;=40, HX$2, 0)</f>
        <v>0</v>
      </c>
      <c r="HY182" s="238">
        <f>IF(MAX($BH182:$BJ182)&gt;=40, HY$2, 0)</f>
        <v>0</v>
      </c>
      <c r="HZ182" s="238">
        <f>IF(MAX($BK182:$BM182)&gt;=40, HZ$2, 0)</f>
        <v>0</v>
      </c>
      <c r="IA182" s="238">
        <f>IF(MAX($BN182:$BP182)&gt;=40, IA$2, 0)</f>
        <v>0</v>
      </c>
      <c r="IB182" s="238">
        <f>IF(MAX($BQ182:$BS182)&gt;=40, IB$2, 0)</f>
        <v>0</v>
      </c>
      <c r="IC182" s="238">
        <f>IF(MAX($BT182:$BV182)&gt;=40, IC$2, 0)</f>
        <v>0</v>
      </c>
      <c r="ID182" s="239">
        <f>IF(MAX($BW182:$BY182)&gt;=40, ID$2, 0)</f>
        <v>0</v>
      </c>
      <c r="IE182" s="240">
        <f>IF(MAX($BZ182:$CB182)&gt;=40, IE$2, 0)</f>
        <v>0</v>
      </c>
      <c r="IF182" s="240">
        <f>IF(MAX($CC182:$CE182)&gt;=40, IF$2, 0)</f>
        <v>0</v>
      </c>
      <c r="IG182" s="240">
        <f>IF(MAX($CF182:$CH182)&gt;=40, IG$2, 0)</f>
        <v>0</v>
      </c>
      <c r="IH182" s="240">
        <f>IF(MAX($CI182:$CK182)&gt;=40, IH$2, 0)</f>
        <v>0</v>
      </c>
      <c r="II182" s="240">
        <f>IF(MAX($CL182:$CN182)&gt;=40, II$2, 0)</f>
        <v>0</v>
      </c>
      <c r="IJ182" s="240">
        <f>IF(MAX($CO182:$CQ182)&gt;=40, IJ$2, 0)</f>
        <v>0</v>
      </c>
      <c r="IK182" s="240">
        <f>IF(MAX($CR182:$CT182)&gt;=40, IK$2, 0)</f>
        <v>0</v>
      </c>
      <c r="IL182" s="240">
        <f>IF(MAX($CU182:$CW182)&gt;=40, IL$2, 0)</f>
        <v>0</v>
      </c>
      <c r="IM182" s="240">
        <f>IF(MAX($CX182:$CZ182)&gt;=40, IM$2, 0)</f>
        <v>0</v>
      </c>
      <c r="IN182" s="240">
        <f>IF(MAX($DA182:$DC182)&gt;=40, IN$2, 0)</f>
        <v>0</v>
      </c>
      <c r="IO182" s="240">
        <f>IF(MAX($DD182:$DF182)&gt;=40, IO$2, 0)</f>
        <v>0</v>
      </c>
      <c r="IP182" s="416">
        <f>SUM(HO182:IB182, ID182:IO182)</f>
        <v>0</v>
      </c>
      <c r="IQ182" s="416">
        <f>SUM(HJ182:HN182, IC182)</f>
        <v>0</v>
      </c>
    </row>
    <row r="183" spans="2:251" ht="15" customHeight="1" x14ac:dyDescent="0.25">
      <c r="B183" s="392">
        <v>2</v>
      </c>
      <c r="C183" s="13"/>
      <c r="D183" s="423"/>
      <c r="E183" s="20"/>
      <c r="F183" s="6"/>
      <c r="G183" s="20"/>
      <c r="H183" s="20"/>
      <c r="I183" s="23"/>
      <c r="J183" s="6"/>
      <c r="K183" s="6"/>
      <c r="L183" s="424"/>
      <c r="M183" s="425"/>
      <c r="N183" s="24"/>
      <c r="O183" s="107"/>
      <c r="P183" s="107"/>
      <c r="Q183" s="273"/>
      <c r="R183" s="24"/>
      <c r="S183" s="107"/>
      <c r="T183" s="107"/>
      <c r="U183" s="290"/>
      <c r="V183" s="24"/>
      <c r="W183" s="107"/>
      <c r="X183" s="107"/>
      <c r="Y183" s="273"/>
      <c r="Z183" s="24"/>
      <c r="AA183" s="273"/>
      <c r="AB183" s="24"/>
      <c r="AC183" s="273"/>
      <c r="AD183" s="24"/>
      <c r="AE183" s="107"/>
      <c r="AF183" s="273"/>
      <c r="AG183" s="24"/>
      <c r="AH183" s="107"/>
      <c r="AI183" s="273"/>
      <c r="AJ183" s="24"/>
      <c r="AK183" s="107"/>
      <c r="AL183" s="273"/>
      <c r="AM183" s="24"/>
      <c r="AN183" s="107"/>
      <c r="AO183" s="273"/>
      <c r="AP183" s="24"/>
      <c r="AQ183" s="107"/>
      <c r="AR183" s="273"/>
      <c r="AS183" s="24"/>
      <c r="AT183" s="107"/>
      <c r="AU183" s="273"/>
      <c r="AV183" s="24"/>
      <c r="AW183" s="107"/>
      <c r="AX183" s="273"/>
      <c r="AY183" s="24"/>
      <c r="AZ183" s="107"/>
      <c r="BA183" s="273"/>
      <c r="BB183" s="24"/>
      <c r="BC183" s="107"/>
      <c r="BD183" s="273"/>
      <c r="BE183" s="24"/>
      <c r="BF183" s="107"/>
      <c r="BG183" s="273"/>
      <c r="BH183" s="24"/>
      <c r="BI183" s="107"/>
      <c r="BJ183" s="273"/>
      <c r="BK183" s="24"/>
      <c r="BL183" s="107"/>
      <c r="BM183" s="273"/>
      <c r="BN183" s="24"/>
      <c r="BO183" s="107"/>
      <c r="BP183" s="273"/>
      <c r="BQ183" s="24"/>
      <c r="BR183" s="107"/>
      <c r="BS183" s="273"/>
      <c r="BT183" s="24"/>
      <c r="BU183" s="291"/>
      <c r="BV183" s="273"/>
      <c r="BW183" s="24"/>
      <c r="BX183" s="107"/>
      <c r="BY183" s="273"/>
      <c r="BZ183" s="24"/>
      <c r="CA183" s="107"/>
      <c r="CB183" s="273"/>
      <c r="CC183" s="24"/>
      <c r="CD183" s="107"/>
      <c r="CE183" s="107"/>
      <c r="CF183" s="107"/>
      <c r="CG183" s="107"/>
      <c r="CH183" s="273"/>
      <c r="CI183" s="24"/>
      <c r="CJ183" s="107"/>
      <c r="CK183" s="273"/>
      <c r="CL183" s="24"/>
      <c r="CM183" s="107"/>
      <c r="CN183" s="273"/>
      <c r="CO183" s="24"/>
      <c r="CP183" s="107"/>
      <c r="CQ183" s="273"/>
      <c r="CR183" s="24"/>
      <c r="CS183" s="107"/>
      <c r="CT183" s="273"/>
      <c r="CU183" s="24"/>
      <c r="CV183" s="107"/>
      <c r="CW183" s="273"/>
      <c r="CX183" s="24"/>
      <c r="CY183" s="107"/>
      <c r="CZ183" s="273"/>
      <c r="DA183" s="24"/>
      <c r="DB183" s="107"/>
      <c r="DC183" s="273"/>
      <c r="DD183" s="24"/>
      <c r="DE183" s="107"/>
      <c r="DF183" s="273"/>
      <c r="DG183" s="218"/>
      <c r="DH183" s="217"/>
      <c r="DI183" s="217"/>
      <c r="DJ183" s="286" t="e">
        <f>AVERAGE(AY183:CZ183)</f>
        <v>#DIV/0!</v>
      </c>
      <c r="DK183" s="219"/>
      <c r="DL183" s="220" t="e">
        <f>IF(DJ183&gt;80, 4, (DJ183-50)/20+2.5)</f>
        <v>#DIV/0!</v>
      </c>
      <c r="DM183" s="61">
        <f>COUNTIF(N183:CZ183, DM$1)+COUNTIF(N183:CZ183, DM$2)</f>
        <v>0</v>
      </c>
      <c r="DN183" s="233">
        <f>IF(COUNTIF($N183:$Q183, ET$1)&gt;0, DN$2, 0)</f>
        <v>0</v>
      </c>
      <c r="DO183" s="234">
        <f>IF(COUNTIF($R183:$U183, ET$1)&gt;0, DO$2, 0)</f>
        <v>0</v>
      </c>
      <c r="DP183" s="234">
        <f>IF(COUNTIF($V183:$Y183, ET$1)&gt;0, DP$2, 0)</f>
        <v>0</v>
      </c>
      <c r="DQ183" s="234">
        <f>IF(COUNTIF($Z183:$AA183, ET$1)&gt;0, DQ$2, 0)</f>
        <v>0</v>
      </c>
      <c r="DR183" s="234">
        <f>IF(COUNTIF($AB183:$AC183, ET$1)&gt;0, DR$2, 0)</f>
        <v>0</v>
      </c>
      <c r="DS183" s="235">
        <f>IF(COUNTIF($AD183:$AF183, $ET$1)&gt;0, DS$2, 0)</f>
        <v>0</v>
      </c>
      <c r="DT183" s="236">
        <f>IF(COUNTIF($AG183:$AI183, $ET$1)&gt;0, DT$2, 0)</f>
        <v>0</v>
      </c>
      <c r="DU183" s="236">
        <f>IF(COUNTIF($AJ183:$AL183, $ET$1)&gt;0, DU$2, 0)</f>
        <v>0</v>
      </c>
      <c r="DV183" s="236">
        <f>IF(COUNTIF($AM183:$AO183, $ET$1)&gt;0, DV$2, 0)</f>
        <v>0</v>
      </c>
      <c r="DW183" s="236">
        <f>IF(COUNTIF($AP183:$AR183, $ET$1)&gt;0, DW$2, 0)</f>
        <v>0</v>
      </c>
      <c r="DX183" s="236">
        <f>IF(COUNTIF($AS183:$AU183, $ET$1)&gt;0, DX$2, 0)</f>
        <v>0</v>
      </c>
      <c r="DY183" s="236">
        <f>IF(COUNTIF($AV183:$AX183, $ET$1)&gt;0, DY$2, 0)</f>
        <v>0</v>
      </c>
      <c r="DZ183" s="237">
        <f>IF(COUNTIF($AY183:$BA183, $ET$1)&gt;0, DZ$2, 0)</f>
        <v>0</v>
      </c>
      <c r="EA183" s="238">
        <f>IF(COUNTIF($BB183:$BD183, $ET$1)&gt;0, EA$2, 0)</f>
        <v>0</v>
      </c>
      <c r="EB183" s="238">
        <f>IF(COUNTIF($BE183:$BG183, $ET$1)&gt;0, EB$2, 0)</f>
        <v>0</v>
      </c>
      <c r="EC183" s="238">
        <f>IF(COUNTIF($BH183:$BJ183, $ET$1)&gt;0, EC$2, 0)</f>
        <v>0</v>
      </c>
      <c r="ED183" s="238">
        <f>IF(COUNTIF($BK183:$BM183, $ET$1)&gt;0, ED$2, 0)</f>
        <v>0</v>
      </c>
      <c r="EE183" s="238">
        <f>IF(COUNTIF($BN183:$BP183, $ET$1)&gt;0, EE$2, 0)</f>
        <v>0</v>
      </c>
      <c r="EF183" s="238">
        <f>IF(COUNTIF($BQ183:$BS183, $ET$1)&gt;0, EF$2, 0)</f>
        <v>0</v>
      </c>
      <c r="EG183" s="238">
        <f>IF(COUNTIF($BT183:$BV183, $ET$1)&gt;0, EG$2, 0)</f>
        <v>0</v>
      </c>
      <c r="EH183" s="239">
        <f>IF(COUNTIF($BW183:$BY183, $ET$1)&gt;0, EH$2, 0)</f>
        <v>0</v>
      </c>
      <c r="EI183" s="240">
        <f>IF(COUNTIF($BZ183:$CB183, $ET$1)&gt;0, EI$2, 0)</f>
        <v>0</v>
      </c>
      <c r="EJ183" s="240">
        <f>IF(COUNTIF($CC183:$CE183, $ET$1)&gt;0, EJ$2, 0)</f>
        <v>0</v>
      </c>
      <c r="EK183" s="240">
        <f>IF(COUNTIF($CF183:$CH183, $ET$1)&gt;0, EK$2, 0)</f>
        <v>0</v>
      </c>
      <c r="EL183" s="240">
        <f>IF(COUNTIF($CI183:$CK183, $ET$1)&gt;0, EL$2, 0)</f>
        <v>0</v>
      </c>
      <c r="EM183" s="240">
        <f>IF(COUNTIF($CL183:$CN183, $ET$1)&gt;0, EM$2, 0)</f>
        <v>0</v>
      </c>
      <c r="EN183" s="240">
        <f>IF(COUNTIF($CO183:$CQ183, $ET$1)&gt;0, EN$2, 0)</f>
        <v>0</v>
      </c>
      <c r="EO183" s="240">
        <f>IF(COUNTIF($CR183:$CT183, $ET$1)&gt;0, EO$2, 0)</f>
        <v>0</v>
      </c>
      <c r="EP183" s="240">
        <f>IF(COUNTIF($CU183:$CW183, $ET$1)&gt;0, EP$2, 0)</f>
        <v>0</v>
      </c>
      <c r="EQ183" s="240">
        <f>IF(COUNTIF($CX183:$CZ183, $ET$1)&gt;0, EQ$2, 0)</f>
        <v>0</v>
      </c>
      <c r="ER183" s="240">
        <f>IF(COUNTIF($DA183:$DC183, $ET$1)&gt;0, ER$2, 0)</f>
        <v>0</v>
      </c>
      <c r="ES183" s="240">
        <f>IF(COUNTIF($DD183:$DF183, $ET$1)&gt;0, ES$2, 0)</f>
        <v>0</v>
      </c>
      <c r="ET183" s="241">
        <f>SUM(DN183:ES183)</f>
        <v>0</v>
      </c>
      <c r="EU183" s="242">
        <f>IF(COUNTIF($N183:$Q183, GA$1)&gt;0, EU$2, 0)</f>
        <v>0</v>
      </c>
      <c r="EV183" s="234">
        <f>IF(COUNTIF($R183:$U183, GA$1)&gt;0, EV$2, 0)</f>
        <v>0</v>
      </c>
      <c r="EW183" s="234">
        <f>IF(COUNTIF($V183:$Y183, GA$1)&gt;0, EW$2, 0)</f>
        <v>0</v>
      </c>
      <c r="EX183" s="234">
        <f>IF(COUNTIF($Z183:$AA183, GA$1)&gt;0, EX$2, 0)</f>
        <v>0</v>
      </c>
      <c r="EY183" s="234">
        <f>IF(COUNTIF($AB183:$AC183, GA$1)&gt;0, EY$2, 0)</f>
        <v>0</v>
      </c>
      <c r="EZ183" s="235">
        <f>IF(COUNTIF($AD183:$AF183, $GA$1)&gt;0, EZ$2, 0)</f>
        <v>0</v>
      </c>
      <c r="FA183" s="236">
        <f>IF(COUNTIF($AG183:$AI183, $GA$1)&gt;0, FA$2, 0)</f>
        <v>0</v>
      </c>
      <c r="FB183" s="236">
        <f>IF(COUNTIF($AJ183:$AL183, $GA$1)&gt;0, FB$2, 0)</f>
        <v>0</v>
      </c>
      <c r="FC183" s="236">
        <f>IF(COUNTIF($AM183:$AO183, $GA$1)&gt;0, FC$2, 0)</f>
        <v>0</v>
      </c>
      <c r="FD183" s="236">
        <f>IF(COUNTIF($AP183:$AR183, $GA$1)&gt;0, FD$2, 0)</f>
        <v>0</v>
      </c>
      <c r="FE183" s="236">
        <f>IF(COUNTIF($AS183:$AU183, $GA$1)&gt;0, FE$2, 0)</f>
        <v>0</v>
      </c>
      <c r="FF183" s="236">
        <f>IF(COUNTIF($AV183:$AX183, $GA$1)&gt;0, FF$2, 0)</f>
        <v>0</v>
      </c>
      <c r="FG183" s="237">
        <f>IF(COUNTIF($AY183:$BA183, $GA$1)&gt;0, FG$2, 0)</f>
        <v>0</v>
      </c>
      <c r="FH183" s="238">
        <f>IF(COUNTIF($BB183:$BD183, $GA$1)&gt;0, FH$2, 0)</f>
        <v>0</v>
      </c>
      <c r="FI183" s="238">
        <f>IF(COUNTIF($BE183:$BG183, $GA$1)&gt;0, FI$2, 0)</f>
        <v>0</v>
      </c>
      <c r="FJ183" s="238">
        <f>IF(COUNTIF($BH183:$BJ183, $GA$1)&gt;0, FJ$2, 0)</f>
        <v>0</v>
      </c>
      <c r="FK183" s="238">
        <f>IF(COUNTIF($BK183:$BM183, $GA$1)&gt;0, FK$2, 0)</f>
        <v>0</v>
      </c>
      <c r="FL183" s="238">
        <f>IF(COUNTIF($BN183:$BP183, $GA$1)&gt;0, FL$2, 0)</f>
        <v>0</v>
      </c>
      <c r="FM183" s="238">
        <f>IF(COUNTIF($BQ183:$BS183, $GA$1)&gt;0, FM$2, 0)</f>
        <v>0</v>
      </c>
      <c r="FN183" s="238">
        <f>IF(COUNTIF($BT183:$BV183, $GA$1)&gt;0, FN$2, 0)</f>
        <v>0</v>
      </c>
      <c r="FO183" s="239">
        <f>IF(COUNTIF($BW183:$BY183, $GA$1)&gt;0, FO$2, 0)</f>
        <v>0</v>
      </c>
      <c r="FP183" s="240">
        <f>IF(COUNTIF($BZ183:$CB183, $GA$1)&gt;0, FP$2, 0)</f>
        <v>0</v>
      </c>
      <c r="FQ183" s="240">
        <f>IF(COUNTIF($CC183:$CE183, $GA$1)&gt;0, FQ$2, 0)</f>
        <v>0</v>
      </c>
      <c r="FR183" s="240">
        <f>IF(COUNTIF($CF183:$CH183, $GA$1)&gt;0, FR$2, 0)</f>
        <v>0</v>
      </c>
      <c r="FS183" s="240">
        <f>IF(COUNTIF($CI183:$CK183, $GA$1)&gt;0, FS$2, 0)</f>
        <v>0</v>
      </c>
      <c r="FT183" s="240">
        <f>IF(COUNTIF($CL183:$CN183, $GA$1)&gt;0, FT$2, 0)</f>
        <v>0</v>
      </c>
      <c r="FU183" s="240">
        <f>IF(COUNTIF($CO183:$CQ183, $GA$1)&gt;0, FU$2, 0)</f>
        <v>0</v>
      </c>
      <c r="FV183" s="240">
        <f>IF(COUNTIF($CR183:$CT183, $GA$1)&gt;0, FV$2, 0)</f>
        <v>0</v>
      </c>
      <c r="FW183" s="240">
        <f>IF(COUNTIF($CU183:$CW183, $GA$1)&gt;0, FW$2, 0)</f>
        <v>0</v>
      </c>
      <c r="FX183" s="240">
        <f>IF(COUNTIF($CX183:$CZ183, $GA$1)&gt;0, FX$2, 0)</f>
        <v>0</v>
      </c>
      <c r="FY183" s="240">
        <f>IF(COUNTIF($DA183:$DC183, $GA$1)&gt;0, FY$2, 0)</f>
        <v>0</v>
      </c>
      <c r="FZ183" s="240">
        <f>IF(COUNTIF($DD183:$DF183, $GA$1)&gt;0, FZ$2, 0)</f>
        <v>0</v>
      </c>
      <c r="GA183" s="241">
        <f>SUM(EU183:FZ183)</f>
        <v>0</v>
      </c>
      <c r="GB183" s="242">
        <f>IF(COUNTIF($N183:$Q183, HH$1)&gt;0, GB$2, 0)</f>
        <v>0</v>
      </c>
      <c r="GC183" s="234">
        <f>IF(COUNTIF($R183:$U183, HH$1)&gt;0, GC$2, 0)</f>
        <v>0</v>
      </c>
      <c r="GD183" s="234">
        <f>IF(COUNTIF($V183:$Y183, HH$1)&gt;0, GD$2, 0)</f>
        <v>0</v>
      </c>
      <c r="GE183" s="234">
        <f>IF(COUNTIF($Z183:$AA183, HH$1)&gt;0, GE$2, 0)</f>
        <v>0</v>
      </c>
      <c r="GF183" s="234">
        <f>IF(COUNTIF($AB183:$AC183, HH$1)&gt;0, GF$2, 0)</f>
        <v>0</v>
      </c>
      <c r="GG183" s="235">
        <f>IF(COUNTIF($AD183:$AF183, $HH$1)&gt;0, GG$2, 0)</f>
        <v>0</v>
      </c>
      <c r="GH183" s="236">
        <f>IF(COUNTIF($AG183:$AI183, $HH$1)&gt;0, GH$2, 0)</f>
        <v>0</v>
      </c>
      <c r="GI183" s="236">
        <f>IF(COUNTIF($AJ183:$AL183, $HH$1)&gt;0, GI$2, 0)</f>
        <v>0</v>
      </c>
      <c r="GJ183" s="236">
        <f>IF(COUNTIF($AM183:$AO183, $HH$1)&gt;0, GJ$2, 0)</f>
        <v>0</v>
      </c>
      <c r="GK183" s="236">
        <f>IF(COUNTIF($AP183:$AR183, $HH$1)&gt;0, GK$2, 0)</f>
        <v>0</v>
      </c>
      <c r="GL183" s="236">
        <f>IF(COUNTIF($AS183:$AU183, $HH$1)&gt;0, GL$2, 0)</f>
        <v>0</v>
      </c>
      <c r="GM183" s="236">
        <f>IF(COUNTIF($AV183:$AX183, $HH$1)&gt;0, GM$2, 0)</f>
        <v>0</v>
      </c>
      <c r="GN183" s="237">
        <f>IF(COUNTIF($AY183:$BA183, $HH$1)&gt;0, GN$2, 0)</f>
        <v>0</v>
      </c>
      <c r="GO183" s="238">
        <f>IF(COUNTIF($BB183:$BD183, $HH$1)&gt;0, GO$2, 0)</f>
        <v>0</v>
      </c>
      <c r="GP183" s="238">
        <f>IF(COUNTIF($BE183:$BG183, $HH$1)&gt;0, GP$2, 0)</f>
        <v>0</v>
      </c>
      <c r="GQ183" s="238">
        <f>IF(COUNTIF($BH183:$BJ183, $HH$1)&gt;0, GQ$2, 0)</f>
        <v>0</v>
      </c>
      <c r="GR183" s="238">
        <f>IF(COUNTIF($BK183:$BM183, $HH$1)&gt;0, GR$2, 0)</f>
        <v>0</v>
      </c>
      <c r="GS183" s="238">
        <f>IF(COUNTIF($BN183:$BP183, $HH$1)&gt;0, GS$2, 0)</f>
        <v>0</v>
      </c>
      <c r="GT183" s="238">
        <f>IF(COUNTIF($BQ183:$BS183, $HH$1)&gt;0, GT$2, 0)</f>
        <v>0</v>
      </c>
      <c r="GU183" s="238">
        <f>IF(COUNTIF($BT183:$BV183, $HH$1)&gt;0, GU$2, 0)</f>
        <v>0</v>
      </c>
      <c r="GV183" s="239">
        <f>IF(COUNTIF($BW183:$BY183, $HH$1)&gt;0, GV$2, 0)</f>
        <v>0</v>
      </c>
      <c r="GW183" s="240">
        <f>IF(COUNTIF($BZ183:$CB183, $HH$1)&gt;0, GW$2, 0)</f>
        <v>0</v>
      </c>
      <c r="GX183" s="240">
        <f>IF(COUNTIF($CC183:$CE183, $HH$1)&gt;0, GX$2, 0)</f>
        <v>0</v>
      </c>
      <c r="GY183" s="240">
        <f>IF(COUNTIF($CF183:$CH183, $HH$1)&gt;0, GY$2, 0)</f>
        <v>0</v>
      </c>
      <c r="GZ183" s="240">
        <f>IF(COUNTIF($CI183:$CK183, $HH$1)&gt;0, GZ$2, 0)</f>
        <v>0</v>
      </c>
      <c r="HA183" s="240">
        <f>IF(COUNTIF($CL183:$CN183, $HH$1)&gt;0, HA$2, 0)</f>
        <v>0</v>
      </c>
      <c r="HB183" s="240">
        <f>IF(COUNTIF($CO183:$CQ183, $HH$1)&gt;0, HB$2, 0)</f>
        <v>0</v>
      </c>
      <c r="HC183" s="240">
        <f>IF(COUNTIF($CR183:$CT183, $HH$1)&gt;0, HC$2, 0)</f>
        <v>0</v>
      </c>
      <c r="HD183" s="240">
        <f>IF(COUNTIF($CU183:$CW183, $HH$1)&gt;0, HD$2, 0)</f>
        <v>0</v>
      </c>
      <c r="HE183" s="240">
        <f>IF(COUNTIF($CX183:$CZ183, $HH$1)&gt;0, HE$2, 0)</f>
        <v>0</v>
      </c>
      <c r="HF183" s="240">
        <f>IF(COUNTIF($DA183:$DC183, $HH$1)&gt;0, HF$2, 0)</f>
        <v>0</v>
      </c>
      <c r="HG183" s="240">
        <f>IF(COUNTIF($DD183:$DF183, $HH$1)&gt;0, HG$2, 0)</f>
        <v>0</v>
      </c>
      <c r="HH183" s="241">
        <f>SUM(GB183:HG183)</f>
        <v>0</v>
      </c>
      <c r="HI183" s="243"/>
      <c r="HJ183" s="242">
        <f>IF(MAX($N183:$Q183)&gt;=40, HJ$2, 0)</f>
        <v>0</v>
      </c>
      <c r="HK183" s="234">
        <f>IF(MAX($R183:$U183)&gt;=40, HK$2, 0)</f>
        <v>0</v>
      </c>
      <c r="HL183" s="234">
        <f>IF(MAX($V183:$Y183)&gt;=40, HL$2, 0)</f>
        <v>0</v>
      </c>
      <c r="HM183" s="234">
        <f>IF(MAX($Z183:$AA183)&gt;=40, HM$2, 0)</f>
        <v>0</v>
      </c>
      <c r="HN183" s="234">
        <f>IF(MAX($AB183:$AC183)&gt;=40, HN$2, 0)</f>
        <v>0</v>
      </c>
      <c r="HO183" s="235">
        <f>IF(MAX($AD183:$AF183)&gt;=40, HO$2, 0)</f>
        <v>0</v>
      </c>
      <c r="HP183" s="236">
        <f>IF(MAX($AG183:$AI183)&gt;=40, HP$2, 0)</f>
        <v>0</v>
      </c>
      <c r="HQ183" s="236">
        <f>IF(MAX($AJ183:$AL183)&gt;=40, HQ$2, 0)</f>
        <v>0</v>
      </c>
      <c r="HR183" s="236">
        <f>IF(MAX($AM183:$AO183)&gt;=40, HR$2, 0)</f>
        <v>0</v>
      </c>
      <c r="HS183" s="236">
        <f>IF(MAX($AP183:$AR183)&gt;=40, HS$2, 0)</f>
        <v>0</v>
      </c>
      <c r="HT183" s="236">
        <f>IF(MAX($AS183:$AU183)&gt;=40, HT$2, 0)</f>
        <v>0</v>
      </c>
      <c r="HU183" s="236">
        <f>IF(MAX($AV183:$AX183)&gt;=40, HU$2, 0)</f>
        <v>0</v>
      </c>
      <c r="HV183" s="237">
        <f>IF(MAX($AY183:$BA183)&gt;=40, HV$2, 0)</f>
        <v>0</v>
      </c>
      <c r="HW183" s="238">
        <f>IF(MAX($BB183:$BD183)&gt;=40, HW$2, 0)</f>
        <v>0</v>
      </c>
      <c r="HX183" s="238">
        <f>IF(MAX($BE183:$BG183)&gt;=40, HX$2, 0)</f>
        <v>0</v>
      </c>
      <c r="HY183" s="238">
        <f>IF(MAX($BH183:$BJ183)&gt;=40, HY$2, 0)</f>
        <v>0</v>
      </c>
      <c r="HZ183" s="238">
        <f>IF(MAX($BK183:$BM183)&gt;=40, HZ$2, 0)</f>
        <v>0</v>
      </c>
      <c r="IA183" s="238">
        <f>IF(MAX($BN183:$BP183)&gt;=40, IA$2, 0)</f>
        <v>0</v>
      </c>
      <c r="IB183" s="238">
        <f>IF(MAX($BQ183:$BS183)&gt;=40, IB$2, 0)</f>
        <v>0</v>
      </c>
      <c r="IC183" s="238">
        <f>IF(MAX($BT183:$BV183)&gt;=40, IC$2, 0)</f>
        <v>0</v>
      </c>
      <c r="ID183" s="239">
        <f>IF(MAX($BW183:$BY183)&gt;=40, ID$2, 0)</f>
        <v>0</v>
      </c>
      <c r="IE183" s="240">
        <f>IF(MAX($BZ183:$CB183)&gt;=40, IE$2, 0)</f>
        <v>0</v>
      </c>
      <c r="IF183" s="240">
        <f>IF(MAX($CC183:$CE183)&gt;=40, IF$2, 0)</f>
        <v>0</v>
      </c>
      <c r="IG183" s="240">
        <f>IF(MAX($CF183:$CH183)&gt;=40, IG$2, 0)</f>
        <v>0</v>
      </c>
      <c r="IH183" s="240">
        <f>IF(MAX($CI183:$CK183)&gt;=40, IH$2, 0)</f>
        <v>0</v>
      </c>
      <c r="II183" s="240">
        <f>IF(MAX($CL183:$CN183)&gt;=40, II$2, 0)</f>
        <v>0</v>
      </c>
      <c r="IJ183" s="240">
        <f>IF(MAX($CO183:$CQ183)&gt;=40, IJ$2, 0)</f>
        <v>0</v>
      </c>
      <c r="IK183" s="240">
        <f>IF(MAX($CR183:$CT183)&gt;=40, IK$2, 0)</f>
        <v>0</v>
      </c>
      <c r="IL183" s="240">
        <f>IF(MAX($CU183:$CW183)&gt;=40, IL$2, 0)</f>
        <v>0</v>
      </c>
      <c r="IM183" s="240">
        <f>IF(MAX($CX183:$CZ183)&gt;=40, IM$2, 0)</f>
        <v>0</v>
      </c>
      <c r="IN183" s="240">
        <f>IF(MAX($DA183:$DC183)&gt;=40, IN$2, 0)</f>
        <v>0</v>
      </c>
      <c r="IO183" s="240">
        <f>IF(MAX($DD183:$DF183)&gt;=40, IO$2, 0)</f>
        <v>0</v>
      </c>
      <c r="IP183" s="416">
        <f>SUM(HO183:IB183, ID183:IO183)</f>
        <v>0</v>
      </c>
      <c r="IQ183" s="416">
        <f>SUM(HJ183:HN183, IC183)</f>
        <v>0</v>
      </c>
    </row>
    <row r="184" spans="2:251" ht="15" customHeight="1" x14ac:dyDescent="0.25">
      <c r="B184" s="392">
        <v>3</v>
      </c>
      <c r="C184" s="13"/>
      <c r="D184" s="423"/>
      <c r="E184" s="20"/>
      <c r="F184" s="6"/>
      <c r="G184" s="20"/>
      <c r="H184" s="20"/>
      <c r="I184" s="23"/>
      <c r="J184" s="6"/>
      <c r="K184" s="6"/>
      <c r="L184" s="424"/>
      <c r="M184" s="425"/>
      <c r="N184" s="24"/>
      <c r="O184" s="107"/>
      <c r="P184" s="107"/>
      <c r="Q184" s="273"/>
      <c r="R184" s="24"/>
      <c r="S184" s="107"/>
      <c r="T184" s="107"/>
      <c r="U184" s="290"/>
      <c r="V184" s="24"/>
      <c r="W184" s="107"/>
      <c r="X184" s="107"/>
      <c r="Y184" s="273"/>
      <c r="Z184" s="24"/>
      <c r="AA184" s="273"/>
      <c r="AB184" s="24"/>
      <c r="AC184" s="273"/>
      <c r="AD184" s="24"/>
      <c r="AE184" s="107"/>
      <c r="AF184" s="273"/>
      <c r="AG184" s="24"/>
      <c r="AH184" s="107"/>
      <c r="AI184" s="273"/>
      <c r="AJ184" s="24"/>
      <c r="AK184" s="107"/>
      <c r="AL184" s="273"/>
      <c r="AM184" s="24"/>
      <c r="AN184" s="107"/>
      <c r="AO184" s="273"/>
      <c r="AP184" s="24"/>
      <c r="AQ184" s="107"/>
      <c r="AR184" s="273"/>
      <c r="AS184" s="24"/>
      <c r="AT184" s="107"/>
      <c r="AU184" s="273"/>
      <c r="AV184" s="24"/>
      <c r="AW184" s="107"/>
      <c r="AX184" s="273"/>
      <c r="AY184" s="24"/>
      <c r="AZ184" s="107"/>
      <c r="BA184" s="273"/>
      <c r="BB184" s="24"/>
      <c r="BC184" s="107"/>
      <c r="BD184" s="273"/>
      <c r="BE184" s="24"/>
      <c r="BF184" s="107"/>
      <c r="BG184" s="273"/>
      <c r="BH184" s="24"/>
      <c r="BI184" s="107"/>
      <c r="BJ184" s="273"/>
      <c r="BK184" s="24"/>
      <c r="BL184" s="107"/>
      <c r="BM184" s="273"/>
      <c r="BN184" s="24"/>
      <c r="BO184" s="107"/>
      <c r="BP184" s="273"/>
      <c r="BQ184" s="24"/>
      <c r="BR184" s="107"/>
      <c r="BS184" s="273"/>
      <c r="BT184" s="24"/>
      <c r="BU184" s="291"/>
      <c r="BV184" s="273"/>
      <c r="BW184" s="24"/>
      <c r="BX184" s="107"/>
      <c r="BY184" s="273"/>
      <c r="BZ184" s="24"/>
      <c r="CA184" s="107"/>
      <c r="CB184" s="273"/>
      <c r="CC184" s="24"/>
      <c r="CD184" s="107"/>
      <c r="CE184" s="107"/>
      <c r="CF184" s="107"/>
      <c r="CG184" s="107"/>
      <c r="CH184" s="273"/>
      <c r="CI184" s="24"/>
      <c r="CJ184" s="107"/>
      <c r="CK184" s="273"/>
      <c r="CL184" s="24"/>
      <c r="CM184" s="107"/>
      <c r="CN184" s="273"/>
      <c r="CO184" s="24"/>
      <c r="CP184" s="107"/>
      <c r="CQ184" s="273"/>
      <c r="CR184" s="24"/>
      <c r="CS184" s="107"/>
      <c r="CT184" s="273"/>
      <c r="CU184" s="24"/>
      <c r="CV184" s="107"/>
      <c r="CW184" s="273"/>
      <c r="CX184" s="24"/>
      <c r="CY184" s="107"/>
      <c r="CZ184" s="273"/>
      <c r="DA184" s="24"/>
      <c r="DB184" s="107"/>
      <c r="DC184" s="273"/>
      <c r="DD184" s="24"/>
      <c r="DE184" s="107"/>
      <c r="DF184" s="273"/>
      <c r="DG184" s="218"/>
      <c r="DH184" s="217"/>
      <c r="DI184" s="217"/>
      <c r="DJ184" s="286" t="e">
        <f>AVERAGE(AY184:CZ184)</f>
        <v>#DIV/0!</v>
      </c>
      <c r="DK184" s="219"/>
      <c r="DL184" s="220" t="e">
        <f>IF(DJ184&gt;80, 4, (DJ184-50)/20+2.5)</f>
        <v>#DIV/0!</v>
      </c>
      <c r="DM184" s="61">
        <f>COUNTIF(N184:CZ184, DM$1)+COUNTIF(N184:CZ184, DM$2)</f>
        <v>0</v>
      </c>
      <c r="DN184" s="233">
        <f>IF(COUNTIF($N184:$Q184, ET$1)&gt;0, DN$2, 0)</f>
        <v>0</v>
      </c>
      <c r="DO184" s="234">
        <f>IF(COUNTIF($R184:$U184, ET$1)&gt;0, DO$2, 0)</f>
        <v>0</v>
      </c>
      <c r="DP184" s="234">
        <f>IF(COUNTIF($V184:$Y184, ET$1)&gt;0, DP$2, 0)</f>
        <v>0</v>
      </c>
      <c r="DQ184" s="234">
        <f>IF(COUNTIF($Z184:$AA184, ET$1)&gt;0, DQ$2, 0)</f>
        <v>0</v>
      </c>
      <c r="DR184" s="234">
        <f>IF(COUNTIF($AB184:$AC184, ET$1)&gt;0, DR$2, 0)</f>
        <v>0</v>
      </c>
      <c r="DS184" s="235">
        <f>IF(COUNTIF($AD184:$AF184, $ET$1)&gt;0, DS$2, 0)</f>
        <v>0</v>
      </c>
      <c r="DT184" s="236">
        <f>IF(COUNTIF($AG184:$AI184, $ET$1)&gt;0, DT$2, 0)</f>
        <v>0</v>
      </c>
      <c r="DU184" s="236">
        <f>IF(COUNTIF($AJ184:$AL184, $ET$1)&gt;0, DU$2, 0)</f>
        <v>0</v>
      </c>
      <c r="DV184" s="236">
        <f>IF(COUNTIF($AM184:$AO184, $ET$1)&gt;0, DV$2, 0)</f>
        <v>0</v>
      </c>
      <c r="DW184" s="236">
        <f>IF(COUNTIF($AP184:$AR184, $ET$1)&gt;0, DW$2, 0)</f>
        <v>0</v>
      </c>
      <c r="DX184" s="236">
        <f>IF(COUNTIF($AS184:$AU184, $ET$1)&gt;0, DX$2, 0)</f>
        <v>0</v>
      </c>
      <c r="DY184" s="236">
        <f>IF(COUNTIF($AV184:$AX184, $ET$1)&gt;0, DY$2, 0)</f>
        <v>0</v>
      </c>
      <c r="DZ184" s="237">
        <f>IF(COUNTIF($AY184:$BA184, $ET$1)&gt;0, DZ$2, 0)</f>
        <v>0</v>
      </c>
      <c r="EA184" s="238">
        <f>IF(COUNTIF($BB184:$BD184, $ET$1)&gt;0, EA$2, 0)</f>
        <v>0</v>
      </c>
      <c r="EB184" s="238">
        <f>IF(COUNTIF($BE184:$BG184, $ET$1)&gt;0, EB$2, 0)</f>
        <v>0</v>
      </c>
      <c r="EC184" s="238">
        <f>IF(COUNTIF($BH184:$BJ184, $ET$1)&gt;0, EC$2, 0)</f>
        <v>0</v>
      </c>
      <c r="ED184" s="238">
        <f>IF(COUNTIF($BK184:$BM184, $ET$1)&gt;0, ED$2, 0)</f>
        <v>0</v>
      </c>
      <c r="EE184" s="238">
        <f>IF(COUNTIF($BN184:$BP184, $ET$1)&gt;0, EE$2, 0)</f>
        <v>0</v>
      </c>
      <c r="EF184" s="238">
        <f>IF(COUNTIF($BQ184:$BS184, $ET$1)&gt;0, EF$2, 0)</f>
        <v>0</v>
      </c>
      <c r="EG184" s="238">
        <f>IF(COUNTIF($BT184:$BV184, $ET$1)&gt;0, EG$2, 0)</f>
        <v>0</v>
      </c>
      <c r="EH184" s="239">
        <f>IF(COUNTIF($BW184:$BY184, $ET$1)&gt;0, EH$2, 0)</f>
        <v>0</v>
      </c>
      <c r="EI184" s="240">
        <f>IF(COUNTIF($BZ184:$CB184, $ET$1)&gt;0, EI$2, 0)</f>
        <v>0</v>
      </c>
      <c r="EJ184" s="240">
        <f>IF(COUNTIF($CC184:$CE184, $ET$1)&gt;0, EJ$2, 0)</f>
        <v>0</v>
      </c>
      <c r="EK184" s="240">
        <f>IF(COUNTIF($CF184:$CH184, $ET$1)&gt;0, EK$2, 0)</f>
        <v>0</v>
      </c>
      <c r="EL184" s="240">
        <f>IF(COUNTIF($CI184:$CK184, $ET$1)&gt;0, EL$2, 0)</f>
        <v>0</v>
      </c>
      <c r="EM184" s="240">
        <f>IF(COUNTIF($CL184:$CN184, $ET$1)&gt;0, EM$2, 0)</f>
        <v>0</v>
      </c>
      <c r="EN184" s="240">
        <f>IF(COUNTIF($CO184:$CQ184, $ET$1)&gt;0, EN$2, 0)</f>
        <v>0</v>
      </c>
      <c r="EO184" s="240">
        <f>IF(COUNTIF($CR184:$CT184, $ET$1)&gt;0, EO$2, 0)</f>
        <v>0</v>
      </c>
      <c r="EP184" s="240">
        <f>IF(COUNTIF($CU184:$CW184, $ET$1)&gt;0, EP$2, 0)</f>
        <v>0</v>
      </c>
      <c r="EQ184" s="240">
        <f>IF(COUNTIF($CX184:$CZ184, $ET$1)&gt;0, EQ$2, 0)</f>
        <v>0</v>
      </c>
      <c r="ER184" s="240">
        <f>IF(COUNTIF($DA184:$DC184, $ET$1)&gt;0, ER$2, 0)</f>
        <v>0</v>
      </c>
      <c r="ES184" s="240">
        <f>IF(COUNTIF($DD184:$DF184, $ET$1)&gt;0, ES$2, 0)</f>
        <v>0</v>
      </c>
      <c r="ET184" s="241">
        <f>SUM(DN184:ES184)</f>
        <v>0</v>
      </c>
      <c r="EU184" s="242">
        <f>IF(COUNTIF($N184:$Q184, GA$1)&gt;0, EU$2, 0)</f>
        <v>0</v>
      </c>
      <c r="EV184" s="234">
        <f>IF(COUNTIF($R184:$U184, GA$1)&gt;0, EV$2, 0)</f>
        <v>0</v>
      </c>
      <c r="EW184" s="234">
        <f>IF(COUNTIF($V184:$Y184, GA$1)&gt;0, EW$2, 0)</f>
        <v>0</v>
      </c>
      <c r="EX184" s="234">
        <f>IF(COUNTIF($Z184:$AA184, GA$1)&gt;0, EX$2, 0)</f>
        <v>0</v>
      </c>
      <c r="EY184" s="234">
        <f>IF(COUNTIF($AB184:$AC184, GA$1)&gt;0, EY$2, 0)</f>
        <v>0</v>
      </c>
      <c r="EZ184" s="235">
        <f>IF(COUNTIF($AD184:$AF184, $GA$1)&gt;0, EZ$2, 0)</f>
        <v>0</v>
      </c>
      <c r="FA184" s="236">
        <f>IF(COUNTIF($AG184:$AI184, $GA$1)&gt;0, FA$2, 0)</f>
        <v>0</v>
      </c>
      <c r="FB184" s="236">
        <f>IF(COUNTIF($AJ184:$AL184, $GA$1)&gt;0, FB$2, 0)</f>
        <v>0</v>
      </c>
      <c r="FC184" s="236">
        <f>IF(COUNTIF($AM184:$AO184, $GA$1)&gt;0, FC$2, 0)</f>
        <v>0</v>
      </c>
      <c r="FD184" s="236">
        <f>IF(COUNTIF($AP184:$AR184, $GA$1)&gt;0, FD$2, 0)</f>
        <v>0</v>
      </c>
      <c r="FE184" s="236">
        <f>IF(COUNTIF($AS184:$AU184, $GA$1)&gt;0, FE$2, 0)</f>
        <v>0</v>
      </c>
      <c r="FF184" s="236">
        <f>IF(COUNTIF($AV184:$AX184, $GA$1)&gt;0, FF$2, 0)</f>
        <v>0</v>
      </c>
      <c r="FG184" s="237">
        <f>IF(COUNTIF($AY184:$BA184, $GA$1)&gt;0, FG$2, 0)</f>
        <v>0</v>
      </c>
      <c r="FH184" s="238">
        <f>IF(COUNTIF($BB184:$BD184, $GA$1)&gt;0, FH$2, 0)</f>
        <v>0</v>
      </c>
      <c r="FI184" s="238">
        <f>IF(COUNTIF($BE184:$BG184, $GA$1)&gt;0, FI$2, 0)</f>
        <v>0</v>
      </c>
      <c r="FJ184" s="238">
        <f>IF(COUNTIF($BH184:$BJ184, $GA$1)&gt;0, FJ$2, 0)</f>
        <v>0</v>
      </c>
      <c r="FK184" s="238">
        <f>IF(COUNTIF($BK184:$BM184, $GA$1)&gt;0, FK$2, 0)</f>
        <v>0</v>
      </c>
      <c r="FL184" s="238">
        <f>IF(COUNTIF($BN184:$BP184, $GA$1)&gt;0, FL$2, 0)</f>
        <v>0</v>
      </c>
      <c r="FM184" s="238">
        <f>IF(COUNTIF($BQ184:$BS184, $GA$1)&gt;0, FM$2, 0)</f>
        <v>0</v>
      </c>
      <c r="FN184" s="238">
        <f>IF(COUNTIF($BT184:$BV184, $GA$1)&gt;0, FN$2, 0)</f>
        <v>0</v>
      </c>
      <c r="FO184" s="239">
        <f>IF(COUNTIF($BW184:$BY184, $GA$1)&gt;0, FO$2, 0)</f>
        <v>0</v>
      </c>
      <c r="FP184" s="240">
        <f>IF(COUNTIF($BZ184:$CB184, $GA$1)&gt;0, FP$2, 0)</f>
        <v>0</v>
      </c>
      <c r="FQ184" s="240">
        <f>IF(COUNTIF($CC184:$CE184, $GA$1)&gt;0, FQ$2, 0)</f>
        <v>0</v>
      </c>
      <c r="FR184" s="240">
        <f>IF(COUNTIF($CF184:$CH184, $GA$1)&gt;0, FR$2, 0)</f>
        <v>0</v>
      </c>
      <c r="FS184" s="240">
        <f>IF(COUNTIF($CI184:$CK184, $GA$1)&gt;0, FS$2, 0)</f>
        <v>0</v>
      </c>
      <c r="FT184" s="240">
        <f>IF(COUNTIF($CL184:$CN184, $GA$1)&gt;0, FT$2, 0)</f>
        <v>0</v>
      </c>
      <c r="FU184" s="240">
        <f>IF(COUNTIF($CO184:$CQ184, $GA$1)&gt;0, FU$2, 0)</f>
        <v>0</v>
      </c>
      <c r="FV184" s="240">
        <f>IF(COUNTIF($CR184:$CT184, $GA$1)&gt;0, FV$2, 0)</f>
        <v>0</v>
      </c>
      <c r="FW184" s="240">
        <f>IF(COUNTIF($CU184:$CW184, $GA$1)&gt;0, FW$2, 0)</f>
        <v>0</v>
      </c>
      <c r="FX184" s="240">
        <f>IF(COUNTIF($CX184:$CZ184, $GA$1)&gt;0, FX$2, 0)</f>
        <v>0</v>
      </c>
      <c r="FY184" s="240">
        <f>IF(COUNTIF($DA184:$DC184, $GA$1)&gt;0, FY$2, 0)</f>
        <v>0</v>
      </c>
      <c r="FZ184" s="240">
        <f>IF(COUNTIF($DD184:$DF184, $GA$1)&gt;0, FZ$2, 0)</f>
        <v>0</v>
      </c>
      <c r="GA184" s="241">
        <f>SUM(EU184:FZ184)</f>
        <v>0</v>
      </c>
      <c r="GB184" s="242">
        <f>IF(COUNTIF($N184:$Q184, HH$1)&gt;0, GB$2, 0)</f>
        <v>0</v>
      </c>
      <c r="GC184" s="234">
        <f>IF(COUNTIF($R184:$U184, HH$1)&gt;0, GC$2, 0)</f>
        <v>0</v>
      </c>
      <c r="GD184" s="234">
        <f>IF(COUNTIF($V184:$Y184, HH$1)&gt;0, GD$2, 0)</f>
        <v>0</v>
      </c>
      <c r="GE184" s="234">
        <f>IF(COUNTIF($Z184:$AA184, HH$1)&gt;0, GE$2, 0)</f>
        <v>0</v>
      </c>
      <c r="GF184" s="234">
        <f>IF(COUNTIF($AB184:$AC184, HH$1)&gt;0, GF$2, 0)</f>
        <v>0</v>
      </c>
      <c r="GG184" s="235">
        <f>IF(COUNTIF($AD184:$AF184, $HH$1)&gt;0, GG$2, 0)</f>
        <v>0</v>
      </c>
      <c r="GH184" s="236">
        <f>IF(COUNTIF($AG184:$AI184, $HH$1)&gt;0, GH$2, 0)</f>
        <v>0</v>
      </c>
      <c r="GI184" s="236">
        <f>IF(COUNTIF($AJ184:$AL184, $HH$1)&gt;0, GI$2, 0)</f>
        <v>0</v>
      </c>
      <c r="GJ184" s="236">
        <f>IF(COUNTIF($AM184:$AO184, $HH$1)&gt;0, GJ$2, 0)</f>
        <v>0</v>
      </c>
      <c r="GK184" s="236">
        <f>IF(COUNTIF($AP184:$AR184, $HH$1)&gt;0, GK$2, 0)</f>
        <v>0</v>
      </c>
      <c r="GL184" s="236">
        <f>IF(COUNTIF($AS184:$AU184, $HH$1)&gt;0, GL$2, 0)</f>
        <v>0</v>
      </c>
      <c r="GM184" s="236">
        <f>IF(COUNTIF($AV184:$AX184, $HH$1)&gt;0, GM$2, 0)</f>
        <v>0</v>
      </c>
      <c r="GN184" s="237">
        <f>IF(COUNTIF($AY184:$BA184, $HH$1)&gt;0, GN$2, 0)</f>
        <v>0</v>
      </c>
      <c r="GO184" s="238">
        <f>IF(COUNTIF($BB184:$BD184, $HH$1)&gt;0, GO$2, 0)</f>
        <v>0</v>
      </c>
      <c r="GP184" s="238">
        <f>IF(COUNTIF($BE184:$BG184, $HH$1)&gt;0, GP$2, 0)</f>
        <v>0</v>
      </c>
      <c r="GQ184" s="238">
        <f>IF(COUNTIF($BH184:$BJ184, $HH$1)&gt;0, GQ$2, 0)</f>
        <v>0</v>
      </c>
      <c r="GR184" s="238">
        <f>IF(COUNTIF($BK184:$BM184, $HH$1)&gt;0, GR$2, 0)</f>
        <v>0</v>
      </c>
      <c r="GS184" s="238">
        <f>IF(COUNTIF($BN184:$BP184, $HH$1)&gt;0, GS$2, 0)</f>
        <v>0</v>
      </c>
      <c r="GT184" s="238">
        <f>IF(COUNTIF($BQ184:$BS184, $HH$1)&gt;0, GT$2, 0)</f>
        <v>0</v>
      </c>
      <c r="GU184" s="238">
        <f>IF(COUNTIF($BT184:$BV184, $HH$1)&gt;0, GU$2, 0)</f>
        <v>0</v>
      </c>
      <c r="GV184" s="239">
        <f>IF(COUNTIF($BW184:$BY184, $HH$1)&gt;0, GV$2, 0)</f>
        <v>0</v>
      </c>
      <c r="GW184" s="240">
        <f>IF(COUNTIF($BZ184:$CB184, $HH$1)&gt;0, GW$2, 0)</f>
        <v>0</v>
      </c>
      <c r="GX184" s="240">
        <f>IF(COUNTIF($CC184:$CE184, $HH$1)&gt;0, GX$2, 0)</f>
        <v>0</v>
      </c>
      <c r="GY184" s="240">
        <f>IF(COUNTIF($CF184:$CH184, $HH$1)&gt;0, GY$2, 0)</f>
        <v>0</v>
      </c>
      <c r="GZ184" s="240">
        <f>IF(COUNTIF($CI184:$CK184, $HH$1)&gt;0, GZ$2, 0)</f>
        <v>0</v>
      </c>
      <c r="HA184" s="240">
        <f>IF(COUNTIF($CL184:$CN184, $HH$1)&gt;0, HA$2, 0)</f>
        <v>0</v>
      </c>
      <c r="HB184" s="240">
        <f>IF(COUNTIF($CO184:$CQ184, $HH$1)&gt;0, HB$2, 0)</f>
        <v>0</v>
      </c>
      <c r="HC184" s="240">
        <f>IF(COUNTIF($CR184:$CT184, $HH$1)&gt;0, HC$2, 0)</f>
        <v>0</v>
      </c>
      <c r="HD184" s="240">
        <f>IF(COUNTIF($CU184:$CW184, $HH$1)&gt;0, HD$2, 0)</f>
        <v>0</v>
      </c>
      <c r="HE184" s="240">
        <f>IF(COUNTIF($CX184:$CZ184, $HH$1)&gt;0, HE$2, 0)</f>
        <v>0</v>
      </c>
      <c r="HF184" s="240">
        <f>IF(COUNTIF($DA184:$DC184, $HH$1)&gt;0, HF$2, 0)</f>
        <v>0</v>
      </c>
      <c r="HG184" s="240">
        <f>IF(COUNTIF($DD184:$DF184, $HH$1)&gt;0, HG$2, 0)</f>
        <v>0</v>
      </c>
      <c r="HH184" s="241">
        <f>SUM(GB184:HG184)</f>
        <v>0</v>
      </c>
      <c r="HI184" s="243"/>
      <c r="HJ184" s="242">
        <f>IF(MAX($N184:$Q184)&gt;=40, HJ$2, 0)</f>
        <v>0</v>
      </c>
      <c r="HK184" s="234">
        <f>IF(MAX($R184:$U184)&gt;=40, HK$2, 0)</f>
        <v>0</v>
      </c>
      <c r="HL184" s="234">
        <f>IF(MAX($V184:$Y184)&gt;=40, HL$2, 0)</f>
        <v>0</v>
      </c>
      <c r="HM184" s="234">
        <f>IF(MAX($Z184:$AA184)&gt;=40, HM$2, 0)</f>
        <v>0</v>
      </c>
      <c r="HN184" s="234">
        <f>IF(MAX($AB184:$AC184)&gt;=40, HN$2, 0)</f>
        <v>0</v>
      </c>
      <c r="HO184" s="235">
        <f>IF(MAX($AD184:$AF184)&gt;=40, HO$2, 0)</f>
        <v>0</v>
      </c>
      <c r="HP184" s="236">
        <f>IF(MAX($AG184:$AI184)&gt;=40, HP$2, 0)</f>
        <v>0</v>
      </c>
      <c r="HQ184" s="236">
        <f>IF(MAX($AJ184:$AL184)&gt;=40, HQ$2, 0)</f>
        <v>0</v>
      </c>
      <c r="HR184" s="236">
        <f>IF(MAX($AM184:$AO184)&gt;=40, HR$2, 0)</f>
        <v>0</v>
      </c>
      <c r="HS184" s="236">
        <f>IF(MAX($AP184:$AR184)&gt;=40, HS$2, 0)</f>
        <v>0</v>
      </c>
      <c r="HT184" s="236">
        <f>IF(MAX($AS184:$AU184)&gt;=40, HT$2, 0)</f>
        <v>0</v>
      </c>
      <c r="HU184" s="236">
        <f>IF(MAX($AV184:$AX184)&gt;=40, HU$2, 0)</f>
        <v>0</v>
      </c>
      <c r="HV184" s="237">
        <f>IF(MAX($AY184:$BA184)&gt;=40, HV$2, 0)</f>
        <v>0</v>
      </c>
      <c r="HW184" s="238">
        <f>IF(MAX($BB184:$BD184)&gt;=40, HW$2, 0)</f>
        <v>0</v>
      </c>
      <c r="HX184" s="238">
        <f>IF(MAX($BE184:$BG184)&gt;=40, HX$2, 0)</f>
        <v>0</v>
      </c>
      <c r="HY184" s="238">
        <f>IF(MAX($BH184:$BJ184)&gt;=40, HY$2, 0)</f>
        <v>0</v>
      </c>
      <c r="HZ184" s="238">
        <f>IF(MAX($BK184:$BM184)&gt;=40, HZ$2, 0)</f>
        <v>0</v>
      </c>
      <c r="IA184" s="238">
        <f>IF(MAX($BN184:$BP184)&gt;=40, IA$2, 0)</f>
        <v>0</v>
      </c>
      <c r="IB184" s="238">
        <f>IF(MAX($BQ184:$BS184)&gt;=40, IB$2, 0)</f>
        <v>0</v>
      </c>
      <c r="IC184" s="238">
        <f>IF(MAX($BT184:$BV184)&gt;=40, IC$2, 0)</f>
        <v>0</v>
      </c>
      <c r="ID184" s="239">
        <f>IF(MAX($BW184:$BY184)&gt;=40, ID$2, 0)</f>
        <v>0</v>
      </c>
      <c r="IE184" s="240">
        <f>IF(MAX($BZ184:$CB184)&gt;=40, IE$2, 0)</f>
        <v>0</v>
      </c>
      <c r="IF184" s="240">
        <f>IF(MAX($CC184:$CE184)&gt;=40, IF$2, 0)</f>
        <v>0</v>
      </c>
      <c r="IG184" s="240">
        <f>IF(MAX($CF184:$CH184)&gt;=40, IG$2, 0)</f>
        <v>0</v>
      </c>
      <c r="IH184" s="240">
        <f>IF(MAX($CI184:$CK184)&gt;=40, IH$2, 0)</f>
        <v>0</v>
      </c>
      <c r="II184" s="240">
        <f>IF(MAX($CL184:$CN184)&gt;=40, II$2, 0)</f>
        <v>0</v>
      </c>
      <c r="IJ184" s="240">
        <f>IF(MAX($CO184:$CQ184)&gt;=40, IJ$2, 0)</f>
        <v>0</v>
      </c>
      <c r="IK184" s="240">
        <f>IF(MAX($CR184:$CT184)&gt;=40, IK$2, 0)</f>
        <v>0</v>
      </c>
      <c r="IL184" s="240">
        <f>IF(MAX($CU184:$CW184)&gt;=40, IL$2, 0)</f>
        <v>0</v>
      </c>
      <c r="IM184" s="240">
        <f>IF(MAX($CX184:$CZ184)&gt;=40, IM$2, 0)</f>
        <v>0</v>
      </c>
      <c r="IN184" s="240">
        <f>IF(MAX($DA184:$DC184)&gt;=40, IN$2, 0)</f>
        <v>0</v>
      </c>
      <c r="IO184" s="240">
        <f>IF(MAX($DD184:$DF184)&gt;=40, IO$2, 0)</f>
        <v>0</v>
      </c>
      <c r="IP184" s="416">
        <f>SUM(HO184:IB184, ID184:IO184)</f>
        <v>0</v>
      </c>
      <c r="IQ184" s="416">
        <f>SUM(HJ184:HN184, IC184)</f>
        <v>0</v>
      </c>
    </row>
    <row r="185" spans="2:251" ht="15" customHeight="1" x14ac:dyDescent="0.25">
      <c r="B185" s="337"/>
      <c r="C185" s="393"/>
      <c r="D185" s="339"/>
      <c r="E185" s="337"/>
      <c r="F185" s="337"/>
      <c r="G185" s="337"/>
      <c r="H185" s="337"/>
      <c r="I185" s="340"/>
      <c r="J185" s="341"/>
      <c r="K185" s="341"/>
      <c r="L185" s="342"/>
      <c r="M185" s="343"/>
      <c r="N185" s="344"/>
      <c r="O185" s="345"/>
      <c r="P185" s="345"/>
      <c r="Q185" s="346"/>
      <c r="R185" s="344"/>
      <c r="S185" s="345"/>
      <c r="T185" s="345"/>
      <c r="U185" s="395"/>
      <c r="V185" s="344"/>
      <c r="W185" s="345"/>
      <c r="X185" s="345"/>
      <c r="Y185" s="346"/>
      <c r="Z185" s="344"/>
      <c r="AA185" s="346"/>
      <c r="AB185" s="344"/>
      <c r="AC185" s="346"/>
      <c r="AD185" s="344"/>
      <c r="AE185" s="345"/>
      <c r="AF185" s="346"/>
      <c r="AG185" s="344"/>
      <c r="AH185" s="345"/>
      <c r="AI185" s="346"/>
      <c r="AJ185" s="344"/>
      <c r="AK185" s="345"/>
      <c r="AL185" s="346"/>
      <c r="AM185" s="344"/>
      <c r="AN185" s="345"/>
      <c r="AO185" s="346"/>
      <c r="AP185" s="344"/>
      <c r="AQ185" s="345"/>
      <c r="AR185" s="346"/>
      <c r="AS185" s="344"/>
      <c r="AT185" s="345"/>
      <c r="AU185" s="346"/>
      <c r="AV185" s="344"/>
      <c r="AW185" s="345"/>
      <c r="AX185" s="346"/>
      <c r="AY185" s="344"/>
      <c r="AZ185" s="345"/>
      <c r="BA185" s="346"/>
      <c r="BB185" s="344"/>
      <c r="BC185" s="345"/>
      <c r="BD185" s="346"/>
      <c r="BE185" s="344"/>
      <c r="BF185" s="345"/>
      <c r="BG185" s="346"/>
      <c r="BH185" s="344"/>
      <c r="BI185" s="345"/>
      <c r="BJ185" s="346"/>
      <c r="BK185" s="344"/>
      <c r="BL185" s="345"/>
      <c r="BM185" s="346"/>
      <c r="BN185" s="344"/>
      <c r="BO185" s="345"/>
      <c r="BP185" s="346"/>
      <c r="BQ185" s="344"/>
      <c r="BR185" s="345"/>
      <c r="BS185" s="346"/>
      <c r="BT185" s="344"/>
      <c r="BU185" s="347"/>
      <c r="BV185" s="346"/>
      <c r="BW185" s="344"/>
      <c r="BX185" s="345"/>
      <c r="BY185" s="346"/>
      <c r="BZ185" s="344"/>
      <c r="CA185" s="345"/>
      <c r="CB185" s="346"/>
      <c r="CC185" s="344"/>
      <c r="CD185" s="345"/>
      <c r="CE185" s="345"/>
      <c r="CF185" s="345"/>
      <c r="CG185" s="345"/>
      <c r="CH185" s="346"/>
      <c r="CI185" s="344"/>
      <c r="CJ185" s="345"/>
      <c r="CK185" s="346"/>
      <c r="CL185" s="344"/>
      <c r="CM185" s="345"/>
      <c r="CN185" s="346"/>
      <c r="CO185" s="344"/>
      <c r="CP185" s="345"/>
      <c r="CQ185" s="346"/>
      <c r="CR185" s="344"/>
      <c r="CS185" s="345"/>
      <c r="CT185" s="346"/>
      <c r="CU185" s="344"/>
      <c r="CV185" s="345"/>
      <c r="CW185" s="346"/>
      <c r="CX185" s="344"/>
      <c r="CY185" s="345"/>
      <c r="CZ185" s="346"/>
      <c r="DA185" s="344"/>
      <c r="DB185" s="345"/>
      <c r="DC185" s="346"/>
      <c r="DD185" s="344"/>
      <c r="DE185" s="345"/>
      <c r="DF185" s="346"/>
      <c r="DG185" s="338"/>
      <c r="DH185" s="348"/>
      <c r="DI185" s="348"/>
      <c r="DJ185" s="349"/>
      <c r="DK185" s="343"/>
      <c r="DL185" s="350"/>
      <c r="DM185" s="351"/>
      <c r="DN185" s="352"/>
      <c r="DO185" s="353"/>
      <c r="DP185" s="353"/>
      <c r="DQ185" s="353"/>
      <c r="DR185" s="353"/>
      <c r="DS185" s="354"/>
      <c r="DT185" s="355"/>
      <c r="DU185" s="355"/>
      <c r="DV185" s="355"/>
      <c r="DW185" s="355"/>
      <c r="DX185" s="355"/>
      <c r="DY185" s="355"/>
      <c r="DZ185" s="356"/>
      <c r="EA185" s="357"/>
      <c r="EB185" s="357"/>
      <c r="EC185" s="357"/>
      <c r="ED185" s="357"/>
      <c r="EE185" s="357"/>
      <c r="EF185" s="357"/>
      <c r="EG185" s="357"/>
      <c r="EH185" s="358"/>
      <c r="EI185" s="359"/>
      <c r="EJ185" s="359"/>
      <c r="EK185" s="359"/>
      <c r="EL185" s="359"/>
      <c r="EM185" s="359"/>
      <c r="EN185" s="359"/>
      <c r="EO185" s="359"/>
      <c r="EP185" s="359"/>
      <c r="EQ185" s="359"/>
      <c r="ER185" s="359"/>
      <c r="ES185" s="359"/>
      <c r="ET185" s="360"/>
      <c r="EU185" s="352"/>
      <c r="EV185" s="353"/>
      <c r="EW185" s="353"/>
      <c r="EX185" s="353"/>
      <c r="EY185" s="353"/>
      <c r="EZ185" s="354"/>
      <c r="FA185" s="355"/>
      <c r="FB185" s="355"/>
      <c r="FC185" s="355"/>
      <c r="FD185" s="355"/>
      <c r="FE185" s="355"/>
      <c r="FF185" s="355"/>
      <c r="FG185" s="356"/>
      <c r="FH185" s="357"/>
      <c r="FI185" s="357"/>
      <c r="FJ185" s="357"/>
      <c r="FK185" s="357"/>
      <c r="FL185" s="357"/>
      <c r="FM185" s="357"/>
      <c r="FN185" s="357"/>
      <c r="FO185" s="358"/>
      <c r="FP185" s="359"/>
      <c r="FQ185" s="359"/>
      <c r="FR185" s="359"/>
      <c r="FS185" s="359"/>
      <c r="FT185" s="359"/>
      <c r="FU185" s="359"/>
      <c r="FV185" s="359"/>
      <c r="FW185" s="359"/>
      <c r="FX185" s="359"/>
      <c r="FY185" s="359"/>
      <c r="FZ185" s="359"/>
      <c r="GA185" s="360"/>
      <c r="GB185" s="352"/>
      <c r="GC185" s="353"/>
      <c r="GD185" s="353"/>
      <c r="GE185" s="353"/>
      <c r="GF185" s="353"/>
      <c r="GG185" s="354"/>
      <c r="GH185" s="355"/>
      <c r="GI185" s="355"/>
      <c r="GJ185" s="355"/>
      <c r="GK185" s="355"/>
      <c r="GL185" s="355"/>
      <c r="GM185" s="355"/>
      <c r="GN185" s="356"/>
      <c r="GO185" s="357"/>
      <c r="GP185" s="357"/>
      <c r="GQ185" s="357"/>
      <c r="GR185" s="357"/>
      <c r="GS185" s="357"/>
      <c r="GT185" s="357"/>
      <c r="GU185" s="357"/>
      <c r="GV185" s="358"/>
      <c r="GW185" s="359"/>
      <c r="GX185" s="359"/>
      <c r="GY185" s="359"/>
      <c r="GZ185" s="359"/>
      <c r="HA185" s="359"/>
      <c r="HB185" s="359"/>
      <c r="HC185" s="359"/>
      <c r="HD185" s="359"/>
      <c r="HE185" s="359"/>
      <c r="HF185" s="359"/>
      <c r="HG185" s="359"/>
      <c r="HH185" s="360"/>
      <c r="HI185" s="361"/>
      <c r="HJ185" s="352"/>
      <c r="HK185" s="353"/>
      <c r="HL185" s="353"/>
      <c r="HM185" s="353"/>
      <c r="HN185" s="353"/>
      <c r="HO185" s="354"/>
      <c r="HP185" s="355"/>
      <c r="HQ185" s="355"/>
      <c r="HR185" s="355"/>
      <c r="HS185" s="355"/>
      <c r="HT185" s="355"/>
      <c r="HU185" s="355"/>
      <c r="HV185" s="356"/>
      <c r="HW185" s="357"/>
      <c r="HX185" s="357"/>
      <c r="HY185" s="357"/>
      <c r="HZ185" s="357"/>
      <c r="IA185" s="357"/>
      <c r="IB185" s="357"/>
      <c r="IC185" s="357"/>
      <c r="ID185" s="358"/>
      <c r="IE185" s="359"/>
      <c r="IF185" s="359"/>
      <c r="IG185" s="359"/>
      <c r="IH185" s="359"/>
      <c r="II185" s="359"/>
      <c r="IJ185" s="359"/>
      <c r="IK185" s="359"/>
      <c r="IL185" s="359"/>
      <c r="IM185" s="359"/>
      <c r="IN185" s="359"/>
      <c r="IO185" s="359"/>
      <c r="IP185" s="415"/>
      <c r="IQ185" s="415"/>
    </row>
    <row r="186" spans="2:251" ht="15" x14ac:dyDescent="0.25">
      <c r="C186" s="363" t="s">
        <v>915</v>
      </c>
      <c r="D186" s="317"/>
      <c r="E186" s="362">
        <f>COUNTIF(E181:E185, "G")</f>
        <v>0</v>
      </c>
      <c r="F186" s="318"/>
      <c r="G186" s="330"/>
      <c r="H186" s="318"/>
      <c r="I186" s="330"/>
      <c r="J186" s="330"/>
      <c r="K186" s="330"/>
      <c r="L186" s="330"/>
      <c r="M186" s="419"/>
      <c r="N186" s="331"/>
      <c r="O186" s="332"/>
      <c r="P186" s="332"/>
      <c r="Q186" s="333"/>
      <c r="R186" s="331"/>
      <c r="S186" s="332"/>
      <c r="T186" s="332"/>
      <c r="U186" s="332"/>
      <c r="V186" s="331"/>
      <c r="W186" s="332"/>
      <c r="X186" s="332"/>
      <c r="Y186" s="333"/>
      <c r="Z186" s="331"/>
      <c r="AA186" s="333"/>
      <c r="AB186" s="331"/>
      <c r="AC186" s="333"/>
      <c r="AD186" s="331"/>
      <c r="AE186" s="332"/>
      <c r="AF186" s="333"/>
      <c r="AG186" s="331"/>
      <c r="AH186" s="332"/>
      <c r="AI186" s="333"/>
      <c r="AJ186" s="331"/>
      <c r="AK186" s="332"/>
      <c r="AL186" s="333"/>
      <c r="AM186" s="331"/>
      <c r="AN186" s="332"/>
      <c r="AO186" s="333"/>
      <c r="AP186" s="331"/>
      <c r="AQ186" s="332"/>
      <c r="AR186" s="333"/>
      <c r="AS186" s="331"/>
      <c r="AT186" s="332"/>
      <c r="AU186" s="333"/>
      <c r="AV186" s="331"/>
      <c r="AW186" s="332"/>
      <c r="AX186" s="333"/>
      <c r="AY186" s="331"/>
      <c r="AZ186" s="332"/>
      <c r="BA186" s="333"/>
      <c r="BB186" s="331"/>
      <c r="BC186" s="332"/>
      <c r="BD186" s="333"/>
      <c r="BE186" s="331"/>
      <c r="BF186" s="332"/>
      <c r="BG186" s="333"/>
      <c r="BH186" s="331"/>
      <c r="BI186" s="332"/>
      <c r="BJ186" s="333"/>
      <c r="BK186" s="331"/>
      <c r="BL186" s="332"/>
      <c r="BM186" s="333"/>
      <c r="BN186" s="331"/>
      <c r="BO186" s="332"/>
      <c r="BP186" s="333"/>
      <c r="BQ186" s="331"/>
      <c r="BR186" s="332"/>
      <c r="BS186" s="333"/>
      <c r="BT186" s="331"/>
      <c r="BU186" s="332"/>
      <c r="BV186" s="332"/>
      <c r="BW186" s="331"/>
      <c r="BX186" s="332"/>
      <c r="BY186" s="333"/>
      <c r="BZ186" s="331"/>
      <c r="CA186" s="332"/>
      <c r="CB186" s="333"/>
      <c r="CC186" s="331" t="s">
        <v>900</v>
      </c>
      <c r="CD186" s="332"/>
      <c r="CE186" s="332"/>
      <c r="CF186" s="332"/>
      <c r="CG186" s="332"/>
      <c r="CH186" s="333"/>
      <c r="CI186" s="331"/>
      <c r="CJ186" s="332"/>
      <c r="CK186" s="333"/>
      <c r="CL186" s="331"/>
      <c r="CM186" s="332"/>
      <c r="CN186" s="333"/>
      <c r="CO186" s="331" t="s">
        <v>899</v>
      </c>
      <c r="CP186" s="332"/>
      <c r="CQ186" s="332"/>
      <c r="CR186" s="332"/>
      <c r="CS186" s="332"/>
      <c r="CT186" s="332"/>
      <c r="CU186" s="332"/>
      <c r="CV186" s="332"/>
      <c r="CW186" s="332"/>
      <c r="CX186" s="332"/>
      <c r="CY186" s="332"/>
      <c r="CZ186" s="332"/>
      <c r="DA186" s="332"/>
      <c r="DB186" s="332"/>
      <c r="DC186" s="332"/>
      <c r="DD186" s="332"/>
      <c r="DE186" s="332"/>
      <c r="DF186" s="333"/>
      <c r="DG186" s="330"/>
      <c r="DH186" s="372" t="s">
        <v>917</v>
      </c>
      <c r="DI186" s="370">
        <f>COUNTIF($DK181:$DK185, DI$2)</f>
        <v>0</v>
      </c>
      <c r="DJ186" s="370">
        <f>COUNTIF($DK181:$DK185, DJ$2)</f>
        <v>0</v>
      </c>
      <c r="DK186" s="370">
        <f>COUNTIF($DK181:$DK185, DK$2)</f>
        <v>0</v>
      </c>
      <c r="DL186" s="371">
        <f>COUNTIF($DK181:$DK185, DL$2)</f>
        <v>0</v>
      </c>
      <c r="DM186" s="319"/>
      <c r="DN186" s="320"/>
      <c r="DO186" s="321"/>
      <c r="DP186" s="321"/>
      <c r="DQ186" s="321"/>
      <c r="DR186" s="321"/>
      <c r="DS186" s="322"/>
      <c r="DT186" s="323"/>
      <c r="DU186" s="323"/>
      <c r="DV186" s="323"/>
      <c r="DW186" s="323"/>
      <c r="DX186" s="323"/>
      <c r="DY186" s="323"/>
      <c r="DZ186" s="324"/>
      <c r="EA186" s="325"/>
      <c r="EB186" s="325"/>
      <c r="EC186" s="325"/>
      <c r="ED186" s="325"/>
      <c r="EE186" s="325"/>
      <c r="EF186" s="325"/>
      <c r="EG186" s="325"/>
      <c r="EH186" s="326"/>
      <c r="EI186" s="327"/>
      <c r="EJ186" s="327"/>
      <c r="EK186" s="327"/>
      <c r="EL186" s="327"/>
      <c r="EM186" s="327"/>
      <c r="EN186" s="327"/>
      <c r="EO186" s="327"/>
      <c r="EP186" s="327"/>
      <c r="EQ186" s="327"/>
      <c r="ER186" s="327"/>
      <c r="ES186" s="327"/>
      <c r="ET186" s="328"/>
      <c r="EU186" s="320"/>
      <c r="EV186" s="321"/>
      <c r="EW186" s="321"/>
      <c r="EX186" s="321"/>
      <c r="EY186" s="321"/>
      <c r="EZ186" s="322"/>
      <c r="FA186" s="323"/>
      <c r="FB186" s="323"/>
      <c r="FC186" s="323"/>
      <c r="FD186" s="323"/>
      <c r="FE186" s="323"/>
      <c r="FF186" s="323"/>
      <c r="FG186" s="324"/>
      <c r="FH186" s="325"/>
      <c r="FI186" s="325"/>
      <c r="FJ186" s="325"/>
      <c r="FK186" s="325"/>
      <c r="FL186" s="325"/>
      <c r="FM186" s="325"/>
      <c r="FN186" s="325"/>
      <c r="FO186" s="326"/>
      <c r="FP186" s="327"/>
      <c r="FQ186" s="327"/>
      <c r="FR186" s="327"/>
      <c r="FS186" s="327"/>
      <c r="FT186" s="327"/>
      <c r="FU186" s="327"/>
      <c r="FV186" s="327"/>
      <c r="FW186" s="327"/>
      <c r="FX186" s="327"/>
      <c r="FY186" s="327"/>
      <c r="FZ186" s="327"/>
      <c r="GA186" s="328"/>
      <c r="GB186" s="320"/>
      <c r="GC186" s="321"/>
      <c r="GD186" s="321"/>
      <c r="GE186" s="321"/>
      <c r="GF186" s="321"/>
      <c r="GG186" s="322"/>
      <c r="GH186" s="323"/>
      <c r="GI186" s="323"/>
      <c r="GJ186" s="323"/>
      <c r="GK186" s="323"/>
      <c r="GL186" s="323"/>
      <c r="GM186" s="323"/>
      <c r="GN186" s="324"/>
      <c r="GO186" s="325"/>
      <c r="GP186" s="325"/>
      <c r="GQ186" s="325"/>
      <c r="GR186" s="325"/>
      <c r="GS186" s="325"/>
      <c r="GT186" s="325"/>
      <c r="GU186" s="325"/>
      <c r="GV186" s="326"/>
      <c r="GW186" s="327"/>
      <c r="GX186" s="327"/>
      <c r="GY186" s="327"/>
      <c r="GZ186" s="327"/>
      <c r="HA186" s="327"/>
      <c r="HB186" s="327"/>
      <c r="HC186" s="327"/>
      <c r="HD186" s="327"/>
      <c r="HE186" s="327"/>
      <c r="HF186" s="327"/>
      <c r="HG186" s="327"/>
      <c r="HH186" s="328"/>
      <c r="HI186" s="329"/>
      <c r="HJ186" s="320"/>
      <c r="HK186" s="321"/>
      <c r="HL186" s="321"/>
      <c r="HM186" s="321"/>
      <c r="HN186" s="321"/>
      <c r="HO186" s="322"/>
      <c r="HP186" s="323"/>
      <c r="HQ186" s="323"/>
      <c r="HR186" s="323"/>
      <c r="HS186" s="323"/>
      <c r="HT186" s="323"/>
      <c r="HU186" s="323"/>
      <c r="HV186" s="324"/>
      <c r="HW186" s="325"/>
      <c r="HX186" s="325"/>
      <c r="HY186" s="325"/>
      <c r="HZ186" s="325"/>
      <c r="IA186" s="325"/>
      <c r="IB186" s="325"/>
      <c r="IC186" s="325"/>
      <c r="ID186" s="326"/>
      <c r="IE186" s="327"/>
      <c r="IF186" s="327"/>
      <c r="IG186" s="327"/>
      <c r="IH186" s="327"/>
      <c r="II186" s="327"/>
      <c r="IJ186" s="327"/>
      <c r="IK186" s="327"/>
      <c r="IL186" s="327"/>
      <c r="IM186" s="327"/>
      <c r="IN186" s="327"/>
      <c r="IO186" s="327"/>
      <c r="IP186" s="417"/>
      <c r="IQ186" s="417"/>
    </row>
    <row r="187" spans="2:251" ht="15" x14ac:dyDescent="0.25">
      <c r="C187" s="368" t="s">
        <v>916</v>
      </c>
      <c r="D187" s="369"/>
      <c r="E187" s="369">
        <f>COUNTIF(E3:E186, "G")</f>
        <v>123</v>
      </c>
      <c r="G187" s="17"/>
      <c r="H187" s="14"/>
      <c r="M187" s="14"/>
      <c r="DG187" s="479"/>
      <c r="DH187" s="476" t="s">
        <v>917</v>
      </c>
      <c r="DI187" s="477">
        <f>COUNTIF($DK4:$DK186, DI$2)</f>
        <v>10</v>
      </c>
      <c r="DJ187" s="477">
        <f>COUNTIF($DK4:$DK186, DJ$2)</f>
        <v>14</v>
      </c>
      <c r="DK187" s="477">
        <f>COUNTIF($DK4:$DK186, DK$2)</f>
        <v>5</v>
      </c>
      <c r="DL187" s="478">
        <f>COUNTIF($DK4:$DK186, DL$2)</f>
        <v>1</v>
      </c>
    </row>
    <row r="189" spans="2:251" ht="15" x14ac:dyDescent="0.25">
      <c r="B189" s="56" t="s">
        <v>375</v>
      </c>
    </row>
  </sheetData>
  <autoFilter ref="B3:M3" xr:uid="{00000000-0009-0000-0000-000003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4 N134:AC185">
    <cfRule type="cellIs" dxfId="108" priority="75" operator="lessThan">
      <formula>50</formula>
    </cfRule>
  </conditionalFormatting>
  <conditionalFormatting sqref="AD4:DF4 AD134:DF185">
    <cfRule type="cellIs" dxfId="107" priority="76" operator="lessThan">
      <formula>40</formula>
    </cfRule>
  </conditionalFormatting>
  <conditionalFormatting sqref="DM4 DM134:DM185">
    <cfRule type="expression" dxfId="106" priority="77">
      <formula>DM4&lt;$DM$3</formula>
    </cfRule>
  </conditionalFormatting>
  <conditionalFormatting sqref="ET4 GA4 HH4 HH134:HH185 GA134:GA185 ET134:ET185">
    <cfRule type="expression" dxfId="105" priority="78">
      <formula>ET4&gt;ET$2</formula>
    </cfRule>
  </conditionalFormatting>
  <conditionalFormatting sqref="N37:AC133">
    <cfRule type="cellIs" dxfId="104" priority="49" operator="lessThan">
      <formula>50</formula>
    </cfRule>
  </conditionalFormatting>
  <conditionalFormatting sqref="AD37:DF133">
    <cfRule type="cellIs" dxfId="103" priority="50" operator="lessThan">
      <formula>40</formula>
    </cfRule>
  </conditionalFormatting>
  <conditionalFormatting sqref="N36:AC36">
    <cfRule type="cellIs" dxfId="102" priority="45" operator="lessThan">
      <formula>50</formula>
    </cfRule>
  </conditionalFormatting>
  <conditionalFormatting sqref="AD36:DF36">
    <cfRule type="cellIs" dxfId="101" priority="46" operator="lessThan">
      <formula>40</formula>
    </cfRule>
  </conditionalFormatting>
  <conditionalFormatting sqref="N35:AC35">
    <cfRule type="cellIs" dxfId="100" priority="41" operator="lessThan">
      <formula>50</formula>
    </cfRule>
  </conditionalFormatting>
  <conditionalFormatting sqref="AD35:DF35">
    <cfRule type="cellIs" dxfId="99" priority="42" operator="lessThan">
      <formula>40</formula>
    </cfRule>
  </conditionalFormatting>
  <conditionalFormatting sqref="N33:AC34">
    <cfRule type="cellIs" dxfId="98" priority="37" operator="lessThan">
      <formula>50</formula>
    </cfRule>
  </conditionalFormatting>
  <conditionalFormatting sqref="AD33:DF34">
    <cfRule type="cellIs" dxfId="97" priority="38" operator="lessThan">
      <formula>40</formula>
    </cfRule>
  </conditionalFormatting>
  <conditionalFormatting sqref="N28:AC32">
    <cfRule type="cellIs" dxfId="96" priority="33" operator="lessThan">
      <formula>50</formula>
    </cfRule>
  </conditionalFormatting>
  <conditionalFormatting sqref="AD28:DF32">
    <cfRule type="cellIs" dxfId="95" priority="34" operator="lessThan">
      <formula>40</formula>
    </cfRule>
  </conditionalFormatting>
  <conditionalFormatting sqref="N21:AC27">
    <cfRule type="cellIs" dxfId="94" priority="29" operator="lessThan">
      <formula>50</formula>
    </cfRule>
  </conditionalFormatting>
  <conditionalFormatting sqref="AD21:DF27">
    <cfRule type="cellIs" dxfId="93" priority="30" operator="lessThan">
      <formula>40</formula>
    </cfRule>
  </conditionalFormatting>
  <conditionalFormatting sqref="N19:AC20">
    <cfRule type="cellIs" dxfId="92" priority="25" operator="lessThan">
      <formula>50</formula>
    </cfRule>
  </conditionalFormatting>
  <conditionalFormatting sqref="AD19:DF20">
    <cfRule type="cellIs" dxfId="91" priority="26" operator="lessThan">
      <formula>40</formula>
    </cfRule>
  </conditionalFormatting>
  <conditionalFormatting sqref="N17:AC18">
    <cfRule type="cellIs" dxfId="90" priority="21" operator="lessThan">
      <formula>50</formula>
    </cfRule>
  </conditionalFormatting>
  <conditionalFormatting sqref="AD17:DF18">
    <cfRule type="cellIs" dxfId="89" priority="22" operator="lessThan">
      <formula>40</formula>
    </cfRule>
  </conditionalFormatting>
  <conditionalFormatting sqref="N16:AC16">
    <cfRule type="cellIs" dxfId="88" priority="17" operator="lessThan">
      <formula>50</formula>
    </cfRule>
  </conditionalFormatting>
  <conditionalFormatting sqref="AD16:DF16">
    <cfRule type="cellIs" dxfId="87" priority="18" operator="lessThan">
      <formula>40</formula>
    </cfRule>
  </conditionalFormatting>
  <conditionalFormatting sqref="N15:AC15">
    <cfRule type="cellIs" dxfId="86" priority="13" operator="lessThan">
      <formula>50</formula>
    </cfRule>
  </conditionalFormatting>
  <conditionalFormatting sqref="AD15:DF15">
    <cfRule type="cellIs" dxfId="85" priority="14" operator="lessThan">
      <formula>40</formula>
    </cfRule>
  </conditionalFormatting>
  <conditionalFormatting sqref="N8:AC14">
    <cfRule type="cellIs" dxfId="84" priority="9" operator="lessThan">
      <formula>50</formula>
    </cfRule>
  </conditionalFormatting>
  <conditionalFormatting sqref="AD8:DF14">
    <cfRule type="cellIs" dxfId="83" priority="10" operator="lessThan">
      <formula>40</formula>
    </cfRule>
  </conditionalFormatting>
  <conditionalFormatting sqref="N6:AC7">
    <cfRule type="cellIs" dxfId="82" priority="5" operator="lessThan">
      <formula>50</formula>
    </cfRule>
  </conditionalFormatting>
  <conditionalFormatting sqref="AD6:DF7">
    <cfRule type="cellIs" dxfId="81" priority="6" operator="lessThan">
      <formula>40</formula>
    </cfRule>
  </conditionalFormatting>
  <conditionalFormatting sqref="N5:AC5">
    <cfRule type="cellIs" dxfId="80" priority="1" operator="lessThan">
      <formula>50</formula>
    </cfRule>
  </conditionalFormatting>
  <conditionalFormatting sqref="AD5:DF5">
    <cfRule type="cellIs" dxfId="79" priority="2" operator="lessThan">
      <formula>40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77 I64 I24" xr:uid="{00000000-0002-0000-0300-000001000000}">
      <formula1>ISNUMBER(MATCH("?*@?*.?*",I24,0))</formula1>
    </dataValidation>
  </dataValidations>
  <hyperlinks>
    <hyperlink ref="I72"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1" id="{E2859E31-049E-4098-9EAF-8F74DBF86337}">
            <xm:f>Active!DM65&lt;Active!$DM$3</xm:f>
            <x14:dxf>
              <font>
                <b/>
                <i val="0"/>
                <color rgb="FFFF0000"/>
              </font>
            </x14:dxf>
          </x14:cfRule>
          <xm:sqref>DM89:DM92</xm:sqref>
        </x14:conditionalFormatting>
        <x14:conditionalFormatting xmlns:xm="http://schemas.microsoft.com/office/excel/2006/main">
          <x14:cfRule type="expression" priority="52" id="{1F78534A-4E60-4E8A-9D1B-0666A62E1936}">
            <xm:f>Active!ET5&gt;Active!ET$2</xm:f>
            <x14:dxf>
              <font>
                <b/>
                <i val="0"/>
                <color rgb="FFFF0000"/>
              </font>
            </x14:dxf>
          </x14:cfRule>
          <xm:sqref>ET37 GA37 HH37</xm:sqref>
        </x14:conditionalFormatting>
        <x14:conditionalFormatting xmlns:xm="http://schemas.microsoft.com/office/excel/2006/main">
          <x14:cfRule type="expression" priority="3997" id="{E2859E31-049E-4098-9EAF-8F74DBF86337}">
            <xm:f>Active!DM11&lt;Active!$DM$3</xm:f>
            <x14:dxf>
              <font>
                <b/>
                <i val="0"/>
                <color rgb="FFFF0000"/>
              </font>
            </x14:dxf>
          </x14:cfRule>
          <xm:sqref>DM56:DM58</xm:sqref>
        </x14:conditionalFormatting>
        <x14:conditionalFormatting xmlns:xm="http://schemas.microsoft.com/office/excel/2006/main">
          <x14:cfRule type="expression" priority="4006" id="{E2859E31-049E-4098-9EAF-8F74DBF86337}">
            <xm:f>Active!DM5&lt;Active!$DM$3</xm:f>
            <x14:dxf>
              <font>
                <b/>
                <i val="0"/>
                <color rgb="FFFF0000"/>
              </font>
            </x14:dxf>
          </x14:cfRule>
          <xm:sqref>DM45:DM46 DM36</xm:sqref>
        </x14:conditionalFormatting>
        <x14:conditionalFormatting xmlns:xm="http://schemas.microsoft.com/office/excel/2006/main">
          <x14:cfRule type="expression" priority="4025" id="{E2859E31-049E-4098-9EAF-8F74DBF86337}">
            <xm:f>Active!DM5&lt;Active!$DM$3</xm:f>
            <x14:dxf>
              <font>
                <b/>
                <i val="0"/>
                <color rgb="FFFF0000"/>
              </font>
            </x14:dxf>
          </x14:cfRule>
          <xm:sqref>DM123:DM125 DM35</xm:sqref>
        </x14:conditionalFormatting>
        <x14:conditionalFormatting xmlns:xm="http://schemas.microsoft.com/office/excel/2006/main">
          <x14:cfRule type="expression" priority="4051" id="{E2859E31-049E-4098-9EAF-8F74DBF86337}">
            <xm:f>Active!DM122&lt;Active!$DM$3</xm:f>
            <x14:dxf>
              <font>
                <b/>
                <i val="0"/>
                <color rgb="FFFF0000"/>
              </font>
            </x14:dxf>
          </x14:cfRule>
          <xm:sqref>DM126:DM133 DM93:DM122</xm:sqref>
        </x14:conditionalFormatting>
        <x14:conditionalFormatting xmlns:xm="http://schemas.microsoft.com/office/excel/2006/main">
          <x14:cfRule type="expression" priority="4064" id="{1F78534A-4E60-4E8A-9D1B-0666A62E1936}">
            <xm:f>Active!ET6&gt;Active!ET$2</xm:f>
            <x14:dxf>
              <font>
                <b/>
                <i val="0"/>
                <color rgb="FFFF0000"/>
              </font>
            </x14:dxf>
          </x14:cfRule>
          <xm:sqref>ET44 GA44 HH44</xm:sqref>
        </x14:conditionalFormatting>
        <x14:conditionalFormatting xmlns:xm="http://schemas.microsoft.com/office/excel/2006/main">
          <x14:cfRule type="expression" priority="4070" id="{1F78534A-4E60-4E8A-9D1B-0666A62E1936}">
            <xm:f>Active!ET5&gt;Active!ET$2</xm:f>
            <x14:dxf>
              <font>
                <b/>
                <i val="0"/>
                <color rgb="FFFF0000"/>
              </font>
            </x14:dxf>
          </x14:cfRule>
          <xm:sqref>HH33:HH34 GA33:GA34 ET33:ET34 ET38 GA38 HH38</xm:sqref>
        </x14:conditionalFormatting>
        <x14:conditionalFormatting xmlns:xm="http://schemas.microsoft.com/office/excel/2006/main">
          <x14:cfRule type="expression" priority="48" id="{33306B52-1051-4DC8-BFE1-041F4BB98054}">
            <xm:f>Active!ET5&gt;Active!ET$2</xm:f>
            <x14:dxf>
              <font>
                <b/>
                <i val="0"/>
                <color rgb="FFFF0000"/>
              </font>
            </x14:dxf>
          </x14:cfRule>
          <xm:sqref>ET45:ET46 GA45:GA46 HH45:HH46 HH36 GA36 ET36</xm:sqref>
        </x14:conditionalFormatting>
        <x14:conditionalFormatting xmlns:xm="http://schemas.microsoft.com/office/excel/2006/main">
          <x14:cfRule type="expression" priority="44" id="{ABB4AC65-F445-46AA-9CED-41AADC66305F}">
            <xm:f>Active!ET5&gt;Active!ET$2</xm:f>
            <x14:dxf>
              <font>
                <b/>
                <i val="0"/>
                <color rgb="FFFF0000"/>
              </font>
            </x14:dxf>
          </x14:cfRule>
          <xm:sqref>HH35 GA35 ET35 ET123:ET125 GA123:GA125 HH123:HH125</xm:sqref>
        </x14:conditionalFormatting>
        <x14:conditionalFormatting xmlns:xm="http://schemas.microsoft.com/office/excel/2006/main">
          <x14:cfRule type="expression" priority="35" id="{0D6D3110-D6F3-41F6-8E2B-8FA5094E69EB}">
            <xm:f>Active!DM60&lt;Active!$DM$3</xm:f>
            <x14:dxf>
              <font>
                <b/>
                <i val="0"/>
                <color rgb="FFFF0000"/>
              </font>
            </x14:dxf>
          </x14:cfRule>
          <xm:sqref>DM50:DM54 DM59:DM64</xm:sqref>
        </x14:conditionalFormatting>
        <x14:conditionalFormatting xmlns:xm="http://schemas.microsoft.com/office/excel/2006/main">
          <x14:cfRule type="expression" priority="36" id="{C17D7B2B-A301-4FC6-B57F-5BC50A9F4585}">
            <xm:f>Active!ET5&gt;Active!ET$2</xm:f>
            <x14:dxf>
              <font>
                <b/>
                <i val="0"/>
                <color rgb="FFFF0000"/>
              </font>
            </x14:dxf>
          </x14:cfRule>
          <xm:sqref>HH28:HH29 GA28:GA29 ET28:ET29</xm:sqref>
        </x14:conditionalFormatting>
        <x14:conditionalFormatting xmlns:xm="http://schemas.microsoft.com/office/excel/2006/main">
          <x14:cfRule type="expression" priority="31" id="{DD40ACBB-6E7D-4961-A65A-FAE061256902}">
            <xm:f>Active!DM7&lt;Active!$DM$3</xm:f>
            <x14:dxf>
              <font>
                <b/>
                <i val="0"/>
                <color rgb="FFFF0000"/>
              </font>
            </x14:dxf>
          </x14:cfRule>
          <xm:sqref>DM27</xm:sqref>
        </x14:conditionalFormatting>
        <x14:conditionalFormatting xmlns:xm="http://schemas.microsoft.com/office/excel/2006/main">
          <x14:cfRule type="expression" priority="32" id="{868F86BB-E668-48B5-AA49-BC4772883D8B}">
            <xm:f>Active!ET5&gt;Active!ET$2</xm:f>
            <x14:dxf>
              <font>
                <b/>
                <i val="0"/>
                <color rgb="FFFF0000"/>
              </font>
            </x14:dxf>
          </x14:cfRule>
          <xm:sqref>HH21:HH22 GA21:GA22 ET21:ET22 HH30:HH31 GA30:GA31 ET30:ET31 HH26 GA26 ET26</xm:sqref>
        </x14:conditionalFormatting>
        <x14:conditionalFormatting xmlns:xm="http://schemas.microsoft.com/office/excel/2006/main">
          <x14:cfRule type="expression" priority="27" id="{FAA9ED3C-F03C-4AD6-A7E4-8FB78611F23E}">
            <xm:f>Active!DM5&lt;Active!$DM$3</xm:f>
            <x14:dxf>
              <font>
                <b/>
                <i val="0"/>
                <color rgb="FFFF0000"/>
              </font>
            </x14:dxf>
          </x14:cfRule>
          <xm:sqref>DM19:DM20</xm:sqref>
        </x14:conditionalFormatting>
        <x14:conditionalFormatting xmlns:xm="http://schemas.microsoft.com/office/excel/2006/main">
          <x14:cfRule type="expression" priority="28" id="{31407B97-101B-44DA-AF77-8B49D8B724D2}">
            <xm:f>Active!ET5&gt;Active!ET$2</xm:f>
            <x14:dxf>
              <font>
                <b/>
                <i val="0"/>
                <color rgb="FFFF0000"/>
              </font>
            </x14:dxf>
          </x14:cfRule>
          <xm:sqref>HH19:HH20 GA19:GA20 ET19:ET20</xm:sqref>
        </x14:conditionalFormatting>
        <x14:conditionalFormatting xmlns:xm="http://schemas.microsoft.com/office/excel/2006/main">
          <x14:cfRule type="expression" priority="23" id="{752E93F7-7492-4455-9C59-B5725895EA2C}">
            <xm:f>Active!DM5&lt;Active!$DM$3</xm:f>
            <x14:dxf>
              <font>
                <b/>
                <i val="0"/>
                <color rgb="FFFF0000"/>
              </font>
            </x14:dxf>
          </x14:cfRule>
          <xm:sqref>DM17:DM18</xm:sqref>
        </x14:conditionalFormatting>
        <x14:conditionalFormatting xmlns:xm="http://schemas.microsoft.com/office/excel/2006/main">
          <x14:cfRule type="expression" priority="24" id="{924FB17B-1D6C-497E-933B-C80697E1941E}">
            <xm:f>Active!ET5&gt;Active!ET$2</xm:f>
            <x14:dxf>
              <font>
                <b/>
                <i val="0"/>
                <color rgb="FFFF0000"/>
              </font>
            </x14:dxf>
          </x14:cfRule>
          <xm:sqref>HH17:HH18 GA17:GA18 ET17:ET18</xm:sqref>
        </x14:conditionalFormatting>
        <x14:conditionalFormatting xmlns:xm="http://schemas.microsoft.com/office/excel/2006/main">
          <x14:cfRule type="expression" priority="19" id="{445DCB64-174C-49DA-B7E5-B004722750CD}">
            <xm:f>Active!DM5&lt;Active!$DM$3</xm:f>
            <x14:dxf>
              <font>
                <b/>
                <i val="0"/>
                <color rgb="FFFF0000"/>
              </font>
            </x14:dxf>
          </x14:cfRule>
          <xm:sqref>DM16</xm:sqref>
        </x14:conditionalFormatting>
        <x14:conditionalFormatting xmlns:xm="http://schemas.microsoft.com/office/excel/2006/main">
          <x14:cfRule type="expression" priority="20" id="{7020C03D-74A5-4AC6-80B9-951973EBDDF9}">
            <xm:f>Active!ET5&gt;Active!ET$2</xm:f>
            <x14:dxf>
              <font>
                <b/>
                <i val="0"/>
                <color rgb="FFFF0000"/>
              </font>
            </x14:dxf>
          </x14:cfRule>
          <xm:sqref>ET16 GA16 HH16</xm:sqref>
        </x14:conditionalFormatting>
        <x14:conditionalFormatting xmlns:xm="http://schemas.microsoft.com/office/excel/2006/main">
          <x14:cfRule type="expression" priority="16" id="{AD3AD1B7-EF2A-4356-AC4B-5597AE762088}">
            <xm:f>Active!ET5&gt;Active!ET$2</xm:f>
            <x14:dxf>
              <font>
                <b/>
                <i val="0"/>
                <color rgb="FFFF0000"/>
              </font>
            </x14:dxf>
          </x14:cfRule>
          <xm:sqref>ET15 GA15 HH15</xm:sqref>
        </x14:conditionalFormatting>
        <x14:conditionalFormatting xmlns:xm="http://schemas.microsoft.com/office/excel/2006/main">
          <x14:cfRule type="expression" priority="11" id="{CFB58939-5607-471D-9ADA-CBFE216E3403}">
            <xm:f>Active!DM7&lt;Active!$DM$3</xm:f>
            <x14:dxf>
              <font>
                <b/>
                <i val="0"/>
                <color rgb="FFFF0000"/>
              </font>
            </x14:dxf>
          </x14:cfRule>
          <xm:sqref>DM14</xm:sqref>
        </x14:conditionalFormatting>
        <x14:conditionalFormatting xmlns:xm="http://schemas.microsoft.com/office/excel/2006/main">
          <x14:cfRule type="expression" priority="12" id="{78FF3E5F-6A7B-4621-AEDD-CAB537F9C394}">
            <xm:f>Active!ET5&gt;Active!ET$2</xm:f>
            <x14:dxf>
              <font>
                <b/>
                <i val="0"/>
                <color rgb="FFFF0000"/>
              </font>
            </x14:dxf>
          </x14:cfRule>
          <xm:sqref>HH8:HH9 GA8:GA9 ET8:ET9 HH13 GA13 ET13</xm:sqref>
        </x14:conditionalFormatting>
        <x14:conditionalFormatting xmlns:xm="http://schemas.microsoft.com/office/excel/2006/main">
          <x14:cfRule type="expression" priority="7" id="{BE7EB7E4-3EA5-4EE5-BFB0-DF9E8EE0F474}">
            <xm:f>Active!DM5&lt;Active!$DM$3</xm:f>
            <x14:dxf>
              <font>
                <b/>
                <i val="0"/>
                <color rgb="FFFF0000"/>
              </font>
            </x14:dxf>
          </x14:cfRule>
          <xm:sqref>DM6:DM7</xm:sqref>
        </x14:conditionalFormatting>
        <x14:conditionalFormatting xmlns:xm="http://schemas.microsoft.com/office/excel/2006/main">
          <x14:cfRule type="expression" priority="8" id="{C2A10E3E-FF91-4822-B3E7-FD2BC7675ECF}">
            <xm:f>Active!ET5&gt;Active!ET$2</xm:f>
            <x14:dxf>
              <font>
                <b/>
                <i val="0"/>
                <color rgb="FFFF0000"/>
              </font>
            </x14:dxf>
          </x14:cfRule>
          <xm:sqref>ET6:ET7 GA6:GA7 HH6:HH7</xm:sqref>
        </x14:conditionalFormatting>
        <x14:conditionalFormatting xmlns:xm="http://schemas.microsoft.com/office/excel/2006/main">
          <x14:cfRule type="expression" priority="3" id="{6CF714B3-7523-40B9-8203-771A6F2F4B5D}">
            <xm:f>Active!DM76&lt;Active!$DM$3</xm:f>
            <x14:dxf>
              <font>
                <b/>
                <i val="0"/>
                <color rgb="FFFF0000"/>
              </font>
            </x14:dxf>
          </x14:cfRule>
          <xm:sqref>DM39:DM43</xm:sqref>
        </x14:conditionalFormatting>
        <x14:conditionalFormatting xmlns:xm="http://schemas.microsoft.com/office/excel/2006/main">
          <x14:cfRule type="expression" priority="4" id="{6C8A4B3B-85A1-471B-846F-6C71BDB5240B}">
            <xm:f>Active!ET5&gt;Active!ET$2</xm:f>
            <x14:dxf>
              <font>
                <b/>
                <i val="0"/>
                <color rgb="FFFF0000"/>
              </font>
            </x14:dxf>
          </x14:cfRule>
          <xm:sqref>HH5 GA5 ET5</xm:sqref>
        </x14:conditionalFormatting>
        <x14:conditionalFormatting xmlns:xm="http://schemas.microsoft.com/office/excel/2006/main">
          <x14:cfRule type="expression" priority="4514" id="{E2859E31-049E-4098-9EAF-8F74DBF86337}">
            <xm:f>Active!DM96&lt;Active!$DM$3</xm:f>
            <x14:dxf>
              <font>
                <b/>
                <i val="0"/>
                <color rgb="FFFF0000"/>
              </font>
            </x14:dxf>
          </x14:cfRule>
          <xm:sqref>DM69:DM88</xm:sqref>
        </x14:conditionalFormatting>
        <x14:conditionalFormatting xmlns:xm="http://schemas.microsoft.com/office/excel/2006/main">
          <x14:cfRule type="expression" priority="4588" id="{E2859E31-049E-4098-9EAF-8F74DBF86337}">
            <xm:f>Active!DM18&lt;Active!$DM$3</xm:f>
            <x14:dxf>
              <font>
                <b/>
                <i val="0"/>
                <color rgb="FFFF0000"/>
              </font>
            </x14:dxf>
          </x14:cfRule>
          <xm:sqref>DM65:DM68</xm:sqref>
        </x14:conditionalFormatting>
        <x14:conditionalFormatting xmlns:xm="http://schemas.microsoft.com/office/excel/2006/main">
          <x14:cfRule type="expression" priority="4770" id="{E2859E31-049E-4098-9EAF-8F74DBF86337}">
            <xm:f>Active!DM6&lt;Active!$DM$3</xm:f>
            <x14:dxf>
              <font>
                <b/>
                <i val="0"/>
                <color rgb="FFFF0000"/>
              </font>
            </x14:dxf>
          </x14:cfRule>
          <xm:sqref>DM44</xm:sqref>
        </x14:conditionalFormatting>
        <x14:conditionalFormatting xmlns:xm="http://schemas.microsoft.com/office/excel/2006/main">
          <x14:cfRule type="expression" priority="4936" id="{E2859E31-049E-4098-9EAF-8F74DBF86337}">
            <xm:f>Active!DM7&lt;Active!$DM$3</xm:f>
            <x14:dxf>
              <font>
                <b/>
                <i val="0"/>
                <color rgb="FFFF0000"/>
              </font>
            </x14:dxf>
          </x14:cfRule>
          <xm:sqref>DM47:DM49</xm:sqref>
        </x14:conditionalFormatting>
        <x14:conditionalFormatting xmlns:xm="http://schemas.microsoft.com/office/excel/2006/main">
          <x14:cfRule type="expression" priority="5058" id="{7020C03D-74A5-4AC6-80B9-951973EBDDF9}">
            <xm:f>Active!ET7&gt;Active!ET$2</xm:f>
            <x14:dxf>
              <font>
                <b/>
                <i val="0"/>
                <color rgb="FFFF0000"/>
              </font>
            </x14:dxf>
          </x14:cfRule>
          <xm:sqref>HH14 GA14 ET14</xm:sqref>
        </x14:conditionalFormatting>
        <x14:conditionalFormatting xmlns:xm="http://schemas.microsoft.com/office/excel/2006/main">
          <x14:cfRule type="expression" priority="5192" id="{0D6D3110-D6F3-41F6-8E2B-8FA5094E69EB}">
            <xm:f>Active!DM5&lt;Active!$DM$3</xm:f>
            <x14:dxf>
              <font>
                <b/>
                <i val="0"/>
                <color rgb="FFFF0000"/>
              </font>
            </x14:dxf>
          </x14:cfRule>
          <xm:sqref>DM26 DM30:DM31 DM21:DM22</xm:sqref>
        </x14:conditionalFormatting>
        <x14:conditionalFormatting xmlns:xm="http://schemas.microsoft.com/office/excel/2006/main">
          <x14:cfRule type="expression" priority="5203" id="{1F78534A-4E60-4E8A-9D1B-0666A62E1936}">
            <xm:f>Active!ET7&gt;Active!ET$2</xm:f>
            <x14:dxf>
              <font>
                <b/>
                <i val="0"/>
                <color rgb="FFFF0000"/>
              </font>
            </x14:dxf>
          </x14:cfRule>
          <xm:sqref>ET47:ET49 GA47:GA49 HH47:HH49</xm:sqref>
        </x14:conditionalFormatting>
        <x14:conditionalFormatting xmlns:xm="http://schemas.microsoft.com/office/excel/2006/main">
          <x14:cfRule type="expression" priority="5225" id="{868F86BB-E668-48B5-AA49-BC4772883D8B}">
            <xm:f>Active!ET7&gt;Active!ET$2</xm:f>
            <x14:dxf>
              <font>
                <b/>
                <i val="0"/>
                <color rgb="FFFF0000"/>
              </font>
            </x14:dxf>
          </x14:cfRule>
          <xm:sqref>HH27 GA27 ET27</xm:sqref>
        </x14:conditionalFormatting>
        <x14:conditionalFormatting xmlns:xm="http://schemas.microsoft.com/office/excel/2006/main">
          <x14:cfRule type="expression" priority="5352" id="{AD3AD1B7-EF2A-4356-AC4B-5597AE762088}">
            <xm:f>Active!ET14&gt;Active!ET$2</xm:f>
            <x14:dxf>
              <font>
                <b/>
                <i val="0"/>
                <color rgb="FFFF0000"/>
              </font>
            </x14:dxf>
          </x14:cfRule>
          <xm:sqref>HH23:HH24 GA23:GA24 ET23:ET24</xm:sqref>
        </x14:conditionalFormatting>
        <x14:conditionalFormatting xmlns:xm="http://schemas.microsoft.com/office/excel/2006/main">
          <x14:cfRule type="expression" priority="5383" id="{C2A10E3E-FF91-4822-B3E7-FD2BC7675ECF}">
            <xm:f>Active!ET14&gt;Active!ET$2</xm:f>
            <x14:dxf>
              <font>
                <b/>
                <i val="0"/>
                <color rgb="FFFF0000"/>
              </font>
            </x14:dxf>
          </x14:cfRule>
          <xm:sqref>HH10:HH11 GA10:GA11 ET10:ET11</xm:sqref>
        </x14:conditionalFormatting>
        <x14:conditionalFormatting xmlns:xm="http://schemas.microsoft.com/office/excel/2006/main">
          <x14:cfRule type="expression" priority="5394" id="{1F78534A-4E60-4E8A-9D1B-0666A62E1936}">
            <xm:f>Active!ET11&gt;Active!ET$2</xm:f>
            <x14:dxf>
              <font>
                <b/>
                <i val="0"/>
                <color rgb="FFFF0000"/>
              </font>
            </x14:dxf>
          </x14:cfRule>
          <xm:sqref>ET56:ET58 GA56:GA58 HH56:HH58</xm:sqref>
        </x14:conditionalFormatting>
        <x14:conditionalFormatting xmlns:xm="http://schemas.microsoft.com/office/excel/2006/main">
          <x14:cfRule type="expression" priority="5687" id="{0D6D3110-D6F3-41F6-8E2B-8FA5094E69EB}">
            <xm:f>Active!DM5&lt;Active!$DM$3</xm:f>
            <x14:dxf>
              <font>
                <b/>
                <i val="0"/>
                <color rgb="FFFF0000"/>
              </font>
            </x14:dxf>
          </x14:cfRule>
          <xm:sqref>DM33:DM34 DM38</xm:sqref>
        </x14:conditionalFormatting>
        <x14:conditionalFormatting xmlns:xm="http://schemas.microsoft.com/office/excel/2006/main">
          <x14:cfRule type="expression" priority="5731" id="{6CF714B3-7523-40B9-8203-771A6F2F4B5D}">
            <xm:f>Active!DM5&lt;Active!$DM$3</xm:f>
            <x14:dxf>
              <font>
                <b/>
                <i val="0"/>
                <color rgb="FFFF0000"/>
              </font>
            </x14:dxf>
          </x14:cfRule>
          <xm:sqref>DM5</xm:sqref>
        </x14:conditionalFormatting>
        <x14:conditionalFormatting xmlns:xm="http://schemas.microsoft.com/office/excel/2006/main">
          <x14:cfRule type="expression" priority="5738" id="{E2859E31-049E-4098-9EAF-8F74DBF86337}">
            <xm:f>Active!DM5&lt;Active!$DM$3</xm:f>
            <x14:dxf>
              <font>
                <b/>
                <i val="0"/>
                <color rgb="FFFF0000"/>
              </font>
            </x14:dxf>
          </x14:cfRule>
          <xm:sqref>DM15</xm:sqref>
        </x14:conditionalFormatting>
        <x14:conditionalFormatting xmlns:xm="http://schemas.microsoft.com/office/excel/2006/main">
          <x14:cfRule type="expression" priority="5852" id="{E2859E31-049E-4098-9EAF-8F74DBF86337}">
            <xm:f>Active!DM14&lt;Active!$DM$3</xm:f>
            <x14:dxf>
              <font>
                <b/>
                <i val="0"/>
                <color rgb="FFFF0000"/>
              </font>
            </x14:dxf>
          </x14:cfRule>
          <xm:sqref>DM23:DM24</xm:sqref>
        </x14:conditionalFormatting>
        <x14:conditionalFormatting xmlns:xm="http://schemas.microsoft.com/office/excel/2006/main">
          <x14:cfRule type="expression" priority="6109" id="{E2859E31-049E-4098-9EAF-8F74DBF86337}">
            <xm:f>Active!DM5&lt;Active!$DM$3</xm:f>
            <x14:dxf>
              <font>
                <b/>
                <i val="0"/>
                <color rgb="FFFF0000"/>
              </font>
            </x14:dxf>
          </x14:cfRule>
          <xm:sqref>DM13 DM8:DM9</xm:sqref>
        </x14:conditionalFormatting>
        <x14:conditionalFormatting xmlns:xm="http://schemas.microsoft.com/office/excel/2006/main">
          <x14:cfRule type="expression" priority="6364" id="{E2859E31-049E-4098-9EAF-8F74DBF86337}">
            <xm:f>Active!DM14&lt;Active!$DM$3</xm:f>
            <x14:dxf>
              <font>
                <b/>
                <i val="0"/>
                <color rgb="FFFF0000"/>
              </font>
            </x14:dxf>
          </x14:cfRule>
          <xm:sqref>DM10:DM11</xm:sqref>
        </x14:conditionalFormatting>
        <x14:conditionalFormatting xmlns:xm="http://schemas.microsoft.com/office/excel/2006/main">
          <x14:cfRule type="expression" priority="6422" id="{E2859E31-049E-4098-9EAF-8F74DBF86337}">
            <xm:f>Active!DM5&lt;Active!$DM$3</xm:f>
            <x14:dxf>
              <font>
                <b/>
                <i val="0"/>
                <color rgb="FFFF0000"/>
              </font>
            </x14:dxf>
          </x14:cfRule>
          <xm:sqref>DM37</xm:sqref>
        </x14:conditionalFormatting>
        <x14:conditionalFormatting xmlns:xm="http://schemas.microsoft.com/office/excel/2006/main">
          <x14:cfRule type="expression" priority="6654" id="{C2A10E3E-FF91-4822-B3E7-FD2BC7675ECF}">
            <xm:f>Active!ET60&gt;Active!ET$2</xm:f>
            <x14:dxf>
              <font>
                <b/>
                <i val="0"/>
                <color rgb="FFFF0000"/>
              </font>
            </x14:dxf>
          </x14:cfRule>
          <xm:sqref>ET50:ET54 GA50:GA54 HH50:HH54 ET59:ET64 GA59:GA64 HH59:HH64</xm:sqref>
        </x14:conditionalFormatting>
        <x14:conditionalFormatting xmlns:xm="http://schemas.microsoft.com/office/excel/2006/main">
          <x14:cfRule type="expression" priority="6698" id="{868F86BB-E668-48B5-AA49-BC4772883D8B}">
            <xm:f>Active!ET17&gt;Active!ET$2</xm:f>
            <x14:dxf>
              <font>
                <b/>
                <i val="0"/>
                <color rgb="FFFF0000"/>
              </font>
            </x14:dxf>
          </x14:cfRule>
          <xm:sqref>HH32 GA32 ET32</xm:sqref>
        </x14:conditionalFormatting>
        <x14:conditionalFormatting xmlns:xm="http://schemas.microsoft.com/office/excel/2006/main">
          <x14:cfRule type="expression" priority="6743" id="{0D6D3110-D6F3-41F6-8E2B-8FA5094E69EB}">
            <xm:f>Active!DM17&lt;Active!$DM$3</xm:f>
            <x14:dxf>
              <font>
                <b/>
                <i val="0"/>
                <color rgb="FFFF0000"/>
              </font>
            </x14:dxf>
          </x14:cfRule>
          <xm:sqref>DM32</xm:sqref>
        </x14:conditionalFormatting>
        <x14:conditionalFormatting xmlns:xm="http://schemas.microsoft.com/office/excel/2006/main">
          <x14:cfRule type="expression" priority="6752" id="{AD3AD1B7-EF2A-4356-AC4B-5597AE762088}">
            <xm:f>Active!ET17&gt;Active!ET$2</xm:f>
            <x14:dxf>
              <font>
                <b/>
                <i val="0"/>
                <color rgb="FFFF0000"/>
              </font>
            </x14:dxf>
          </x14:cfRule>
          <xm:sqref>HH25 GA25 ET25</xm:sqref>
        </x14:conditionalFormatting>
        <x14:conditionalFormatting xmlns:xm="http://schemas.microsoft.com/office/excel/2006/main">
          <x14:cfRule type="expression" priority="6758" id="{C2A10E3E-FF91-4822-B3E7-FD2BC7675ECF}">
            <xm:f>Active!ET17&gt;Active!ET$2</xm:f>
            <x14:dxf>
              <font>
                <b/>
                <i val="0"/>
                <color rgb="FFFF0000"/>
              </font>
            </x14:dxf>
          </x14:cfRule>
          <xm:sqref>HH12 GA12 ET12</xm:sqref>
        </x14:conditionalFormatting>
        <x14:conditionalFormatting xmlns:xm="http://schemas.microsoft.com/office/excel/2006/main">
          <x14:cfRule type="expression" priority="6766" id="{1F78534A-4E60-4E8A-9D1B-0666A62E1936}">
            <xm:f>Active!ET18&gt;Active!ET$2</xm:f>
            <x14:dxf>
              <font>
                <b/>
                <i val="0"/>
                <color rgb="FFFF0000"/>
              </font>
            </x14:dxf>
          </x14:cfRule>
          <xm:sqref>ET65:ET68 GA65:GA68 HH65:HH68</xm:sqref>
        </x14:conditionalFormatting>
        <x14:conditionalFormatting xmlns:xm="http://schemas.microsoft.com/office/excel/2006/main">
          <x14:cfRule type="expression" priority="6774" id="{E2859E31-049E-4098-9EAF-8F74DBF86337}">
            <xm:f>Active!DM17&lt;Active!$DM$3</xm:f>
            <x14:dxf>
              <font>
                <b/>
                <i val="0"/>
                <color rgb="FFFF0000"/>
              </font>
            </x14:dxf>
          </x14:cfRule>
          <xm:sqref>DM25</xm:sqref>
        </x14:conditionalFormatting>
        <x14:conditionalFormatting xmlns:xm="http://schemas.microsoft.com/office/excel/2006/main">
          <x14:cfRule type="expression" priority="6778" id="{E2859E31-049E-4098-9EAF-8F74DBF86337}">
            <xm:f>Active!DM17&lt;Active!$DM$3</xm:f>
            <x14:dxf>
              <font>
                <b/>
                <i val="0"/>
                <color rgb="FFFF0000"/>
              </font>
            </x14:dxf>
          </x14:cfRule>
          <xm:sqref>DM12</xm:sqref>
        </x14:conditionalFormatting>
        <x14:conditionalFormatting xmlns:xm="http://schemas.microsoft.com/office/excel/2006/main">
          <x14:cfRule type="expression" priority="6838" id="{0D6D3110-D6F3-41F6-8E2B-8FA5094E69EB}">
            <xm:f>Active!DM16&lt;Active!$DM$3</xm:f>
            <x14:dxf>
              <font>
                <b/>
                <i val="0"/>
                <color rgb="FFFF0000"/>
              </font>
            </x14:dxf>
          </x14:cfRule>
          <xm:sqref>DM55</xm:sqref>
        </x14:conditionalFormatting>
        <x14:conditionalFormatting xmlns:xm="http://schemas.microsoft.com/office/excel/2006/main">
          <x14:cfRule type="expression" priority="6921" id="{C2A10E3E-FF91-4822-B3E7-FD2BC7675ECF}">
            <xm:f>Active!ET16&gt;Active!ET$2</xm:f>
            <x14:dxf>
              <font>
                <b/>
                <i val="0"/>
                <color rgb="FFFF0000"/>
              </font>
            </x14:dxf>
          </x14:cfRule>
          <xm:sqref>ET55 GA55 HH55</xm:sqref>
        </x14:conditionalFormatting>
        <x14:conditionalFormatting xmlns:xm="http://schemas.microsoft.com/office/excel/2006/main">
          <x14:cfRule type="expression" priority="6922" id="{E2859E31-049E-4098-9EAF-8F74DBF86337}">
            <xm:f>Active!DM5&lt;Active!$DM$3</xm:f>
            <x14:dxf>
              <font>
                <b/>
                <i val="0"/>
                <color rgb="FFFF0000"/>
              </font>
            </x14:dxf>
          </x14:cfRule>
          <xm:sqref>DM28:DM29</xm:sqref>
        </x14:conditionalFormatting>
        <x14:conditionalFormatting xmlns:xm="http://schemas.microsoft.com/office/excel/2006/main">
          <x14:cfRule type="expression" priority="6952" id="{C17D7B2B-A301-4FC6-B57F-5BC50A9F4585}">
            <xm:f>Active!ET65&gt;Active!ET$2</xm:f>
            <x14:dxf>
              <font>
                <b/>
                <i val="0"/>
                <color rgb="FFFF0000"/>
              </font>
            </x14:dxf>
          </x14:cfRule>
          <xm:sqref>ET89:ET92 GA89:GA92 HH89:HH92</xm:sqref>
        </x14:conditionalFormatting>
        <x14:conditionalFormatting xmlns:xm="http://schemas.microsoft.com/office/excel/2006/main">
          <x14:cfRule type="expression" priority="7030" id="{AD3AD1B7-EF2A-4356-AC4B-5597AE762088}">
            <xm:f>Active!ET96&gt;Active!ET$2</xm:f>
            <x14:dxf>
              <font>
                <b/>
                <i val="0"/>
                <color rgb="FFFF0000"/>
              </font>
            </x14:dxf>
          </x14:cfRule>
          <xm:sqref>ET69:ET88 GA69:GA88 HH69:HH88</xm:sqref>
        </x14:conditionalFormatting>
        <x14:conditionalFormatting xmlns:xm="http://schemas.microsoft.com/office/excel/2006/main">
          <x14:cfRule type="expression" priority="7055" id="{6C8A4B3B-85A1-471B-846F-6C71BDB5240B}">
            <xm:f>Active!ET76&gt;Active!ET$2</xm:f>
            <x14:dxf>
              <font>
                <b/>
                <i val="0"/>
                <color rgb="FFFF0000"/>
              </font>
            </x14:dxf>
          </x14:cfRule>
          <xm:sqref>ET39:ET43 GA39:GA43 HH39:HH43</xm:sqref>
        </x14:conditionalFormatting>
        <x14:conditionalFormatting xmlns:xm="http://schemas.microsoft.com/office/excel/2006/main">
          <x14:cfRule type="expression" priority="7172" id="{AD3AD1B7-EF2A-4356-AC4B-5597AE762088}">
            <xm:f>Active!ET122&gt;Active!ET$2</xm:f>
            <x14:dxf>
              <font>
                <b/>
                <i val="0"/>
                <color rgb="FFFF0000"/>
              </font>
            </x14:dxf>
          </x14:cfRule>
          <xm:sqref>ET126:ET133 GA126:GA133 HH126:HH133 ET93:ET122 GA93:GA122 HH93:HH122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13"/>
  <sheetViews>
    <sheetView tabSelected="1" zoomScale="85" zoomScaleNormal="85" workbookViewId="0">
      <pane xSplit="13" ySplit="3" topLeftCell="CO4" activePane="bottomRight" state="frozen"/>
      <selection pane="topRight" activeCell="M1" sqref="M1"/>
      <selection pane="bottomLeft" activeCell="A4" sqref="A4"/>
      <selection pane="bottomRight" activeCell="G6" sqref="G6"/>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1.5703125" style="14" customWidth="1"/>
    <col min="8" max="8" width="10.85546875" style="17" customWidth="1"/>
    <col min="9" max="9" width="12.5703125" style="14" customWidth="1"/>
    <col min="10" max="10" width="13.42578125" style="14" customWidth="1"/>
    <col min="11" max="11" width="9.7109375" style="14" customWidth="1"/>
    <col min="12" max="12" width="12.140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9" t="s">
        <v>0</v>
      </c>
      <c r="O1" s="750"/>
      <c r="P1" s="750" t="s">
        <v>1</v>
      </c>
      <c r="Q1" s="751"/>
      <c r="R1" s="752" t="s">
        <v>2</v>
      </c>
      <c r="S1" s="753"/>
      <c r="T1" s="753" t="s">
        <v>3</v>
      </c>
      <c r="U1" s="754"/>
      <c r="V1" s="755" t="s">
        <v>23</v>
      </c>
      <c r="W1" s="756"/>
      <c r="X1" s="756" t="s">
        <v>4</v>
      </c>
      <c r="Y1" s="757"/>
      <c r="Z1" s="761" t="s">
        <v>24</v>
      </c>
      <c r="AA1" s="762"/>
      <c r="AB1" s="763" t="s">
        <v>112</v>
      </c>
      <c r="AC1" s="764"/>
      <c r="AD1" s="758" t="s">
        <v>618</v>
      </c>
      <c r="AE1" s="759"/>
      <c r="AF1" s="760"/>
      <c r="AG1" s="758" t="s">
        <v>619</v>
      </c>
      <c r="AH1" s="759"/>
      <c r="AI1" s="760"/>
      <c r="AJ1" s="758" t="s">
        <v>620</v>
      </c>
      <c r="AK1" s="759"/>
      <c r="AL1" s="760"/>
      <c r="AM1" s="758" t="s">
        <v>621</v>
      </c>
      <c r="AN1" s="759"/>
      <c r="AO1" s="760"/>
      <c r="AP1" s="758" t="s">
        <v>622</v>
      </c>
      <c r="AQ1" s="759"/>
      <c r="AR1" s="760"/>
      <c r="AS1" s="758" t="s">
        <v>623</v>
      </c>
      <c r="AT1" s="759"/>
      <c r="AU1" s="760"/>
      <c r="AV1" s="758" t="s">
        <v>895</v>
      </c>
      <c r="AW1" s="759"/>
      <c r="AX1" s="760"/>
      <c r="AY1" s="742" t="s">
        <v>624</v>
      </c>
      <c r="AZ1" s="743"/>
      <c r="BA1" s="744"/>
      <c r="BB1" s="742" t="s">
        <v>625</v>
      </c>
      <c r="BC1" s="743"/>
      <c r="BD1" s="744"/>
      <c r="BE1" s="748" t="s">
        <v>626</v>
      </c>
      <c r="BF1" s="748"/>
      <c r="BG1" s="748"/>
      <c r="BH1" s="748" t="s">
        <v>627</v>
      </c>
      <c r="BI1" s="748"/>
      <c r="BJ1" s="748"/>
      <c r="BK1" s="742" t="s">
        <v>628</v>
      </c>
      <c r="BL1" s="743"/>
      <c r="BM1" s="744"/>
      <c r="BN1" s="742" t="s">
        <v>629</v>
      </c>
      <c r="BO1" s="743"/>
      <c r="BP1" s="744"/>
      <c r="BQ1" s="742" t="s">
        <v>896</v>
      </c>
      <c r="BR1" s="743"/>
      <c r="BS1" s="744"/>
      <c r="BT1" s="745" t="s">
        <v>59</v>
      </c>
      <c r="BU1" s="746"/>
      <c r="BV1" s="747"/>
      <c r="BW1" s="765" t="s">
        <v>630</v>
      </c>
      <c r="BX1" s="766"/>
      <c r="BY1" s="767"/>
      <c r="BZ1" s="765" t="s">
        <v>631</v>
      </c>
      <c r="CA1" s="766"/>
      <c r="CB1" s="767"/>
      <c r="CC1" s="765" t="s">
        <v>897</v>
      </c>
      <c r="CD1" s="766"/>
      <c r="CE1" s="766"/>
      <c r="CF1" s="766" t="s">
        <v>898</v>
      </c>
      <c r="CG1" s="766"/>
      <c r="CH1" s="767"/>
      <c r="CI1" s="765" t="s">
        <v>902</v>
      </c>
      <c r="CJ1" s="766"/>
      <c r="CK1" s="767"/>
      <c r="CL1" s="765" t="s">
        <v>632</v>
      </c>
      <c r="CM1" s="766"/>
      <c r="CN1" s="767"/>
      <c r="CO1" s="765" t="s">
        <v>635</v>
      </c>
      <c r="CP1" s="766"/>
      <c r="CQ1" s="767"/>
      <c r="CR1" s="765" t="s">
        <v>640</v>
      </c>
      <c r="CS1" s="766"/>
      <c r="CT1" s="767"/>
      <c r="CU1" s="765" t="s">
        <v>633</v>
      </c>
      <c r="CV1" s="766"/>
      <c r="CW1" s="767"/>
      <c r="CX1" s="768" t="s">
        <v>634</v>
      </c>
      <c r="CY1" s="769"/>
      <c r="CZ1" s="770"/>
      <c r="DA1" s="765" t="s">
        <v>636</v>
      </c>
      <c r="DB1" s="766"/>
      <c r="DC1" s="767"/>
      <c r="DD1" s="765" t="s">
        <v>637</v>
      </c>
      <c r="DE1" s="766"/>
      <c r="DF1" s="767"/>
      <c r="DG1" s="211" t="s">
        <v>120</v>
      </c>
      <c r="DH1" s="212" t="s">
        <v>119</v>
      </c>
      <c r="DI1" s="212" t="s">
        <v>106</v>
      </c>
      <c r="DJ1" s="283" t="s">
        <v>139</v>
      </c>
      <c r="DK1" s="212" t="s">
        <v>107</v>
      </c>
      <c r="DL1" s="213" t="s">
        <v>138</v>
      </c>
      <c r="DM1" s="288" t="str">
        <f>Active!DM1</f>
        <v>S21-1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1779</v>
      </c>
      <c r="B6" s="392">
        <v>4</v>
      </c>
      <c r="C6" s="13" t="s">
        <v>598</v>
      </c>
      <c r="D6" s="423">
        <v>43101</v>
      </c>
      <c r="E6" s="20" t="s">
        <v>1115</v>
      </c>
      <c r="F6" s="6">
        <v>8748162</v>
      </c>
      <c r="G6" s="20">
        <v>1</v>
      </c>
      <c r="H6" s="20"/>
      <c r="I6" s="23"/>
      <c r="J6" s="6" t="s">
        <v>18</v>
      </c>
      <c r="K6" s="6" t="s">
        <v>18</v>
      </c>
      <c r="L6" s="424"/>
      <c r="M6" s="651" t="s">
        <v>599</v>
      </c>
      <c r="N6" s="24" t="s">
        <v>16</v>
      </c>
      <c r="O6" s="107"/>
      <c r="P6" s="108"/>
      <c r="Q6" s="444"/>
      <c r="R6" s="24" t="s">
        <v>16</v>
      </c>
      <c r="S6" s="107"/>
      <c r="T6" s="107"/>
      <c r="U6" s="290"/>
      <c r="V6" s="24" t="s">
        <v>493</v>
      </c>
      <c r="W6" s="107">
        <v>63.5</v>
      </c>
      <c r="X6" s="723"/>
      <c r="Y6" s="724"/>
      <c r="Z6" s="24" t="s">
        <v>19</v>
      </c>
      <c r="AA6" s="273"/>
      <c r="AB6" s="24">
        <v>54.65</v>
      </c>
      <c r="AC6" s="273"/>
      <c r="AD6" s="24">
        <v>60</v>
      </c>
      <c r="AE6" s="107"/>
      <c r="AF6" s="273"/>
      <c r="AG6" s="24">
        <v>56</v>
      </c>
      <c r="AH6" s="107"/>
      <c r="AI6" s="273"/>
      <c r="AJ6" s="24">
        <v>66</v>
      </c>
      <c r="AK6" s="107"/>
      <c r="AL6" s="273"/>
      <c r="AM6" s="24">
        <v>40</v>
      </c>
      <c r="AN6" s="107"/>
      <c r="AO6" s="273"/>
      <c r="AP6" s="24">
        <v>40</v>
      </c>
      <c r="AQ6" s="107"/>
      <c r="AR6" s="273"/>
      <c r="AS6" s="24">
        <v>40</v>
      </c>
      <c r="AT6" s="107"/>
      <c r="AU6" s="273"/>
      <c r="AV6" s="24">
        <v>40</v>
      </c>
      <c r="AW6" s="107"/>
      <c r="AX6" s="273"/>
      <c r="AY6" s="648">
        <v>10</v>
      </c>
      <c r="AZ6" s="107" t="s">
        <v>1397</v>
      </c>
      <c r="BA6" s="273"/>
      <c r="BB6" s="281">
        <v>30.25</v>
      </c>
      <c r="BC6" s="653" t="s">
        <v>1404</v>
      </c>
      <c r="BD6" s="694" t="s">
        <v>1117</v>
      </c>
      <c r="BE6" s="281">
        <v>8.5</v>
      </c>
      <c r="BF6" s="693" t="s">
        <v>1116</v>
      </c>
      <c r="BG6" s="273"/>
      <c r="BH6" s="281">
        <v>39</v>
      </c>
      <c r="BI6" s="693" t="s">
        <v>1116</v>
      </c>
      <c r="BJ6" s="273"/>
      <c r="BK6" s="24">
        <v>64</v>
      </c>
      <c r="BL6" s="107"/>
      <c r="BM6" s="273"/>
      <c r="BN6" s="648">
        <v>0</v>
      </c>
      <c r="BO6" s="107" t="s">
        <v>1745</v>
      </c>
      <c r="BP6" s="273"/>
      <c r="BQ6" s="24">
        <v>42</v>
      </c>
      <c r="BR6" s="107"/>
      <c r="BS6" s="273"/>
      <c r="BT6" s="24" t="s">
        <v>1387</v>
      </c>
      <c r="BU6" s="291"/>
      <c r="BV6" s="273"/>
      <c r="BW6" s="24" t="s">
        <v>1398</v>
      </c>
      <c r="BX6" s="107"/>
      <c r="BY6" s="273"/>
      <c r="BZ6" s="24" t="s">
        <v>1398</v>
      </c>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f>AVERAGE(AY6:DF6)</f>
        <v>27.678571428571427</v>
      </c>
      <c r="DK6" s="219"/>
      <c r="DL6" s="220">
        <f>IF(DJ6&gt;80, 4, (DJ6-50)/20+2.5)</f>
        <v>1.3839285714285714</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5</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5</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6</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6</v>
      </c>
      <c r="HI6" s="243"/>
      <c r="HJ6" s="242">
        <f>IF(MAX($N6:$Q6)&gt;=40, Active!HJ$2, 0)</f>
        <v>0</v>
      </c>
      <c r="HK6" s="234">
        <f>IF(MAX($R6:$U6)&gt;=40, Active!HK$2, 0)</f>
        <v>0</v>
      </c>
      <c r="HL6" s="234">
        <f>IF(MAX($V6:$Y6)&gt;=40, Active!HL$2, 0)</f>
        <v>3</v>
      </c>
      <c r="HM6" s="234">
        <f>IF(MAX($Z6:$AA6)&gt;=40, Active!HM$2, 0)</f>
        <v>0</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0</v>
      </c>
      <c r="HW6" s="238">
        <f>IF(MAX($BB6:$BD6)&gt;=40, Active!HW$2, 0)</f>
        <v>0</v>
      </c>
      <c r="HX6" s="238">
        <f>IF(MAX($BE6:$BG6)&gt;=40, Active!HX$2, 0)</f>
        <v>0</v>
      </c>
      <c r="HY6" s="238">
        <f>IF(MAX($BH6:$BJ6)&gt;=40, Active!HY$2, 0)</f>
        <v>0</v>
      </c>
      <c r="HZ6" s="238">
        <f>IF(MAX($BK6:$BM6)&gt;=40, Active!HZ$2, 0)</f>
        <v>10</v>
      </c>
      <c r="IA6" s="238">
        <f>IF(MAX($BN6:$BP6)&gt;=40, Active!IA$2, 0)</f>
        <v>0</v>
      </c>
      <c r="IB6" s="238">
        <f>IF(MAX($BQ6:$BS6)&gt;=40, Active!IB$2, 0)</f>
        <v>10</v>
      </c>
      <c r="IC6" s="238">
        <f>IF(MAX($BT6:$BV6)&gt;=40, Active!IC$2, 0)</f>
        <v>0</v>
      </c>
      <c r="ID6" s="239">
        <f>IF(MAX($BW6:$BY6)&gt;=40, Active!ID$2, 0)</f>
        <v>0</v>
      </c>
      <c r="IE6" s="240">
        <f>IF(MAX($BZ6:$CB6)&gt;=40, Active!IE$2, 0)</f>
        <v>0</v>
      </c>
      <c r="IF6" s="240">
        <f>IF(MAX($CC6:$CE6)&gt;=40, Active!IF$2, 0)</f>
        <v>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0</v>
      </c>
      <c r="IM6" s="240">
        <f>IF(MAX($CX6:$CZ6)&gt;=40, Active!IM$2, 0)</f>
        <v>0</v>
      </c>
      <c r="IN6" s="240">
        <f>IF(MAX($DA6:$DC6)&gt;=40, Active!IN$2, 0)</f>
        <v>0</v>
      </c>
      <c r="IO6" s="240">
        <f>IF(MAX($DD6:$DF6)&gt;=40, Active!IO$2, 0)</f>
        <v>0</v>
      </c>
      <c r="IP6" s="416">
        <f>SUM(HO6:IB6, ID6:IO6)</f>
        <v>140</v>
      </c>
      <c r="IQ6" s="416">
        <f>SUM(HJ6:HN6, IC6)</f>
        <v>5</v>
      </c>
    </row>
    <row r="7" spans="1:251" ht="15" customHeight="1" x14ac:dyDescent="0.25">
      <c r="B7" s="392">
        <v>2</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92">
        <v>3</v>
      </c>
      <c r="C8" s="13"/>
      <c r="D8" s="423"/>
      <c r="E8" s="20"/>
      <c r="F8" s="6"/>
      <c r="G8" s="20"/>
      <c r="H8" s="20"/>
      <c r="I8" s="23"/>
      <c r="J8" s="6"/>
      <c r="K8" s="6"/>
      <c r="L8" s="424"/>
      <c r="M8" s="425"/>
      <c r="N8" s="24"/>
      <c r="O8" s="107"/>
      <c r="P8" s="107"/>
      <c r="Q8" s="273"/>
      <c r="R8" s="24"/>
      <c r="S8" s="107"/>
      <c r="T8" s="107"/>
      <c r="U8" s="290"/>
      <c r="V8" s="24"/>
      <c r="W8" s="107"/>
      <c r="X8" s="107"/>
      <c r="Y8" s="273"/>
      <c r="Z8" s="24"/>
      <c r="AA8" s="273"/>
      <c r="AB8" s="24"/>
      <c r="AC8" s="273"/>
      <c r="AD8" s="24"/>
      <c r="AE8" s="107"/>
      <c r="AF8" s="273"/>
      <c r="AG8" s="24"/>
      <c r="AH8" s="107"/>
      <c r="AI8" s="273"/>
      <c r="AJ8" s="24"/>
      <c r="AK8" s="107"/>
      <c r="AL8" s="273"/>
      <c r="AM8" s="24"/>
      <c r="AN8" s="107"/>
      <c r="AO8" s="273"/>
      <c r="AP8" s="24"/>
      <c r="AQ8" s="107"/>
      <c r="AR8" s="273"/>
      <c r="AS8" s="24"/>
      <c r="AT8" s="107"/>
      <c r="AU8" s="273"/>
      <c r="AV8" s="24"/>
      <c r="AW8" s="107"/>
      <c r="AX8" s="273"/>
      <c r="AY8" s="24"/>
      <c r="AZ8" s="107"/>
      <c r="BA8" s="273"/>
      <c r="BB8" s="24"/>
      <c r="BC8" s="107"/>
      <c r="BD8" s="273"/>
      <c r="BE8" s="24"/>
      <c r="BF8" s="107"/>
      <c r="BG8" s="273"/>
      <c r="BH8" s="24"/>
      <c r="BI8" s="107"/>
      <c r="BJ8" s="273"/>
      <c r="BK8" s="24"/>
      <c r="BL8" s="107"/>
      <c r="BM8" s="273"/>
      <c r="BN8" s="24"/>
      <c r="BO8" s="107"/>
      <c r="BP8" s="273"/>
      <c r="BQ8" s="24"/>
      <c r="BR8" s="107"/>
      <c r="BS8" s="273"/>
      <c r="BT8" s="24"/>
      <c r="BU8" s="291"/>
      <c r="BV8" s="273"/>
      <c r="BW8" s="24"/>
      <c r="BX8" s="107"/>
      <c r="BY8" s="273"/>
      <c r="BZ8" s="24"/>
      <c r="CA8" s="107"/>
      <c r="CB8" s="273"/>
      <c r="CC8" s="24"/>
      <c r="CD8" s="107"/>
      <c r="CE8" s="107"/>
      <c r="CF8" s="107"/>
      <c r="CG8" s="107"/>
      <c r="CH8" s="273"/>
      <c r="CI8" s="24"/>
      <c r="CJ8" s="107"/>
      <c r="CK8" s="273"/>
      <c r="CL8" s="24"/>
      <c r="CM8" s="107"/>
      <c r="CN8" s="273"/>
      <c r="CO8" s="24"/>
      <c r="CP8" s="107"/>
      <c r="CQ8" s="273"/>
      <c r="CR8" s="24"/>
      <c r="CS8" s="107"/>
      <c r="CT8" s="273"/>
      <c r="CU8" s="24"/>
      <c r="CV8" s="107"/>
      <c r="CW8" s="273"/>
      <c r="CX8" s="24"/>
      <c r="CY8" s="107"/>
      <c r="CZ8" s="273"/>
      <c r="DA8" s="24"/>
      <c r="DB8" s="107"/>
      <c r="DC8" s="273"/>
      <c r="DD8" s="24"/>
      <c r="DE8" s="107"/>
      <c r="DF8" s="273"/>
      <c r="DG8" s="218"/>
      <c r="DH8" s="217"/>
      <c r="DI8" s="217"/>
      <c r="DJ8" s="286" t="e">
        <f>AVERAGE(AY8:CZ8)</f>
        <v>#DIV/0!</v>
      </c>
      <c r="DK8" s="219"/>
      <c r="DL8" s="220" t="e">
        <f>IF(DJ8&gt;80, 4, (DJ8-50)/20+2.5)</f>
        <v>#DIV/0!</v>
      </c>
      <c r="DM8" s="61">
        <f>COUNTIF(N8:CZ8, DM$1)+COUNTIF(N8:CZ8, DM$2)</f>
        <v>0</v>
      </c>
      <c r="DN8" s="233">
        <f>IF(COUNTIF($N8:$Q8, ET$1)&gt;0, DN$2, 0)</f>
        <v>0</v>
      </c>
      <c r="DO8" s="234">
        <f>IF(COUNTIF($R8:$U8, ET$1)&gt;0, DO$2, 0)</f>
        <v>0</v>
      </c>
      <c r="DP8" s="234">
        <f>IF(COUNTIF($V8:$Y8, ET$1)&gt;0, DP$2, 0)</f>
        <v>0</v>
      </c>
      <c r="DQ8" s="234">
        <f>IF(COUNTIF($Z8:$AA8, ET$1)&gt;0, DQ$2, 0)</f>
        <v>0</v>
      </c>
      <c r="DR8" s="234">
        <f>IF(COUNTIF($AB8:$AC8, ET$1)&gt;0, DR$2, 0)</f>
        <v>0</v>
      </c>
      <c r="DS8" s="235">
        <f>IF(COUNTIF($AD8:$AF8, $ET$1)&gt;0, DS$2, 0)</f>
        <v>0</v>
      </c>
      <c r="DT8" s="236">
        <f>IF(COUNTIF($AG8:$AI8, $ET$1)&gt;0, DT$2, 0)</f>
        <v>0</v>
      </c>
      <c r="DU8" s="236">
        <f>IF(COUNTIF($AJ8:$AL8, $ET$1)&gt;0, DU$2, 0)</f>
        <v>0</v>
      </c>
      <c r="DV8" s="236">
        <f>IF(COUNTIF($AM8:$AO8, $ET$1)&gt;0, DV$2, 0)</f>
        <v>0</v>
      </c>
      <c r="DW8" s="236">
        <f>IF(COUNTIF($AP8:$AR8, $ET$1)&gt;0, DW$2, 0)</f>
        <v>0</v>
      </c>
      <c r="DX8" s="236">
        <f>IF(COUNTIF($AS8:$AU8, $ET$1)&gt;0, DX$2, 0)</f>
        <v>0</v>
      </c>
      <c r="DY8" s="236">
        <f>IF(COUNTIF($AV8:$AX8, $ET$1)&gt;0, DY$2, 0)</f>
        <v>0</v>
      </c>
      <c r="DZ8" s="237">
        <f>IF(COUNTIF($AY8:$BA8, $ET$1)&gt;0, DZ$2, 0)</f>
        <v>0</v>
      </c>
      <c r="EA8" s="238">
        <f>IF(COUNTIF($BB8:$BD8, $ET$1)&gt;0, EA$2, 0)</f>
        <v>0</v>
      </c>
      <c r="EB8" s="238">
        <f>IF(COUNTIF($BE8:$BG8, $ET$1)&gt;0, EB$2, 0)</f>
        <v>0</v>
      </c>
      <c r="EC8" s="238">
        <f>IF(COUNTIF($BH8:$BJ8, $ET$1)&gt;0, EC$2, 0)</f>
        <v>0</v>
      </c>
      <c r="ED8" s="238">
        <f>IF(COUNTIF($BK8:$BM8, $ET$1)&gt;0, ED$2, 0)</f>
        <v>0</v>
      </c>
      <c r="EE8" s="238">
        <f>IF(COUNTIF($BN8:$BP8, $ET$1)&gt;0, EE$2, 0)</f>
        <v>0</v>
      </c>
      <c r="EF8" s="238">
        <f>IF(COUNTIF($BQ8:$BS8, $ET$1)&gt;0, EF$2, 0)</f>
        <v>0</v>
      </c>
      <c r="EG8" s="238">
        <f>IF(COUNTIF($BT8:$BV8, $ET$1)&gt;0, EG$2, 0)</f>
        <v>0</v>
      </c>
      <c r="EH8" s="239">
        <f>IF(COUNTIF($BW8:$BY8, $ET$1)&gt;0, EH$2, 0)</f>
        <v>0</v>
      </c>
      <c r="EI8" s="240">
        <f>IF(COUNTIF($BZ8:$CB8, $ET$1)&gt;0, EI$2, 0)</f>
        <v>0</v>
      </c>
      <c r="EJ8" s="240">
        <f>IF(COUNTIF($CC8:$CE8, $ET$1)&gt;0, EJ$2, 0)</f>
        <v>0</v>
      </c>
      <c r="EK8" s="240">
        <f>IF(COUNTIF($CF8:$CH8, $ET$1)&gt;0, EK$2, 0)</f>
        <v>0</v>
      </c>
      <c r="EL8" s="240">
        <f>IF(COUNTIF($CI8:$CK8, $ET$1)&gt;0, EL$2, 0)</f>
        <v>0</v>
      </c>
      <c r="EM8" s="240">
        <f>IF(COUNTIF($CL8:$CN8, $ET$1)&gt;0, EM$2, 0)</f>
        <v>0</v>
      </c>
      <c r="EN8" s="240">
        <f>IF(COUNTIF($CO8:$CQ8, $ET$1)&gt;0, EN$2, 0)</f>
        <v>0</v>
      </c>
      <c r="EO8" s="240">
        <f>IF(COUNTIF($CR8:$CT8, $ET$1)&gt;0, EO$2, 0)</f>
        <v>0</v>
      </c>
      <c r="EP8" s="240">
        <f>IF(COUNTIF($CU8:$CW8, $ET$1)&gt;0, EP$2, 0)</f>
        <v>0</v>
      </c>
      <c r="EQ8" s="240">
        <f>IF(COUNTIF($CX8:$CZ8, $ET$1)&gt;0, EQ$2, 0)</f>
        <v>0</v>
      </c>
      <c r="ER8" s="240">
        <f>IF(COUNTIF($DA8:$DC8, $ET$1)&gt;0, ER$2, 0)</f>
        <v>0</v>
      </c>
      <c r="ES8" s="240">
        <f>IF(COUNTIF($DD8:$DF8, $ET$1)&gt;0, ES$2, 0)</f>
        <v>0</v>
      </c>
      <c r="ET8" s="241">
        <f>SUM(DN8:ES8)</f>
        <v>0</v>
      </c>
      <c r="EU8" s="242">
        <f>IF(COUNTIF($N8:$Q8, GA$1)&gt;0, EU$2, 0)</f>
        <v>0</v>
      </c>
      <c r="EV8" s="234">
        <f>IF(COUNTIF($R8:$U8, GA$1)&gt;0, EV$2, 0)</f>
        <v>0</v>
      </c>
      <c r="EW8" s="234">
        <f>IF(COUNTIF($V8:$Y8, GA$1)&gt;0, EW$2, 0)</f>
        <v>0</v>
      </c>
      <c r="EX8" s="234">
        <f>IF(COUNTIF($Z8:$AA8, GA$1)&gt;0, EX$2, 0)</f>
        <v>0</v>
      </c>
      <c r="EY8" s="234">
        <f>IF(COUNTIF($AB8:$AC8, GA$1)&gt;0, EY$2, 0)</f>
        <v>0</v>
      </c>
      <c r="EZ8" s="235">
        <f>IF(COUNTIF($AD8:$AF8, $GA$1)&gt;0, EZ$2, 0)</f>
        <v>0</v>
      </c>
      <c r="FA8" s="236">
        <f>IF(COUNTIF($AG8:$AI8, $GA$1)&gt;0, FA$2, 0)</f>
        <v>0</v>
      </c>
      <c r="FB8" s="236">
        <f>IF(COUNTIF($AJ8:$AL8, $GA$1)&gt;0, FB$2, 0)</f>
        <v>0</v>
      </c>
      <c r="FC8" s="236">
        <f>IF(COUNTIF($AM8:$AO8, $GA$1)&gt;0, FC$2, 0)</f>
        <v>0</v>
      </c>
      <c r="FD8" s="236">
        <f>IF(COUNTIF($AP8:$AR8, $GA$1)&gt;0, FD$2, 0)</f>
        <v>0</v>
      </c>
      <c r="FE8" s="236">
        <f>IF(COUNTIF($AS8:$AU8, $GA$1)&gt;0, FE$2, 0)</f>
        <v>0</v>
      </c>
      <c r="FF8" s="236">
        <f>IF(COUNTIF($AV8:$AX8, $GA$1)&gt;0, FF$2, 0)</f>
        <v>0</v>
      </c>
      <c r="FG8" s="237">
        <f>IF(COUNTIF($AY8:$BA8, $GA$1)&gt;0, FG$2, 0)</f>
        <v>0</v>
      </c>
      <c r="FH8" s="238">
        <f>IF(COUNTIF($BB8:$BD8, $GA$1)&gt;0, FH$2, 0)</f>
        <v>0</v>
      </c>
      <c r="FI8" s="238">
        <f>IF(COUNTIF($BE8:$BG8, $GA$1)&gt;0, FI$2, 0)</f>
        <v>0</v>
      </c>
      <c r="FJ8" s="238">
        <f>IF(COUNTIF($BH8:$BJ8, $GA$1)&gt;0, FJ$2, 0)</f>
        <v>0</v>
      </c>
      <c r="FK8" s="238">
        <f>IF(COUNTIF($BK8:$BM8, $GA$1)&gt;0, FK$2, 0)</f>
        <v>0</v>
      </c>
      <c r="FL8" s="238">
        <f>IF(COUNTIF($BN8:$BP8, $GA$1)&gt;0, FL$2, 0)</f>
        <v>0</v>
      </c>
      <c r="FM8" s="238">
        <f>IF(COUNTIF($BQ8:$BS8, $GA$1)&gt;0, FM$2, 0)</f>
        <v>0</v>
      </c>
      <c r="FN8" s="238">
        <f>IF(COUNTIF($BT8:$BV8, $GA$1)&gt;0, FN$2, 0)</f>
        <v>0</v>
      </c>
      <c r="FO8" s="239">
        <f>IF(COUNTIF($BW8:$BY8, $GA$1)&gt;0, FO$2, 0)</f>
        <v>0</v>
      </c>
      <c r="FP8" s="240">
        <f>IF(COUNTIF($BZ8:$CB8, $GA$1)&gt;0, FP$2, 0)</f>
        <v>0</v>
      </c>
      <c r="FQ8" s="240">
        <f>IF(COUNTIF($CC8:$CE8, $GA$1)&gt;0, FQ$2, 0)</f>
        <v>0</v>
      </c>
      <c r="FR8" s="240">
        <f>IF(COUNTIF($CF8:$CH8, $GA$1)&gt;0, FR$2, 0)</f>
        <v>0</v>
      </c>
      <c r="FS8" s="240">
        <f>IF(COUNTIF($CI8:$CK8, $GA$1)&gt;0, FS$2, 0)</f>
        <v>0</v>
      </c>
      <c r="FT8" s="240">
        <f>IF(COUNTIF($CL8:$CN8, $GA$1)&gt;0, FT$2, 0)</f>
        <v>0</v>
      </c>
      <c r="FU8" s="240">
        <f>IF(COUNTIF($CO8:$CQ8, $GA$1)&gt;0, FU$2, 0)</f>
        <v>0</v>
      </c>
      <c r="FV8" s="240">
        <f>IF(COUNTIF($CR8:$CT8, $GA$1)&gt;0, FV$2, 0)</f>
        <v>0</v>
      </c>
      <c r="FW8" s="240">
        <f>IF(COUNTIF($CU8:$CW8, $GA$1)&gt;0, FW$2, 0)</f>
        <v>0</v>
      </c>
      <c r="FX8" s="240">
        <f>IF(COUNTIF($CX8:$CZ8, $GA$1)&gt;0, FX$2, 0)</f>
        <v>0</v>
      </c>
      <c r="FY8" s="240">
        <f>IF(COUNTIF($DA8:$DC8, $GA$1)&gt;0, FY$2, 0)</f>
        <v>0</v>
      </c>
      <c r="FZ8" s="240">
        <f>IF(COUNTIF($DD8:$DF8, $GA$1)&gt;0, FZ$2, 0)</f>
        <v>0</v>
      </c>
      <c r="GA8" s="241">
        <f>SUM(EU8:FZ8)</f>
        <v>0</v>
      </c>
      <c r="GB8" s="242">
        <f>IF(COUNTIF($N8:$Q8, HH$1)&gt;0, GB$2, 0)</f>
        <v>0</v>
      </c>
      <c r="GC8" s="234">
        <f>IF(COUNTIF($R8:$U8, HH$1)&gt;0, GC$2, 0)</f>
        <v>0</v>
      </c>
      <c r="GD8" s="234">
        <f>IF(COUNTIF($V8:$Y8, HH$1)&gt;0, GD$2, 0)</f>
        <v>0</v>
      </c>
      <c r="GE8" s="234">
        <f>IF(COUNTIF($Z8:$AA8, HH$1)&gt;0, GE$2, 0)</f>
        <v>0</v>
      </c>
      <c r="GF8" s="234">
        <f>IF(COUNTIF($AB8:$AC8, HH$1)&gt;0, GF$2, 0)</f>
        <v>0</v>
      </c>
      <c r="GG8" s="235">
        <f>IF(COUNTIF($AD8:$AF8, $HH$1)&gt;0, GG$2, 0)</f>
        <v>0</v>
      </c>
      <c r="GH8" s="236">
        <f>IF(COUNTIF($AG8:$AI8, $HH$1)&gt;0, GH$2, 0)</f>
        <v>0</v>
      </c>
      <c r="GI8" s="236">
        <f>IF(COUNTIF($AJ8:$AL8, $HH$1)&gt;0, GI$2, 0)</f>
        <v>0</v>
      </c>
      <c r="GJ8" s="236">
        <f>IF(COUNTIF($AM8:$AO8, $HH$1)&gt;0, GJ$2, 0)</f>
        <v>0</v>
      </c>
      <c r="GK8" s="236">
        <f>IF(COUNTIF($AP8:$AR8, $HH$1)&gt;0, GK$2, 0)</f>
        <v>0</v>
      </c>
      <c r="GL8" s="236">
        <f>IF(COUNTIF($AS8:$AU8, $HH$1)&gt;0, GL$2, 0)</f>
        <v>0</v>
      </c>
      <c r="GM8" s="236">
        <f>IF(COUNTIF($AV8:$AX8, $HH$1)&gt;0, GM$2, 0)</f>
        <v>0</v>
      </c>
      <c r="GN8" s="237">
        <f>IF(COUNTIF($AY8:$BA8, $HH$1)&gt;0, GN$2, 0)</f>
        <v>0</v>
      </c>
      <c r="GO8" s="238">
        <f>IF(COUNTIF($BB8:$BD8, $HH$1)&gt;0, GO$2, 0)</f>
        <v>0</v>
      </c>
      <c r="GP8" s="238">
        <f>IF(COUNTIF($BE8:$BG8, $HH$1)&gt;0, GP$2, 0)</f>
        <v>0</v>
      </c>
      <c r="GQ8" s="238">
        <f>IF(COUNTIF($BH8:$BJ8, $HH$1)&gt;0, GQ$2, 0)</f>
        <v>0</v>
      </c>
      <c r="GR8" s="238">
        <f>IF(COUNTIF($BK8:$BM8, $HH$1)&gt;0, GR$2, 0)</f>
        <v>0</v>
      </c>
      <c r="GS8" s="238">
        <f>IF(COUNTIF($BN8:$BP8, $HH$1)&gt;0, GS$2, 0)</f>
        <v>0</v>
      </c>
      <c r="GT8" s="238">
        <f>IF(COUNTIF($BQ8:$BS8, $HH$1)&gt;0, GT$2, 0)</f>
        <v>0</v>
      </c>
      <c r="GU8" s="238">
        <f>IF(COUNTIF($BT8:$BV8, $HH$1)&gt;0, GU$2, 0)</f>
        <v>0</v>
      </c>
      <c r="GV8" s="239">
        <f>IF(COUNTIF($BW8:$BY8, $HH$1)&gt;0, GV$2, 0)</f>
        <v>0</v>
      </c>
      <c r="GW8" s="240">
        <f>IF(COUNTIF($BZ8:$CB8, $HH$1)&gt;0, GW$2, 0)</f>
        <v>0</v>
      </c>
      <c r="GX8" s="240">
        <f>IF(COUNTIF($CC8:$CE8, $HH$1)&gt;0, GX$2, 0)</f>
        <v>0</v>
      </c>
      <c r="GY8" s="240">
        <f>IF(COUNTIF($CF8:$CH8, $HH$1)&gt;0, GY$2, 0)</f>
        <v>0</v>
      </c>
      <c r="GZ8" s="240">
        <f>IF(COUNTIF($CI8:$CK8, $HH$1)&gt;0, GZ$2, 0)</f>
        <v>0</v>
      </c>
      <c r="HA8" s="240">
        <f>IF(COUNTIF($CL8:$CN8, $HH$1)&gt;0, HA$2, 0)</f>
        <v>0</v>
      </c>
      <c r="HB8" s="240">
        <f>IF(COUNTIF($CO8:$CQ8, $HH$1)&gt;0, HB$2, 0)</f>
        <v>0</v>
      </c>
      <c r="HC8" s="240">
        <f>IF(COUNTIF($CR8:$CT8, $HH$1)&gt;0, HC$2, 0)</f>
        <v>0</v>
      </c>
      <c r="HD8" s="240">
        <f>IF(COUNTIF($CU8:$CW8, $HH$1)&gt;0, HD$2, 0)</f>
        <v>0</v>
      </c>
      <c r="HE8" s="240">
        <f>IF(COUNTIF($CX8:$CZ8, $HH$1)&gt;0, HE$2, 0)</f>
        <v>0</v>
      </c>
      <c r="HF8" s="240">
        <f>IF(COUNTIF($DA8:$DC8, $HH$1)&gt;0, HF$2, 0)</f>
        <v>0</v>
      </c>
      <c r="HG8" s="240">
        <f>IF(COUNTIF($DD8:$DF8, $HH$1)&gt;0, HG$2, 0)</f>
        <v>0</v>
      </c>
      <c r="HH8" s="241">
        <f>SUM(GB8:HG8)</f>
        <v>0</v>
      </c>
      <c r="HI8" s="243"/>
      <c r="HJ8" s="242">
        <f>IF(MAX($N8:$Q8)&gt;=40, HJ$2, 0)</f>
        <v>0</v>
      </c>
      <c r="HK8" s="234">
        <f>IF(MAX($R8:$U8)&gt;=40, HK$2, 0)</f>
        <v>0</v>
      </c>
      <c r="HL8" s="234">
        <f>IF(MAX($V8:$Y8)&gt;=40, HL$2, 0)</f>
        <v>0</v>
      </c>
      <c r="HM8" s="234">
        <f>IF(MAX($Z8:$AA8)&gt;=40, HM$2, 0)</f>
        <v>0</v>
      </c>
      <c r="HN8" s="234">
        <f>IF(MAX($AB8:$AC8)&gt;=40, HN$2, 0)</f>
        <v>0</v>
      </c>
      <c r="HO8" s="235">
        <f>IF(MAX($AD8:$AF8)&gt;=40, HO$2, 0)</f>
        <v>0</v>
      </c>
      <c r="HP8" s="236">
        <f>IF(MAX($AG8:$AI8)&gt;=40, HP$2, 0)</f>
        <v>0</v>
      </c>
      <c r="HQ8" s="236">
        <f>IF(MAX($AJ8:$AL8)&gt;=40, HQ$2, 0)</f>
        <v>0</v>
      </c>
      <c r="HR8" s="236">
        <f>IF(MAX($AM8:$AO8)&gt;=40, HR$2, 0)</f>
        <v>0</v>
      </c>
      <c r="HS8" s="236">
        <f>IF(MAX($AP8:$AR8)&gt;=40, HS$2, 0)</f>
        <v>0</v>
      </c>
      <c r="HT8" s="236">
        <f>IF(MAX($AS8:$AU8)&gt;=40, HT$2, 0)</f>
        <v>0</v>
      </c>
      <c r="HU8" s="236">
        <f>IF(MAX($AV8:$AX8)&gt;=40, HU$2, 0)</f>
        <v>0</v>
      </c>
      <c r="HV8" s="237">
        <f>IF(MAX($AY8:$BA8)&gt;=40, HV$2, 0)</f>
        <v>0</v>
      </c>
      <c r="HW8" s="238">
        <f>IF(MAX($BB8:$BD8)&gt;=40, HW$2, 0)</f>
        <v>0</v>
      </c>
      <c r="HX8" s="238">
        <f>IF(MAX($BE8:$BG8)&gt;=40, HX$2, 0)</f>
        <v>0</v>
      </c>
      <c r="HY8" s="238">
        <f>IF(MAX($BH8:$BJ8)&gt;=40, HY$2, 0)</f>
        <v>0</v>
      </c>
      <c r="HZ8" s="238">
        <f>IF(MAX($BK8:$BM8)&gt;=40, HZ$2, 0)</f>
        <v>0</v>
      </c>
      <c r="IA8" s="238">
        <f>IF(MAX($BN8:$BP8)&gt;=40, IA$2, 0)</f>
        <v>0</v>
      </c>
      <c r="IB8" s="238">
        <f>IF(MAX($BQ8:$BS8)&gt;=40, IB$2, 0)</f>
        <v>0</v>
      </c>
      <c r="IC8" s="238">
        <f>IF(MAX($BT8:$BV8)&gt;=40, IC$2, 0)</f>
        <v>0</v>
      </c>
      <c r="ID8" s="239">
        <f>IF(MAX($BW8:$BY8)&gt;=40, ID$2, 0)</f>
        <v>0</v>
      </c>
      <c r="IE8" s="240">
        <f>IF(MAX($BZ8:$CB8)&gt;=40, IE$2, 0)</f>
        <v>0</v>
      </c>
      <c r="IF8" s="240">
        <f>IF(MAX($CC8:$CE8)&gt;=40, IF$2, 0)</f>
        <v>0</v>
      </c>
      <c r="IG8" s="240">
        <f>IF(MAX($CF8:$CH8)&gt;=40, IG$2, 0)</f>
        <v>0</v>
      </c>
      <c r="IH8" s="240">
        <f>IF(MAX($CI8:$CK8)&gt;=40, IH$2, 0)</f>
        <v>0</v>
      </c>
      <c r="II8" s="240">
        <f>IF(MAX($CL8:$CN8)&gt;=40, II$2, 0)</f>
        <v>0</v>
      </c>
      <c r="IJ8" s="240">
        <f>IF(MAX($CO8:$CQ8)&gt;=40, IJ$2, 0)</f>
        <v>0</v>
      </c>
      <c r="IK8" s="240">
        <f>IF(MAX($CR8:$CT8)&gt;=40, IK$2, 0)</f>
        <v>0</v>
      </c>
      <c r="IL8" s="240">
        <f>IF(MAX($CU8:$CW8)&gt;=40, IL$2, 0)</f>
        <v>0</v>
      </c>
      <c r="IM8" s="240">
        <f>IF(MAX($CX8:$CZ8)&gt;=40, IM$2, 0)</f>
        <v>0</v>
      </c>
      <c r="IN8" s="240">
        <f>IF(MAX($DA8:$DC8)&gt;=40, IN$2, 0)</f>
        <v>0</v>
      </c>
      <c r="IO8" s="240">
        <f>IF(MAX($DD8:$DF8)&gt;=40, IO$2, 0)</f>
        <v>0</v>
      </c>
      <c r="IP8" s="416">
        <f>SUM(HO8:IB8, ID8:IO8)</f>
        <v>0</v>
      </c>
      <c r="IQ8" s="416">
        <f>SUM(HJ8:HN8, IC8)</f>
        <v>0</v>
      </c>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x14ac:dyDescent="0.25">
      <c r="C10" s="363" t="s">
        <v>918</v>
      </c>
      <c r="D10" s="317"/>
      <c r="E10" s="362">
        <f>COUNTIF(E4:E9, "G")</f>
        <v>0</v>
      </c>
      <c r="F10" s="318"/>
      <c r="G10" s="330"/>
      <c r="H10" s="318"/>
      <c r="I10" s="330"/>
      <c r="J10" s="330"/>
      <c r="K10" s="330"/>
      <c r="L10" s="330"/>
      <c r="M10" s="419"/>
      <c r="N10" s="331"/>
      <c r="O10" s="332"/>
      <c r="P10" s="332"/>
      <c r="Q10" s="333"/>
      <c r="R10" s="331"/>
      <c r="S10" s="332"/>
      <c r="T10" s="332"/>
      <c r="U10" s="332"/>
      <c r="V10" s="331"/>
      <c r="W10" s="332"/>
      <c r="X10" s="332"/>
      <c r="Y10" s="333"/>
      <c r="Z10" s="331"/>
      <c r="AA10" s="333"/>
      <c r="AB10" s="331"/>
      <c r="AC10" s="333"/>
      <c r="AD10" s="331"/>
      <c r="AE10" s="332"/>
      <c r="AF10" s="333"/>
      <c r="AG10" s="331"/>
      <c r="AH10" s="332"/>
      <c r="AI10" s="333"/>
      <c r="AJ10" s="331"/>
      <c r="AK10" s="332"/>
      <c r="AL10" s="333"/>
      <c r="AM10" s="331"/>
      <c r="AN10" s="332"/>
      <c r="AO10" s="333"/>
      <c r="AP10" s="331"/>
      <c r="AQ10" s="332"/>
      <c r="AR10" s="333"/>
      <c r="AS10" s="331"/>
      <c r="AT10" s="332"/>
      <c r="AU10" s="333"/>
      <c r="AV10" s="331"/>
      <c r="AW10" s="332"/>
      <c r="AX10" s="333"/>
      <c r="AY10" s="331"/>
      <c r="AZ10" s="332"/>
      <c r="BA10" s="333"/>
      <c r="BB10" s="331"/>
      <c r="BC10" s="332"/>
      <c r="BD10" s="333"/>
      <c r="BE10" s="331"/>
      <c r="BF10" s="332"/>
      <c r="BG10" s="333"/>
      <c r="BH10" s="331"/>
      <c r="BI10" s="332"/>
      <c r="BJ10" s="333"/>
      <c r="BK10" s="331"/>
      <c r="BL10" s="332"/>
      <c r="BM10" s="333"/>
      <c r="BN10" s="331"/>
      <c r="BO10" s="332"/>
      <c r="BP10" s="333"/>
      <c r="BQ10" s="331"/>
      <c r="BR10" s="332"/>
      <c r="BS10" s="333"/>
      <c r="BT10" s="331"/>
      <c r="BU10" s="332"/>
      <c r="BV10" s="332"/>
      <c r="BW10" s="331"/>
      <c r="BX10" s="332"/>
      <c r="BY10" s="333"/>
      <c r="BZ10" s="331"/>
      <c r="CA10" s="332"/>
      <c r="CB10" s="333"/>
      <c r="CC10" s="331" t="s">
        <v>900</v>
      </c>
      <c r="CD10" s="332"/>
      <c r="CE10" s="332"/>
      <c r="CF10" s="332"/>
      <c r="CG10" s="332"/>
      <c r="CH10" s="333"/>
      <c r="CI10" s="331"/>
      <c r="CJ10" s="332"/>
      <c r="CK10" s="333"/>
      <c r="CL10" s="331"/>
      <c r="CM10" s="332"/>
      <c r="CN10" s="333"/>
      <c r="CO10" s="331" t="s">
        <v>899</v>
      </c>
      <c r="CP10" s="332"/>
      <c r="CQ10" s="332"/>
      <c r="CR10" s="457"/>
      <c r="CS10" s="332"/>
      <c r="CT10" s="332"/>
      <c r="CU10" s="332"/>
      <c r="CV10" s="332"/>
      <c r="CW10" s="332"/>
      <c r="CX10" s="332"/>
      <c r="CY10" s="332"/>
      <c r="CZ10" s="332"/>
      <c r="DA10" s="332"/>
      <c r="DB10" s="332"/>
      <c r="DC10" s="332"/>
      <c r="DD10" s="332"/>
      <c r="DE10" s="332"/>
      <c r="DF10" s="333"/>
      <c r="DG10" s="480"/>
      <c r="DH10" s="372"/>
      <c r="DI10" s="481"/>
      <c r="DJ10" s="481"/>
      <c r="DK10" s="481"/>
      <c r="DL10" s="482"/>
      <c r="DM10" s="319"/>
      <c r="DN10" s="320"/>
      <c r="DO10" s="321"/>
      <c r="DP10" s="321"/>
      <c r="DQ10" s="321"/>
      <c r="DR10" s="321"/>
      <c r="DS10" s="322"/>
      <c r="DT10" s="323"/>
      <c r="DU10" s="323"/>
      <c r="DV10" s="323"/>
      <c r="DW10" s="323"/>
      <c r="DX10" s="323"/>
      <c r="DY10" s="323"/>
      <c r="DZ10" s="324"/>
      <c r="EA10" s="325"/>
      <c r="EB10" s="325"/>
      <c r="EC10" s="325"/>
      <c r="ED10" s="325"/>
      <c r="EE10" s="325"/>
      <c r="EF10" s="325"/>
      <c r="EG10" s="325"/>
      <c r="EH10" s="326"/>
      <c r="EI10" s="327"/>
      <c r="EJ10" s="327"/>
      <c r="EK10" s="327"/>
      <c r="EL10" s="327"/>
      <c r="EM10" s="327"/>
      <c r="EN10" s="327"/>
      <c r="EO10" s="327"/>
      <c r="EP10" s="327"/>
      <c r="EQ10" s="327"/>
      <c r="ER10" s="327"/>
      <c r="ES10" s="327"/>
      <c r="ET10" s="328"/>
      <c r="EU10" s="320"/>
      <c r="EV10" s="321"/>
      <c r="EW10" s="321"/>
      <c r="EX10" s="321"/>
      <c r="EY10" s="321"/>
      <c r="EZ10" s="322"/>
      <c r="FA10" s="323"/>
      <c r="FB10" s="323"/>
      <c r="FC10" s="323"/>
      <c r="FD10" s="323"/>
      <c r="FE10" s="323"/>
      <c r="FF10" s="323"/>
      <c r="FG10" s="324"/>
      <c r="FH10" s="325"/>
      <c r="FI10" s="325"/>
      <c r="FJ10" s="325"/>
      <c r="FK10" s="325"/>
      <c r="FL10" s="325"/>
      <c r="FM10" s="325"/>
      <c r="FN10" s="325"/>
      <c r="FO10" s="326"/>
      <c r="FP10" s="327"/>
      <c r="FQ10" s="327"/>
      <c r="FR10" s="327"/>
      <c r="FS10" s="327"/>
      <c r="FT10" s="327"/>
      <c r="FU10" s="327"/>
      <c r="FV10" s="327"/>
      <c r="FW10" s="327"/>
      <c r="FX10" s="327"/>
      <c r="FY10" s="327"/>
      <c r="FZ10" s="327"/>
      <c r="GA10" s="328"/>
      <c r="GB10" s="320"/>
      <c r="GC10" s="321"/>
      <c r="GD10" s="321"/>
      <c r="GE10" s="321"/>
      <c r="GF10" s="321"/>
      <c r="GG10" s="322"/>
      <c r="GH10" s="323"/>
      <c r="GI10" s="323"/>
      <c r="GJ10" s="323"/>
      <c r="GK10" s="323"/>
      <c r="GL10" s="323"/>
      <c r="GM10" s="323"/>
      <c r="GN10" s="324"/>
      <c r="GO10" s="325"/>
      <c r="GP10" s="325"/>
      <c r="GQ10" s="325"/>
      <c r="GR10" s="325"/>
      <c r="GS10" s="325"/>
      <c r="GT10" s="325"/>
      <c r="GU10" s="325"/>
      <c r="GV10" s="326"/>
      <c r="GW10" s="327"/>
      <c r="GX10" s="327"/>
      <c r="GY10" s="327"/>
      <c r="GZ10" s="327"/>
      <c r="HA10" s="327"/>
      <c r="HB10" s="327"/>
      <c r="HC10" s="327"/>
      <c r="HD10" s="327"/>
      <c r="HE10" s="327"/>
      <c r="HF10" s="327"/>
      <c r="HG10" s="327"/>
      <c r="HH10" s="328"/>
      <c r="HI10" s="329"/>
      <c r="HJ10" s="320"/>
      <c r="HK10" s="321"/>
      <c r="HL10" s="321"/>
      <c r="HM10" s="321"/>
      <c r="HN10" s="321"/>
      <c r="HO10" s="322"/>
      <c r="HP10" s="323"/>
      <c r="HQ10" s="323"/>
      <c r="HR10" s="323"/>
      <c r="HS10" s="323"/>
      <c r="HT10" s="323"/>
      <c r="HU10" s="323"/>
      <c r="HV10" s="324"/>
      <c r="HW10" s="325"/>
      <c r="HX10" s="325"/>
      <c r="HY10" s="325"/>
      <c r="HZ10" s="325"/>
      <c r="IA10" s="325"/>
      <c r="IB10" s="325"/>
      <c r="IC10" s="325"/>
      <c r="ID10" s="326"/>
      <c r="IE10" s="327"/>
      <c r="IF10" s="327"/>
      <c r="IG10" s="327"/>
      <c r="IH10" s="327"/>
      <c r="II10" s="327"/>
      <c r="IJ10" s="327"/>
      <c r="IK10" s="327"/>
      <c r="IL10" s="327"/>
      <c r="IM10" s="327"/>
      <c r="IN10" s="327"/>
      <c r="IO10" s="327"/>
      <c r="IP10" s="417"/>
      <c r="IQ10" s="417"/>
    </row>
    <row r="13" spans="1:251" ht="15" x14ac:dyDescent="0.25">
      <c r="B13" s="56" t="s">
        <v>375</v>
      </c>
    </row>
  </sheetData>
  <autoFilter ref="B3:M3" xr:uid="{00000000-0009-0000-0000-000004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5 N7:AC9">
    <cfRule type="cellIs" dxfId="18" priority="26" operator="lessThan">
      <formula>50</formula>
    </cfRule>
  </conditionalFormatting>
  <conditionalFormatting sqref="AD4:DF5 AD7:DF9">
    <cfRule type="cellIs" dxfId="17" priority="27" operator="lessThan">
      <formula>40</formula>
    </cfRule>
  </conditionalFormatting>
  <conditionalFormatting sqref="DM4:DM5 DM7:DM9">
    <cfRule type="expression" dxfId="16" priority="28">
      <formula>DM4&lt;$DM$3</formula>
    </cfRule>
  </conditionalFormatting>
  <conditionalFormatting sqref="ET4:ET5 GA4:GA5 HH4:HH5 HH7:HH9 GA7:GA9 ET7:ET9">
    <cfRule type="expression" dxfId="15" priority="29">
      <formula>ET4&gt;ET$2</formula>
    </cfRule>
  </conditionalFormatting>
  <conditionalFormatting sqref="N6:AC6">
    <cfRule type="cellIs" dxfId="14" priority="1" operator="lessThan">
      <formula>50</formula>
    </cfRule>
  </conditionalFormatting>
  <conditionalFormatting sqref="AD6:DF6">
    <cfRule type="cellIs" dxfId="13" priority="2" operator="lessThan">
      <formula>40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69C27738-04F5-41BE-8997-80A3866C5929}">
            <xm:f>Active!DM6&lt;Active!$DM$3</xm:f>
            <x14:dxf>
              <font>
                <b/>
                <i val="0"/>
                <color rgb="FFFF0000"/>
              </font>
            </x14:dxf>
          </x14:cfRule>
          <xm:sqref>DM6</xm:sqref>
        </x14:conditionalFormatting>
        <x14:conditionalFormatting xmlns:xm="http://schemas.microsoft.com/office/excel/2006/main">
          <x14:cfRule type="expression" priority="4" id="{04493A2B-E5FB-4422-8C0C-0C555F9D394C}">
            <xm:f>Active!ET6&gt;Active!ET$2</xm:f>
            <x14:dxf>
              <font>
                <b/>
                <i val="0"/>
                <color rgb="FFFF0000"/>
              </font>
            </x14:dxf>
          </x14:cfRule>
          <xm:sqref>ET6 GA6 HH6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9" t="s">
        <v>0</v>
      </c>
      <c r="O1" s="750"/>
      <c r="P1" s="750" t="s">
        <v>1</v>
      </c>
      <c r="Q1" s="751"/>
      <c r="R1" s="752" t="s">
        <v>2</v>
      </c>
      <c r="S1" s="753"/>
      <c r="T1" s="753" t="s">
        <v>3</v>
      </c>
      <c r="U1" s="754"/>
      <c r="V1" s="755" t="s">
        <v>23</v>
      </c>
      <c r="W1" s="756"/>
      <c r="X1" s="756" t="s">
        <v>4</v>
      </c>
      <c r="Y1" s="757"/>
      <c r="Z1" s="761" t="s">
        <v>24</v>
      </c>
      <c r="AA1" s="762"/>
      <c r="AB1" s="763" t="s">
        <v>112</v>
      </c>
      <c r="AC1" s="764"/>
      <c r="AD1" s="758" t="s">
        <v>618</v>
      </c>
      <c r="AE1" s="759"/>
      <c r="AF1" s="760"/>
      <c r="AG1" s="758" t="s">
        <v>619</v>
      </c>
      <c r="AH1" s="759"/>
      <c r="AI1" s="760"/>
      <c r="AJ1" s="758" t="s">
        <v>620</v>
      </c>
      <c r="AK1" s="759"/>
      <c r="AL1" s="760"/>
      <c r="AM1" s="758" t="s">
        <v>621</v>
      </c>
      <c r="AN1" s="759"/>
      <c r="AO1" s="760"/>
      <c r="AP1" s="758" t="s">
        <v>622</v>
      </c>
      <c r="AQ1" s="759"/>
      <c r="AR1" s="760"/>
      <c r="AS1" s="758" t="s">
        <v>623</v>
      </c>
      <c r="AT1" s="759"/>
      <c r="AU1" s="760"/>
      <c r="AV1" s="758" t="s">
        <v>895</v>
      </c>
      <c r="AW1" s="759"/>
      <c r="AX1" s="760"/>
      <c r="AY1" s="742" t="s">
        <v>624</v>
      </c>
      <c r="AZ1" s="743"/>
      <c r="BA1" s="744"/>
      <c r="BB1" s="742" t="s">
        <v>625</v>
      </c>
      <c r="BC1" s="743"/>
      <c r="BD1" s="744"/>
      <c r="BE1" s="748" t="s">
        <v>626</v>
      </c>
      <c r="BF1" s="748"/>
      <c r="BG1" s="748"/>
      <c r="BH1" s="748" t="s">
        <v>627</v>
      </c>
      <c r="BI1" s="748"/>
      <c r="BJ1" s="748"/>
      <c r="BK1" s="742" t="s">
        <v>628</v>
      </c>
      <c r="BL1" s="743"/>
      <c r="BM1" s="744"/>
      <c r="BN1" s="742" t="s">
        <v>629</v>
      </c>
      <c r="BO1" s="743"/>
      <c r="BP1" s="744"/>
      <c r="BQ1" s="742" t="s">
        <v>896</v>
      </c>
      <c r="BR1" s="743"/>
      <c r="BS1" s="744"/>
      <c r="BT1" s="745" t="s">
        <v>59</v>
      </c>
      <c r="BU1" s="746"/>
      <c r="BV1" s="747"/>
      <c r="BW1" s="765" t="s">
        <v>630</v>
      </c>
      <c r="BX1" s="766"/>
      <c r="BY1" s="767"/>
      <c r="BZ1" s="765" t="s">
        <v>631</v>
      </c>
      <c r="CA1" s="766"/>
      <c r="CB1" s="767"/>
      <c r="CC1" s="765" t="s">
        <v>897</v>
      </c>
      <c r="CD1" s="766"/>
      <c r="CE1" s="766"/>
      <c r="CF1" s="766" t="s">
        <v>898</v>
      </c>
      <c r="CG1" s="766"/>
      <c r="CH1" s="767"/>
      <c r="CI1" s="765" t="s">
        <v>902</v>
      </c>
      <c r="CJ1" s="766"/>
      <c r="CK1" s="767"/>
      <c r="CL1" s="765" t="s">
        <v>632</v>
      </c>
      <c r="CM1" s="766"/>
      <c r="CN1" s="767"/>
      <c r="CO1" s="765" t="s">
        <v>635</v>
      </c>
      <c r="CP1" s="766"/>
      <c r="CQ1" s="767"/>
      <c r="CR1" s="765" t="s">
        <v>640</v>
      </c>
      <c r="CS1" s="766"/>
      <c r="CT1" s="767"/>
      <c r="CU1" s="765" t="s">
        <v>633</v>
      </c>
      <c r="CV1" s="766"/>
      <c r="CW1" s="767"/>
      <c r="CX1" s="765" t="s">
        <v>634</v>
      </c>
      <c r="CY1" s="766" t="s">
        <v>606</v>
      </c>
      <c r="CZ1" s="767"/>
      <c r="DA1" s="765" t="s">
        <v>636</v>
      </c>
      <c r="DB1" s="766"/>
      <c r="DC1" s="767"/>
      <c r="DD1" s="765" t="s">
        <v>637</v>
      </c>
      <c r="DE1" s="766"/>
      <c r="DF1" s="767"/>
      <c r="DG1" s="211" t="s">
        <v>120</v>
      </c>
      <c r="DH1" s="212" t="s">
        <v>119</v>
      </c>
      <c r="DI1" s="212" t="s">
        <v>106</v>
      </c>
      <c r="DJ1" s="283" t="s">
        <v>139</v>
      </c>
      <c r="DK1" s="212" t="s">
        <v>107</v>
      </c>
      <c r="DL1" s="213" t="s">
        <v>138</v>
      </c>
      <c r="DM1" s="288" t="str">
        <f>Active!DM1</f>
        <v>S21-1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H2" activePane="bottomRight" state="frozen"/>
      <selection pane="topRight" activeCell="E1" sqref="E1"/>
      <selection pane="bottomLeft" activeCell="A2" sqref="A2"/>
      <selection pane="bottomRight" activeCell="I53" sqref="I53"/>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729" t="s">
        <v>1764</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638</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1762</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1761</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1763</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1765</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1766</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1761</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1767</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1767</v>
      </c>
    </row>
    <row r="23" spans="1:17" x14ac:dyDescent="0.25">
      <c r="A23" s="501" t="s">
        <v>897</v>
      </c>
      <c r="B23" s="502" t="s">
        <v>393</v>
      </c>
      <c r="C23" s="503" t="s">
        <v>949</v>
      </c>
      <c r="D23" s="504" t="s">
        <v>947</v>
      </c>
      <c r="E23" s="505">
        <v>4</v>
      </c>
      <c r="F23" s="506" t="s">
        <v>184</v>
      </c>
      <c r="G23" s="507" t="s">
        <v>184</v>
      </c>
      <c r="H23" s="507" t="s">
        <v>183</v>
      </c>
      <c r="I23" s="508" t="s">
        <v>183</v>
      </c>
      <c r="J23" s="509">
        <f t="shared" si="2"/>
        <v>6</v>
      </c>
      <c r="K23" s="514"/>
      <c r="L23" s="511">
        <v>10</v>
      </c>
      <c r="M23" s="512">
        <v>3</v>
      </c>
      <c r="N23" s="532" t="s">
        <v>638</v>
      </c>
      <c r="Q23" s="110" t="s">
        <v>941</v>
      </c>
    </row>
    <row r="24" spans="1:17" x14ac:dyDescent="0.25">
      <c r="A24" s="501" t="s">
        <v>898</v>
      </c>
      <c r="B24" s="502" t="s">
        <v>394</v>
      </c>
      <c r="C24" s="503" t="s">
        <v>949</v>
      </c>
      <c r="D24" s="504" t="s">
        <v>947</v>
      </c>
      <c r="E24" s="505">
        <v>4</v>
      </c>
      <c r="F24" s="506" t="s">
        <v>184</v>
      </c>
      <c r="G24" s="507" t="s">
        <v>183</v>
      </c>
      <c r="H24" s="507" t="s">
        <v>183</v>
      </c>
      <c r="I24" s="508" t="s">
        <v>183</v>
      </c>
      <c r="J24" s="509">
        <f t="shared" si="2"/>
        <v>5</v>
      </c>
      <c r="K24" s="514"/>
      <c r="L24" s="511">
        <v>10</v>
      </c>
      <c r="M24" s="512">
        <v>3</v>
      </c>
      <c r="N24" s="532" t="s">
        <v>638</v>
      </c>
      <c r="Q24" t="s">
        <v>937</v>
      </c>
    </row>
    <row r="25" spans="1:17" x14ac:dyDescent="0.25">
      <c r="A25" s="501" t="s">
        <v>902</v>
      </c>
      <c r="B25" s="502" t="s">
        <v>921</v>
      </c>
      <c r="C25" s="503" t="s">
        <v>133</v>
      </c>
      <c r="D25" s="504" t="s">
        <v>947</v>
      </c>
      <c r="E25" s="505">
        <v>3</v>
      </c>
      <c r="F25" s="506"/>
      <c r="G25" s="507"/>
      <c r="H25" s="507"/>
      <c r="I25" s="508"/>
      <c r="J25" s="509" t="e">
        <f t="shared" si="2"/>
        <v>#VALUE!</v>
      </c>
      <c r="K25" s="514"/>
      <c r="L25" s="511">
        <v>0</v>
      </c>
      <c r="M25" s="512">
        <v>3</v>
      </c>
      <c r="N25" s="532" t="s">
        <v>638</v>
      </c>
      <c r="Q25" t="s">
        <v>938</v>
      </c>
    </row>
    <row r="26" spans="1:17" x14ac:dyDescent="0.25">
      <c r="A26" s="544" t="s">
        <v>632</v>
      </c>
      <c r="B26" s="545" t="s">
        <v>151</v>
      </c>
      <c r="C26" s="503" t="s">
        <v>133</v>
      </c>
      <c r="D26" s="504" t="s">
        <v>947</v>
      </c>
      <c r="E26" s="505">
        <v>6</v>
      </c>
      <c r="F26" s="506" t="s">
        <v>183</v>
      </c>
      <c r="G26" s="507">
        <v>0</v>
      </c>
      <c r="H26" s="507">
        <v>0</v>
      </c>
      <c r="I26" s="508">
        <v>0</v>
      </c>
      <c r="J26" s="509">
        <f t="shared" si="2"/>
        <v>1</v>
      </c>
      <c r="K26" s="514"/>
      <c r="L26" s="511">
        <v>30</v>
      </c>
      <c r="M26" s="512">
        <v>3</v>
      </c>
      <c r="N26" s="532" t="s">
        <v>1768</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1769</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1763</v>
      </c>
    </row>
    <row r="29" spans="1:17" x14ac:dyDescent="0.25">
      <c r="A29" s="501" t="s">
        <v>633</v>
      </c>
      <c r="B29" s="502" t="s">
        <v>395</v>
      </c>
      <c r="C29" s="503" t="s">
        <v>186</v>
      </c>
      <c r="D29" s="504"/>
      <c r="E29" s="505">
        <v>6</v>
      </c>
      <c r="F29" s="506" t="s">
        <v>183</v>
      </c>
      <c r="G29" s="507">
        <v>0</v>
      </c>
      <c r="H29" s="507">
        <v>0</v>
      </c>
      <c r="I29" s="508">
        <v>0</v>
      </c>
      <c r="J29" s="509">
        <f t="shared" si="2"/>
        <v>1</v>
      </c>
      <c r="K29" s="514"/>
      <c r="L29" s="511">
        <v>20</v>
      </c>
      <c r="M29" s="512">
        <v>3</v>
      </c>
      <c r="N29" s="532" t="s">
        <v>638</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184</v>
      </c>
      <c r="G31" s="507">
        <v>0</v>
      </c>
      <c r="H31" s="507" t="s">
        <v>184</v>
      </c>
      <c r="I31" s="508" t="s">
        <v>183</v>
      </c>
      <c r="J31" s="509">
        <f t="shared" si="2"/>
        <v>5</v>
      </c>
      <c r="K31" s="514"/>
      <c r="L31" s="511">
        <v>20</v>
      </c>
      <c r="M31" s="512">
        <v>3</v>
      </c>
      <c r="N31" s="532" t="s">
        <v>638</v>
      </c>
    </row>
    <row r="32" spans="1:17" x14ac:dyDescent="0.25">
      <c r="A32" s="501" t="s">
        <v>637</v>
      </c>
      <c r="B32" s="502" t="s">
        <v>399</v>
      </c>
      <c r="C32" s="503" t="s">
        <v>186</v>
      </c>
      <c r="D32" s="504" t="s">
        <v>947</v>
      </c>
      <c r="E32" s="505">
        <v>6</v>
      </c>
      <c r="F32" s="506" t="s">
        <v>183</v>
      </c>
      <c r="G32" s="507" t="s">
        <v>183</v>
      </c>
      <c r="H32" s="507" t="s">
        <v>184</v>
      </c>
      <c r="I32" s="508" t="s">
        <v>183</v>
      </c>
      <c r="J32" s="509">
        <f t="shared" si="2"/>
        <v>5</v>
      </c>
      <c r="K32" s="514"/>
      <c r="L32" s="511">
        <v>20</v>
      </c>
      <c r="M32" s="512">
        <v>3</v>
      </c>
      <c r="N32" s="532" t="s">
        <v>638</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1768</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H127" activePane="bottomRight" state="frozen"/>
      <selection pane="topRight" activeCell="M1" sqref="M1"/>
      <selection pane="bottomLeft" activeCell="A4" sqref="A4"/>
      <selection pane="bottomRight" activeCell="C154" sqref="C154"/>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1:84" ht="16.5" customHeight="1" thickBot="1" x14ac:dyDescent="0.3">
      <c r="C1" s="16"/>
      <c r="F1" s="776" t="s">
        <v>0</v>
      </c>
      <c r="G1" s="777"/>
      <c r="H1" s="778" t="s">
        <v>1</v>
      </c>
      <c r="I1" s="779"/>
      <c r="J1" s="780" t="s">
        <v>2</v>
      </c>
      <c r="K1" s="781"/>
      <c r="L1" s="782" t="s">
        <v>3</v>
      </c>
      <c r="M1" s="783"/>
      <c r="N1" s="774" t="s">
        <v>23</v>
      </c>
      <c r="O1" s="784"/>
      <c r="P1" s="785" t="s">
        <v>4</v>
      </c>
      <c r="Q1" s="775"/>
      <c r="R1" s="786" t="s">
        <v>24</v>
      </c>
      <c r="S1" s="787"/>
      <c r="T1" s="763" t="s">
        <v>112</v>
      </c>
      <c r="U1" s="764"/>
      <c r="V1" s="771" t="s">
        <v>618</v>
      </c>
      <c r="W1" s="772"/>
      <c r="X1" s="771" t="s">
        <v>619</v>
      </c>
      <c r="Y1" s="772"/>
      <c r="Z1" s="771" t="s">
        <v>620</v>
      </c>
      <c r="AA1" s="772"/>
      <c r="AB1" s="771" t="s">
        <v>621</v>
      </c>
      <c r="AC1" s="772"/>
      <c r="AD1" s="771" t="s">
        <v>622</v>
      </c>
      <c r="AE1" s="772"/>
      <c r="AF1" s="771" t="s">
        <v>623</v>
      </c>
      <c r="AG1" s="772"/>
      <c r="AH1" s="771" t="s">
        <v>895</v>
      </c>
      <c r="AI1" s="772"/>
      <c r="AJ1" s="755" t="s">
        <v>624</v>
      </c>
      <c r="AK1" s="757"/>
      <c r="AL1" s="755" t="s">
        <v>625</v>
      </c>
      <c r="AM1" s="757"/>
      <c r="AN1" s="755" t="s">
        <v>626</v>
      </c>
      <c r="AO1" s="757"/>
      <c r="AP1" s="756" t="s">
        <v>627</v>
      </c>
      <c r="AQ1" s="757"/>
      <c r="AR1" s="755" t="s">
        <v>628</v>
      </c>
      <c r="AS1" s="757"/>
      <c r="AT1" s="755" t="s">
        <v>629</v>
      </c>
      <c r="AU1" s="757"/>
      <c r="AV1" s="755" t="s">
        <v>896</v>
      </c>
      <c r="AW1" s="757"/>
      <c r="AX1" s="774" t="s">
        <v>59</v>
      </c>
      <c r="AY1" s="775"/>
      <c r="AZ1" s="771" t="s">
        <v>630</v>
      </c>
      <c r="BA1" s="772"/>
      <c r="BB1" s="771" t="s">
        <v>631</v>
      </c>
      <c r="BC1" s="772"/>
      <c r="BD1" s="771" t="s">
        <v>897</v>
      </c>
      <c r="BE1" s="773"/>
      <c r="BF1" s="773" t="s">
        <v>898</v>
      </c>
      <c r="BG1" s="772"/>
      <c r="BH1" s="771" t="s">
        <v>902</v>
      </c>
      <c r="BI1" s="772"/>
      <c r="BJ1" s="771" t="s">
        <v>632</v>
      </c>
      <c r="BK1" s="772"/>
      <c r="BL1" s="771" t="s">
        <v>635</v>
      </c>
      <c r="BM1" s="772"/>
      <c r="BN1" s="771" t="s">
        <v>640</v>
      </c>
      <c r="BO1" s="772"/>
      <c r="BP1" s="771" t="s">
        <v>633</v>
      </c>
      <c r="BQ1" s="772"/>
      <c r="BR1" s="771" t="s">
        <v>634</v>
      </c>
      <c r="BS1" s="772"/>
      <c r="BT1" s="771" t="s">
        <v>636</v>
      </c>
      <c r="BU1" s="772"/>
      <c r="BV1" s="771" t="s">
        <v>637</v>
      </c>
      <c r="BW1" s="772"/>
      <c r="BX1" s="62" t="s">
        <v>120</v>
      </c>
      <c r="BY1" s="63" t="s">
        <v>119</v>
      </c>
      <c r="BZ1" s="64" t="s">
        <v>106</v>
      </c>
      <c r="CA1" s="78" t="s">
        <v>139</v>
      </c>
      <c r="CB1" s="78" t="s">
        <v>107</v>
      </c>
      <c r="CC1" s="65" t="s">
        <v>138</v>
      </c>
      <c r="CD1" s="771" t="s">
        <v>1386</v>
      </c>
      <c r="CE1" s="772"/>
    </row>
    <row r="2" spans="1: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1: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1: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8"/>
      <c r="BY4" s="678"/>
      <c r="BZ4" s="13"/>
      <c r="CA4" s="678"/>
      <c r="CB4" s="678"/>
      <c r="CC4" s="679"/>
      <c r="CD4" s="77">
        <v>0</v>
      </c>
      <c r="CE4" s="25"/>
    </row>
    <row r="5" spans="1:84" ht="15" customHeight="1" x14ac:dyDescent="0.2">
      <c r="A5" s="101" t="s">
        <v>1860</v>
      </c>
      <c r="B5" s="1">
        <v>1</v>
      </c>
      <c r="C5" s="19" t="s">
        <v>1118</v>
      </c>
      <c r="D5" s="20">
        <v>2</v>
      </c>
      <c r="E5" s="21">
        <v>11323976</v>
      </c>
      <c r="F5" s="77"/>
      <c r="G5" s="1"/>
      <c r="H5" s="1"/>
      <c r="I5" s="25"/>
      <c r="J5" s="77"/>
      <c r="K5" s="1"/>
      <c r="L5" s="1"/>
      <c r="M5" s="25"/>
      <c r="N5" s="77"/>
      <c r="O5" s="1"/>
      <c r="P5" s="1"/>
      <c r="Q5" s="25"/>
      <c r="R5" s="77"/>
      <c r="S5" s="25"/>
      <c r="T5" s="77"/>
      <c r="U5" s="25"/>
      <c r="V5" s="77">
        <v>51</v>
      </c>
      <c r="W5" s="25">
        <v>51</v>
      </c>
      <c r="X5" s="673">
        <v>54</v>
      </c>
      <c r="Y5" s="674">
        <v>55</v>
      </c>
      <c r="Z5" s="77">
        <v>71</v>
      </c>
      <c r="AA5" s="25">
        <v>71</v>
      </c>
      <c r="AB5" s="77">
        <v>58</v>
      </c>
      <c r="AC5" s="25">
        <v>58</v>
      </c>
      <c r="AD5" s="77">
        <v>58</v>
      </c>
      <c r="AE5" s="25">
        <v>58</v>
      </c>
      <c r="AF5" s="77">
        <v>66</v>
      </c>
      <c r="AG5" s="25">
        <v>66</v>
      </c>
      <c r="AH5" s="77"/>
      <c r="AI5" s="25"/>
      <c r="AJ5" s="77"/>
      <c r="AK5" s="25"/>
      <c r="AL5" s="77"/>
      <c r="AM5" s="25"/>
      <c r="AN5" s="77"/>
      <c r="AO5" s="25"/>
      <c r="AP5" s="77"/>
      <c r="AQ5" s="25"/>
      <c r="AR5" s="77"/>
      <c r="AS5" s="25"/>
      <c r="AT5" s="77"/>
      <c r="AU5" s="25"/>
      <c r="AV5" s="77"/>
      <c r="AW5" s="25"/>
      <c r="AX5" s="77"/>
      <c r="AY5" s="25"/>
      <c r="AZ5" s="77"/>
      <c r="BA5" s="25"/>
      <c r="BB5" s="77"/>
      <c r="BC5" s="25"/>
      <c r="BD5" s="77"/>
      <c r="BE5" s="1"/>
      <c r="BF5" s="1"/>
      <c r="BG5" s="25"/>
      <c r="BH5" s="77"/>
      <c r="BI5" s="25"/>
      <c r="BJ5" s="77"/>
      <c r="BK5" s="25"/>
      <c r="BL5" s="77"/>
      <c r="BM5" s="25"/>
      <c r="BN5" s="77"/>
      <c r="BO5" s="25"/>
      <c r="BP5" s="77"/>
      <c r="BQ5" s="25"/>
      <c r="BR5" s="77"/>
      <c r="BS5" s="25"/>
      <c r="BT5" s="77"/>
      <c r="BU5" s="25"/>
      <c r="BV5" s="77"/>
      <c r="BW5" s="25"/>
      <c r="BX5" s="678"/>
      <c r="BY5" s="678"/>
      <c r="BZ5" s="13"/>
      <c r="CA5" s="678"/>
      <c r="CB5" s="678"/>
      <c r="CC5" s="679"/>
      <c r="CD5" s="77">
        <v>90</v>
      </c>
      <c r="CE5" s="25">
        <v>90</v>
      </c>
    </row>
    <row r="6" spans="1:84" ht="15" customHeight="1" x14ac:dyDescent="0.2">
      <c r="A6" s="101" t="s">
        <v>1860</v>
      </c>
      <c r="B6" s="1">
        <v>2</v>
      </c>
      <c r="C6" s="13" t="s">
        <v>855</v>
      </c>
      <c r="D6" s="20">
        <v>3</v>
      </c>
      <c r="E6" s="22">
        <v>10878369</v>
      </c>
      <c r="F6" s="77"/>
      <c r="G6" s="1"/>
      <c r="H6" s="1"/>
      <c r="I6" s="25"/>
      <c r="J6" s="77"/>
      <c r="K6" s="1"/>
      <c r="L6" s="1"/>
      <c r="M6" s="25"/>
      <c r="N6" s="77"/>
      <c r="O6" s="1"/>
      <c r="P6" s="1"/>
      <c r="Q6" s="25"/>
      <c r="R6" s="77"/>
      <c r="S6" s="25"/>
      <c r="T6" s="77"/>
      <c r="U6" s="25"/>
      <c r="V6" s="77">
        <v>73</v>
      </c>
      <c r="W6" s="25">
        <v>73</v>
      </c>
      <c r="X6" s="77">
        <v>72</v>
      </c>
      <c r="Y6" s="25">
        <v>72</v>
      </c>
      <c r="Z6" s="673">
        <v>92</v>
      </c>
      <c r="AA6" s="674">
        <v>93</v>
      </c>
      <c r="AB6" s="77">
        <v>89</v>
      </c>
      <c r="AC6" s="25">
        <v>89</v>
      </c>
      <c r="AD6" s="77">
        <v>88</v>
      </c>
      <c r="AE6" s="25">
        <v>88</v>
      </c>
      <c r="AF6" s="77">
        <v>54</v>
      </c>
      <c r="AG6" s="25">
        <v>54</v>
      </c>
      <c r="AH6" s="77">
        <v>70</v>
      </c>
      <c r="AI6" s="25">
        <v>70</v>
      </c>
      <c r="AJ6" s="77"/>
      <c r="AK6" s="25"/>
      <c r="AL6" s="77"/>
      <c r="AM6" s="25"/>
      <c r="AN6" s="77"/>
      <c r="AO6" s="25"/>
      <c r="AP6" s="77"/>
      <c r="AQ6" s="25"/>
      <c r="AR6" s="77"/>
      <c r="AS6" s="25"/>
      <c r="AT6" s="77"/>
      <c r="AU6" s="25"/>
      <c r="AV6" s="77"/>
      <c r="AW6" s="25"/>
      <c r="AX6" s="77"/>
      <c r="AY6" s="25"/>
      <c r="AZ6" s="77"/>
      <c r="BA6" s="25"/>
      <c r="BB6" s="77"/>
      <c r="BC6" s="25"/>
      <c r="BD6" s="77"/>
      <c r="BE6" s="1"/>
      <c r="BF6" s="1"/>
      <c r="BG6" s="25"/>
      <c r="BH6" s="77"/>
      <c r="BI6" s="25"/>
      <c r="BJ6" s="77"/>
      <c r="BK6" s="25"/>
      <c r="BL6" s="77"/>
      <c r="BM6" s="25"/>
      <c r="BN6" s="77"/>
      <c r="BO6" s="25"/>
      <c r="BP6" s="77"/>
      <c r="BQ6" s="25"/>
      <c r="BR6" s="77"/>
      <c r="BS6" s="25"/>
      <c r="BT6" s="77"/>
      <c r="BU6" s="25"/>
      <c r="BV6" s="77"/>
      <c r="BW6" s="25"/>
      <c r="BX6" s="678"/>
      <c r="BY6" s="678"/>
      <c r="BZ6" s="13"/>
      <c r="CA6" s="678"/>
      <c r="CB6" s="678"/>
      <c r="CC6" s="679"/>
      <c r="CD6" s="77">
        <v>120</v>
      </c>
      <c r="CE6" s="25">
        <v>120</v>
      </c>
    </row>
    <row r="7" spans="1:84" ht="15" customHeight="1" x14ac:dyDescent="0.2">
      <c r="B7" s="1">
        <v>3</v>
      </c>
      <c r="C7" s="13" t="s">
        <v>857</v>
      </c>
      <c r="D7" s="20">
        <v>3</v>
      </c>
      <c r="E7" s="22">
        <v>10878358</v>
      </c>
      <c r="F7" s="77"/>
      <c r="G7" s="1"/>
      <c r="H7" s="1"/>
      <c r="I7" s="25"/>
      <c r="J7" s="77"/>
      <c r="K7" s="1"/>
      <c r="L7" s="1"/>
      <c r="M7" s="25"/>
      <c r="N7" s="77"/>
      <c r="O7" s="1"/>
      <c r="P7" s="1"/>
      <c r="Q7" s="25"/>
      <c r="R7" s="77"/>
      <c r="S7" s="25"/>
      <c r="T7" s="77"/>
      <c r="U7" s="25"/>
      <c r="V7" s="77">
        <v>63</v>
      </c>
      <c r="W7" s="25">
        <v>63</v>
      </c>
      <c r="X7" s="77">
        <v>61</v>
      </c>
      <c r="Y7" s="25">
        <v>61</v>
      </c>
      <c r="Z7" s="77">
        <v>80</v>
      </c>
      <c r="AA7" s="25">
        <v>80</v>
      </c>
      <c r="AB7" s="77">
        <v>79</v>
      </c>
      <c r="AC7" s="25">
        <v>79</v>
      </c>
      <c r="AD7" s="77">
        <v>62</v>
      </c>
      <c r="AE7" s="25">
        <v>62</v>
      </c>
      <c r="AF7" s="77">
        <v>62</v>
      </c>
      <c r="AG7" s="25">
        <v>62</v>
      </c>
      <c r="AH7" s="77">
        <v>70</v>
      </c>
      <c r="AI7" s="25">
        <v>70</v>
      </c>
      <c r="AJ7" s="77"/>
      <c r="AK7" s="25"/>
      <c r="AL7" s="77"/>
      <c r="AM7" s="25"/>
      <c r="AN7" s="77"/>
      <c r="AO7" s="25"/>
      <c r="AP7" s="77"/>
      <c r="AQ7" s="25"/>
      <c r="AR7" s="77"/>
      <c r="AS7" s="25"/>
      <c r="AT7" s="77"/>
      <c r="AU7" s="25"/>
      <c r="AV7" s="77"/>
      <c r="AW7" s="25"/>
      <c r="AX7" s="77"/>
      <c r="AY7" s="25"/>
      <c r="AZ7" s="77"/>
      <c r="BA7" s="25"/>
      <c r="BB7" s="77"/>
      <c r="BC7" s="25"/>
      <c r="BD7" s="77"/>
      <c r="BE7" s="1"/>
      <c r="BF7" s="1"/>
      <c r="BG7" s="25"/>
      <c r="BH7" s="77"/>
      <c r="BI7" s="25"/>
      <c r="BJ7" s="77"/>
      <c r="BK7" s="25"/>
      <c r="BL7" s="77"/>
      <c r="BM7" s="25"/>
      <c r="BN7" s="77"/>
      <c r="BO7" s="25"/>
      <c r="BP7" s="77"/>
      <c r="BQ7" s="25"/>
      <c r="BR7" s="77"/>
      <c r="BS7" s="25"/>
      <c r="BT7" s="77"/>
      <c r="BU7" s="25"/>
      <c r="BV7" s="77"/>
      <c r="BW7" s="25"/>
      <c r="BX7" s="678"/>
      <c r="BY7" s="678"/>
      <c r="BZ7" s="13"/>
      <c r="CA7" s="678"/>
      <c r="CB7" s="678"/>
      <c r="CC7" s="679"/>
      <c r="CD7" s="77">
        <v>120</v>
      </c>
      <c r="CE7" s="25">
        <v>120</v>
      </c>
    </row>
    <row r="8" spans="1:84" ht="15" customHeight="1" x14ac:dyDescent="0.2">
      <c r="A8" s="101" t="s">
        <v>1860</v>
      </c>
      <c r="B8" s="1">
        <v>106</v>
      </c>
      <c r="C8" s="13" t="s">
        <v>859</v>
      </c>
      <c r="D8" s="20">
        <v>3</v>
      </c>
      <c r="E8" s="22">
        <v>10956427</v>
      </c>
      <c r="F8" s="77"/>
      <c r="G8" s="1"/>
      <c r="H8" s="1"/>
      <c r="I8" s="25"/>
      <c r="J8" s="77"/>
      <c r="K8" s="1"/>
      <c r="L8" s="1"/>
      <c r="M8" s="25"/>
      <c r="N8" s="77"/>
      <c r="O8" s="1"/>
      <c r="P8" s="1"/>
      <c r="Q8" s="25"/>
      <c r="R8" s="77"/>
      <c r="S8" s="25"/>
      <c r="T8" s="77"/>
      <c r="U8" s="25"/>
      <c r="V8" s="77">
        <v>60</v>
      </c>
      <c r="W8" s="25">
        <v>60</v>
      </c>
      <c r="X8" s="673">
        <v>68</v>
      </c>
      <c r="Y8" s="674">
        <v>69</v>
      </c>
      <c r="Z8" s="77">
        <v>73</v>
      </c>
      <c r="AA8" s="25">
        <v>73</v>
      </c>
      <c r="AB8" s="77">
        <v>53</v>
      </c>
      <c r="AC8" s="25">
        <v>53</v>
      </c>
      <c r="AD8" s="77">
        <v>61</v>
      </c>
      <c r="AE8" s="25">
        <v>61</v>
      </c>
      <c r="AF8" s="77">
        <v>72</v>
      </c>
      <c r="AG8" s="25">
        <v>72</v>
      </c>
      <c r="AH8" s="77">
        <v>70</v>
      </c>
      <c r="AI8" s="25">
        <v>70</v>
      </c>
      <c r="AJ8" s="77"/>
      <c r="AK8" s="25"/>
      <c r="AL8" s="77"/>
      <c r="AM8" s="25"/>
      <c r="AN8" s="77"/>
      <c r="AO8" s="25"/>
      <c r="AP8" s="77"/>
      <c r="AQ8" s="25"/>
      <c r="AR8" s="77"/>
      <c r="AS8" s="25"/>
      <c r="AT8" s="77"/>
      <c r="AU8" s="25"/>
      <c r="AV8" s="77"/>
      <c r="AW8" s="25"/>
      <c r="AX8" s="77"/>
      <c r="AY8" s="25"/>
      <c r="AZ8" s="77"/>
      <c r="BA8" s="25"/>
      <c r="BB8" s="77"/>
      <c r="BC8" s="25"/>
      <c r="BD8" s="77"/>
      <c r="BE8" s="1"/>
      <c r="BF8" s="1"/>
      <c r="BG8" s="25"/>
      <c r="BH8" s="77"/>
      <c r="BI8" s="25"/>
      <c r="BJ8" s="77"/>
      <c r="BK8" s="25"/>
      <c r="BL8" s="77"/>
      <c r="BM8" s="25"/>
      <c r="BN8" s="77"/>
      <c r="BO8" s="25"/>
      <c r="BP8" s="77"/>
      <c r="BQ8" s="25"/>
      <c r="BR8" s="77"/>
      <c r="BS8" s="25"/>
      <c r="BT8" s="77"/>
      <c r="BU8" s="25"/>
      <c r="BV8" s="77"/>
      <c r="BW8" s="25"/>
      <c r="BX8" s="678"/>
      <c r="BY8" s="678"/>
      <c r="BZ8" s="13"/>
      <c r="CA8" s="678"/>
      <c r="CB8" s="678"/>
      <c r="CC8" s="679"/>
      <c r="CD8" s="77">
        <v>120</v>
      </c>
      <c r="CE8" s="25">
        <v>120</v>
      </c>
      <c r="CF8" s="695"/>
    </row>
    <row r="9" spans="1:84" ht="15" customHeight="1" x14ac:dyDescent="0.2">
      <c r="B9" s="1">
        <v>1</v>
      </c>
      <c r="C9" s="13" t="s">
        <v>1559</v>
      </c>
      <c r="D9" s="20">
        <v>4</v>
      </c>
      <c r="E9" s="22">
        <v>11606709</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c r="AK9" s="25"/>
      <c r="AL9" s="77">
        <v>69</v>
      </c>
      <c r="AM9" s="25">
        <v>69</v>
      </c>
      <c r="AN9" s="77">
        <v>70</v>
      </c>
      <c r="AO9" s="25">
        <v>70</v>
      </c>
      <c r="AP9" s="77">
        <v>71</v>
      </c>
      <c r="AQ9" s="25">
        <v>71</v>
      </c>
      <c r="AR9" s="77"/>
      <c r="AS9" s="25"/>
      <c r="AT9" s="77"/>
      <c r="AU9" s="25"/>
      <c r="AV9" s="77"/>
      <c r="AW9" s="25"/>
      <c r="AX9" s="77"/>
      <c r="AY9" s="25"/>
      <c r="AZ9" s="77"/>
      <c r="BA9" s="25"/>
      <c r="BB9" s="77"/>
      <c r="BC9" s="25"/>
      <c r="BD9" s="77"/>
      <c r="BE9" s="1"/>
      <c r="BF9" s="1"/>
      <c r="BG9" s="25"/>
      <c r="BH9" s="77"/>
      <c r="BI9" s="25"/>
      <c r="BJ9" s="77"/>
      <c r="BK9" s="25"/>
      <c r="BL9" s="77"/>
      <c r="BM9" s="25"/>
      <c r="BN9" s="77"/>
      <c r="BO9" s="25"/>
      <c r="BP9" s="77"/>
      <c r="BQ9" s="25"/>
      <c r="BR9" s="77"/>
      <c r="BS9" s="25"/>
      <c r="BT9" s="77"/>
      <c r="BU9" s="25"/>
      <c r="BV9" s="77"/>
      <c r="BW9" s="25"/>
      <c r="BX9" s="678"/>
      <c r="BY9" s="678"/>
      <c r="BZ9" s="13"/>
      <c r="CA9" s="678"/>
      <c r="CB9" s="678"/>
      <c r="CC9" s="679"/>
      <c r="CD9" s="77">
        <v>180</v>
      </c>
      <c r="CE9" s="25">
        <v>180</v>
      </c>
      <c r="CF9" s="695"/>
    </row>
    <row r="10" spans="1:84" ht="15" customHeight="1" x14ac:dyDescent="0.2">
      <c r="A10" s="101" t="s">
        <v>1860</v>
      </c>
      <c r="B10" s="1">
        <v>2</v>
      </c>
      <c r="C10" s="13" t="s">
        <v>1564</v>
      </c>
      <c r="D10" s="20">
        <v>4</v>
      </c>
      <c r="E10" s="22">
        <v>11606732</v>
      </c>
      <c r="F10" s="77"/>
      <c r="G10" s="1"/>
      <c r="H10" s="1"/>
      <c r="I10" s="25"/>
      <c r="J10" s="77"/>
      <c r="K10" s="1"/>
      <c r="L10" s="1"/>
      <c r="M10" s="25"/>
      <c r="N10" s="77"/>
      <c r="O10" s="1"/>
      <c r="P10" s="1"/>
      <c r="Q10" s="25"/>
      <c r="R10" s="77"/>
      <c r="S10" s="25"/>
      <c r="T10" s="77"/>
      <c r="U10" s="25"/>
      <c r="V10" s="77"/>
      <c r="W10" s="25"/>
      <c r="X10" s="77"/>
      <c r="Y10" s="25"/>
      <c r="Z10" s="77"/>
      <c r="AA10" s="25"/>
      <c r="AB10" s="77"/>
      <c r="AC10" s="25"/>
      <c r="AD10" s="77"/>
      <c r="AE10" s="25"/>
      <c r="AF10" s="77"/>
      <c r="AG10" s="25"/>
      <c r="AH10" s="77"/>
      <c r="AI10" s="25"/>
      <c r="AJ10" s="77"/>
      <c r="AK10" s="25"/>
      <c r="AL10" s="673">
        <v>72</v>
      </c>
      <c r="AM10" s="674">
        <v>73</v>
      </c>
      <c r="AN10" s="77">
        <v>80</v>
      </c>
      <c r="AO10" s="25">
        <v>80</v>
      </c>
      <c r="AP10" s="77">
        <v>67</v>
      </c>
      <c r="AQ10" s="25">
        <v>67</v>
      </c>
      <c r="AR10" s="77"/>
      <c r="AS10" s="25"/>
      <c r="AT10" s="77"/>
      <c r="AU10" s="25"/>
      <c r="AV10" s="77"/>
      <c r="AW10" s="25"/>
      <c r="AX10" s="77"/>
      <c r="AY10" s="25"/>
      <c r="AZ10" s="77"/>
      <c r="BA10" s="25"/>
      <c r="BB10" s="77"/>
      <c r="BC10" s="25"/>
      <c r="BD10" s="77"/>
      <c r="BE10" s="1"/>
      <c r="BF10" s="1"/>
      <c r="BG10" s="25"/>
      <c r="BH10" s="77"/>
      <c r="BI10" s="25"/>
      <c r="BJ10" s="77"/>
      <c r="BK10" s="25"/>
      <c r="BL10" s="77"/>
      <c r="BM10" s="25"/>
      <c r="BN10" s="77"/>
      <c r="BO10" s="25"/>
      <c r="BP10" s="77"/>
      <c r="BQ10" s="25"/>
      <c r="BR10" s="77"/>
      <c r="BS10" s="25"/>
      <c r="BT10" s="77"/>
      <c r="BU10" s="25"/>
      <c r="BV10" s="77"/>
      <c r="BW10" s="25"/>
      <c r="BX10" s="678"/>
      <c r="BY10" s="678"/>
      <c r="BZ10" s="13"/>
      <c r="CA10" s="678"/>
      <c r="CB10" s="678"/>
      <c r="CC10" s="679"/>
      <c r="CD10" s="77">
        <v>180</v>
      </c>
      <c r="CE10" s="25">
        <v>180</v>
      </c>
      <c r="CF10" s="695"/>
    </row>
    <row r="11" spans="1:84" ht="15" customHeight="1" x14ac:dyDescent="0.2">
      <c r="B11" s="1">
        <v>3</v>
      </c>
      <c r="C11" s="13" t="s">
        <v>1569</v>
      </c>
      <c r="D11" s="20">
        <v>4</v>
      </c>
      <c r="E11" s="22">
        <v>11606743</v>
      </c>
      <c r="F11" s="77"/>
      <c r="G11" s="1"/>
      <c r="H11" s="1"/>
      <c r="I11" s="25"/>
      <c r="J11" s="77"/>
      <c r="K11" s="1"/>
      <c r="L11" s="1"/>
      <c r="M11" s="25"/>
      <c r="N11" s="77"/>
      <c r="O11" s="1"/>
      <c r="P11" s="1"/>
      <c r="Q11" s="25"/>
      <c r="R11" s="77"/>
      <c r="S11" s="25"/>
      <c r="T11" s="77"/>
      <c r="U11" s="25"/>
      <c r="V11" s="77"/>
      <c r="W11" s="25"/>
      <c r="X11" s="77"/>
      <c r="Y11" s="25"/>
      <c r="Z11" s="77"/>
      <c r="AA11" s="25"/>
      <c r="AB11" s="77"/>
      <c r="AC11" s="25"/>
      <c r="AD11" s="77"/>
      <c r="AE11" s="25"/>
      <c r="AF11" s="77"/>
      <c r="AG11" s="25"/>
      <c r="AH11" s="77"/>
      <c r="AI11" s="25"/>
      <c r="AJ11" s="77"/>
      <c r="AK11" s="25"/>
      <c r="AL11" s="77">
        <v>62</v>
      </c>
      <c r="AM11" s="25">
        <v>62</v>
      </c>
      <c r="AN11" s="77">
        <v>74</v>
      </c>
      <c r="AO11" s="25">
        <v>74</v>
      </c>
      <c r="AP11" s="77">
        <v>63</v>
      </c>
      <c r="AQ11" s="25">
        <v>63</v>
      </c>
      <c r="AR11" s="77"/>
      <c r="AS11" s="25"/>
      <c r="AT11" s="77"/>
      <c r="AU11" s="25"/>
      <c r="AV11" s="77"/>
      <c r="AW11" s="25"/>
      <c r="AX11" s="77"/>
      <c r="AY11" s="25"/>
      <c r="AZ11" s="77"/>
      <c r="BA11" s="25"/>
      <c r="BB11" s="77"/>
      <c r="BC11" s="25"/>
      <c r="BD11" s="77"/>
      <c r="BE11" s="1"/>
      <c r="BF11" s="1"/>
      <c r="BG11" s="25"/>
      <c r="BH11" s="77"/>
      <c r="BI11" s="25"/>
      <c r="BJ11" s="77"/>
      <c r="BK11" s="25"/>
      <c r="BL11" s="77"/>
      <c r="BM11" s="25"/>
      <c r="BN11" s="77"/>
      <c r="BO11" s="25"/>
      <c r="BP11" s="77"/>
      <c r="BQ11" s="25"/>
      <c r="BR11" s="77"/>
      <c r="BS11" s="25"/>
      <c r="BT11" s="77"/>
      <c r="BU11" s="25"/>
      <c r="BV11" s="77"/>
      <c r="BW11" s="25"/>
      <c r="BX11" s="678"/>
      <c r="BY11" s="678"/>
      <c r="BZ11" s="13"/>
      <c r="CA11" s="678"/>
      <c r="CB11" s="678"/>
      <c r="CC11" s="679"/>
      <c r="CD11" s="77">
        <v>180</v>
      </c>
      <c r="CE11" s="25">
        <v>180</v>
      </c>
      <c r="CF11" s="695"/>
    </row>
    <row r="12" spans="1:84" ht="15" customHeight="1" x14ac:dyDescent="0.2">
      <c r="B12" s="1">
        <v>4</v>
      </c>
      <c r="C12" s="13" t="s">
        <v>1574</v>
      </c>
      <c r="D12" s="20">
        <v>4</v>
      </c>
      <c r="E12" s="22">
        <v>11606754</v>
      </c>
      <c r="F12" s="77"/>
      <c r="G12" s="1"/>
      <c r="H12" s="1"/>
      <c r="I12" s="25"/>
      <c r="J12" s="77"/>
      <c r="K12" s="1"/>
      <c r="L12" s="1"/>
      <c r="M12" s="25"/>
      <c r="N12" s="77"/>
      <c r="O12" s="1"/>
      <c r="P12" s="1"/>
      <c r="Q12" s="25"/>
      <c r="R12" s="77"/>
      <c r="S12" s="25"/>
      <c r="T12" s="77"/>
      <c r="U12" s="25"/>
      <c r="V12" s="77"/>
      <c r="W12" s="25"/>
      <c r="X12" s="77"/>
      <c r="Y12" s="25"/>
      <c r="Z12" s="77"/>
      <c r="AA12" s="25"/>
      <c r="AB12" s="77"/>
      <c r="AC12" s="25"/>
      <c r="AD12" s="77"/>
      <c r="AE12" s="25"/>
      <c r="AF12" s="77"/>
      <c r="AG12" s="25"/>
      <c r="AH12" s="77"/>
      <c r="AI12" s="25"/>
      <c r="AJ12" s="77"/>
      <c r="AK12" s="25"/>
      <c r="AL12" s="77">
        <v>78</v>
      </c>
      <c r="AM12" s="25">
        <v>78</v>
      </c>
      <c r="AN12" s="77">
        <v>84</v>
      </c>
      <c r="AO12" s="25">
        <v>84</v>
      </c>
      <c r="AP12" s="77">
        <v>65</v>
      </c>
      <c r="AQ12" s="25">
        <v>65</v>
      </c>
      <c r="AR12" s="77"/>
      <c r="AS12" s="25"/>
      <c r="AT12" s="77"/>
      <c r="AU12" s="25"/>
      <c r="AV12" s="77"/>
      <c r="AW12" s="25"/>
      <c r="AX12" s="77"/>
      <c r="AY12" s="25"/>
      <c r="AZ12" s="77"/>
      <c r="BA12" s="25"/>
      <c r="BB12" s="77"/>
      <c r="BC12" s="25"/>
      <c r="BD12" s="77"/>
      <c r="BE12" s="1"/>
      <c r="BF12" s="1"/>
      <c r="BG12" s="25"/>
      <c r="BH12" s="77"/>
      <c r="BI12" s="25"/>
      <c r="BJ12" s="77"/>
      <c r="BK12" s="25"/>
      <c r="BL12" s="77"/>
      <c r="BM12" s="25"/>
      <c r="BN12" s="77"/>
      <c r="BO12" s="25"/>
      <c r="BP12" s="77"/>
      <c r="BQ12" s="25"/>
      <c r="BR12" s="77"/>
      <c r="BS12" s="25"/>
      <c r="BT12" s="77"/>
      <c r="BU12" s="25"/>
      <c r="BV12" s="77"/>
      <c r="BW12" s="25"/>
      <c r="BX12" s="678"/>
      <c r="BY12" s="678"/>
      <c r="BZ12" s="13"/>
      <c r="CA12" s="678"/>
      <c r="CB12" s="678"/>
      <c r="CC12" s="679"/>
      <c r="CD12" s="77">
        <v>180</v>
      </c>
      <c r="CE12" s="25">
        <v>180</v>
      </c>
    </row>
    <row r="13" spans="1:84" ht="15" customHeight="1" x14ac:dyDescent="0.2">
      <c r="B13" s="1">
        <v>5</v>
      </c>
      <c r="C13" s="13" t="s">
        <v>1579</v>
      </c>
      <c r="D13" s="20">
        <v>4</v>
      </c>
      <c r="E13" s="22">
        <v>11606802</v>
      </c>
      <c r="F13" s="77"/>
      <c r="G13" s="1"/>
      <c r="H13" s="1"/>
      <c r="I13" s="25"/>
      <c r="J13" s="77"/>
      <c r="K13" s="1"/>
      <c r="L13" s="1"/>
      <c r="M13" s="25"/>
      <c r="N13" s="77"/>
      <c r="O13" s="1"/>
      <c r="P13" s="1"/>
      <c r="Q13" s="25"/>
      <c r="R13" s="77"/>
      <c r="S13" s="25"/>
      <c r="T13" s="77"/>
      <c r="U13" s="25"/>
      <c r="V13" s="77"/>
      <c r="W13" s="25"/>
      <c r="X13" s="77"/>
      <c r="Y13" s="25"/>
      <c r="Z13" s="77"/>
      <c r="AA13" s="25"/>
      <c r="AB13" s="77"/>
      <c r="AC13" s="25"/>
      <c r="AD13" s="77"/>
      <c r="AE13" s="25"/>
      <c r="AF13" s="77"/>
      <c r="AG13" s="25"/>
      <c r="AH13" s="77"/>
      <c r="AI13" s="25"/>
      <c r="AJ13" s="77"/>
      <c r="AK13" s="25"/>
      <c r="AL13" s="77">
        <v>67</v>
      </c>
      <c r="AM13" s="25">
        <v>67</v>
      </c>
      <c r="AN13" s="77">
        <v>73</v>
      </c>
      <c r="AO13" s="25">
        <v>73</v>
      </c>
      <c r="AP13" s="77">
        <v>64</v>
      </c>
      <c r="AQ13" s="25">
        <v>64</v>
      </c>
      <c r="AR13" s="77"/>
      <c r="AS13" s="25"/>
      <c r="AT13" s="77"/>
      <c r="AU13" s="25"/>
      <c r="AV13" s="77"/>
      <c r="AW13" s="25"/>
      <c r="AX13" s="77"/>
      <c r="AY13" s="25"/>
      <c r="AZ13" s="77"/>
      <c r="BA13" s="25"/>
      <c r="BB13" s="77"/>
      <c r="BC13" s="25"/>
      <c r="BD13" s="77"/>
      <c r="BE13" s="1"/>
      <c r="BF13" s="1"/>
      <c r="BG13" s="25"/>
      <c r="BH13" s="77"/>
      <c r="BI13" s="25"/>
      <c r="BJ13" s="77"/>
      <c r="BK13" s="25"/>
      <c r="BL13" s="77"/>
      <c r="BM13" s="25"/>
      <c r="BN13" s="77"/>
      <c r="BO13" s="25"/>
      <c r="BP13" s="77"/>
      <c r="BQ13" s="25"/>
      <c r="BR13" s="77"/>
      <c r="BS13" s="25"/>
      <c r="BT13" s="77"/>
      <c r="BU13" s="25"/>
      <c r="BV13" s="77"/>
      <c r="BW13" s="25"/>
      <c r="BX13" s="678"/>
      <c r="BY13" s="678"/>
      <c r="BZ13" s="13"/>
      <c r="CA13" s="678"/>
      <c r="CB13" s="678"/>
      <c r="CC13" s="679"/>
      <c r="CD13" s="77">
        <v>180</v>
      </c>
      <c r="CE13" s="25">
        <v>180</v>
      </c>
    </row>
    <row r="14" spans="1:84" ht="15" customHeight="1" x14ac:dyDescent="0.2">
      <c r="B14" s="1">
        <v>6</v>
      </c>
      <c r="C14" s="13" t="s">
        <v>1584</v>
      </c>
      <c r="D14" s="20">
        <v>4</v>
      </c>
      <c r="E14" s="22">
        <v>11606824</v>
      </c>
      <c r="F14" s="77"/>
      <c r="G14" s="1"/>
      <c r="H14" s="1"/>
      <c r="I14" s="25"/>
      <c r="J14" s="77"/>
      <c r="K14" s="1"/>
      <c r="L14" s="1"/>
      <c r="M14" s="25"/>
      <c r="N14" s="77"/>
      <c r="O14" s="1"/>
      <c r="P14" s="1"/>
      <c r="Q14" s="25"/>
      <c r="R14" s="77"/>
      <c r="S14" s="25"/>
      <c r="T14" s="77"/>
      <c r="U14" s="25"/>
      <c r="V14" s="77"/>
      <c r="W14" s="25"/>
      <c r="X14" s="77"/>
      <c r="Y14" s="25"/>
      <c r="Z14" s="77"/>
      <c r="AA14" s="25"/>
      <c r="AB14" s="77"/>
      <c r="AC14" s="25"/>
      <c r="AD14" s="77"/>
      <c r="AE14" s="25"/>
      <c r="AF14" s="77"/>
      <c r="AG14" s="25"/>
      <c r="AH14" s="77"/>
      <c r="AI14" s="25"/>
      <c r="AJ14" s="77"/>
      <c r="AK14" s="25"/>
      <c r="AL14" s="77">
        <v>64</v>
      </c>
      <c r="AM14" s="25">
        <v>64</v>
      </c>
      <c r="AN14" s="77">
        <v>68</v>
      </c>
      <c r="AO14" s="25">
        <v>68</v>
      </c>
      <c r="AP14" s="77">
        <v>70</v>
      </c>
      <c r="AQ14" s="25">
        <v>70</v>
      </c>
      <c r="AR14" s="77"/>
      <c r="AS14" s="25"/>
      <c r="AT14" s="77"/>
      <c r="AU14" s="25"/>
      <c r="AV14" s="77"/>
      <c r="AW14" s="25"/>
      <c r="AX14" s="77"/>
      <c r="AY14" s="25"/>
      <c r="AZ14" s="77"/>
      <c r="BA14" s="25"/>
      <c r="BB14" s="77"/>
      <c r="BC14" s="25"/>
      <c r="BD14" s="77"/>
      <c r="BE14" s="1"/>
      <c r="BF14" s="1"/>
      <c r="BG14" s="25"/>
      <c r="BH14" s="77"/>
      <c r="BI14" s="25"/>
      <c r="BJ14" s="77"/>
      <c r="BK14" s="25"/>
      <c r="BL14" s="77"/>
      <c r="BM14" s="25"/>
      <c r="BN14" s="77"/>
      <c r="BO14" s="25"/>
      <c r="BP14" s="77"/>
      <c r="BQ14" s="25"/>
      <c r="BR14" s="77"/>
      <c r="BS14" s="25"/>
      <c r="BT14" s="77"/>
      <c r="BU14" s="25"/>
      <c r="BV14" s="77"/>
      <c r="BW14" s="25"/>
      <c r="BX14" s="678"/>
      <c r="BY14" s="678"/>
      <c r="BZ14" s="13"/>
      <c r="CA14" s="678"/>
      <c r="CB14" s="678"/>
      <c r="CC14" s="679"/>
      <c r="CD14" s="77">
        <v>180</v>
      </c>
      <c r="CE14" s="25">
        <v>180</v>
      </c>
    </row>
    <row r="15" spans="1:84" ht="15" customHeight="1" x14ac:dyDescent="0.2">
      <c r="B15" s="1">
        <v>7</v>
      </c>
      <c r="C15" s="13" t="s">
        <v>1589</v>
      </c>
      <c r="D15" s="20">
        <v>4</v>
      </c>
      <c r="E15" s="22">
        <v>11606835</v>
      </c>
      <c r="F15" s="77"/>
      <c r="G15" s="1"/>
      <c r="H15" s="1"/>
      <c r="I15" s="25"/>
      <c r="J15" s="77"/>
      <c r="K15" s="1"/>
      <c r="L15" s="1"/>
      <c r="M15" s="25"/>
      <c r="N15" s="77"/>
      <c r="O15" s="1"/>
      <c r="P15" s="1"/>
      <c r="Q15" s="25"/>
      <c r="R15" s="77"/>
      <c r="S15" s="25"/>
      <c r="T15" s="77"/>
      <c r="U15" s="25"/>
      <c r="V15" s="77"/>
      <c r="W15" s="25"/>
      <c r="X15" s="77"/>
      <c r="Y15" s="25"/>
      <c r="Z15" s="77"/>
      <c r="AA15" s="25"/>
      <c r="AB15" s="77"/>
      <c r="AC15" s="25"/>
      <c r="AD15" s="77"/>
      <c r="AE15" s="25"/>
      <c r="AF15" s="77"/>
      <c r="AG15" s="25"/>
      <c r="AH15" s="77"/>
      <c r="AI15" s="25"/>
      <c r="AJ15" s="77"/>
      <c r="AK15" s="25"/>
      <c r="AL15" s="77">
        <v>65</v>
      </c>
      <c r="AM15" s="25">
        <v>65</v>
      </c>
      <c r="AN15" s="77">
        <v>80</v>
      </c>
      <c r="AO15" s="25">
        <v>80</v>
      </c>
      <c r="AP15" s="77">
        <v>78</v>
      </c>
      <c r="AQ15" s="25">
        <v>78</v>
      </c>
      <c r="AR15" s="77"/>
      <c r="AS15" s="25"/>
      <c r="AT15" s="77"/>
      <c r="AU15" s="25"/>
      <c r="AV15" s="77"/>
      <c r="AW15" s="25"/>
      <c r="AX15" s="77"/>
      <c r="AY15" s="25"/>
      <c r="AZ15" s="77"/>
      <c r="BA15" s="25"/>
      <c r="BB15" s="77"/>
      <c r="BC15" s="25"/>
      <c r="BD15" s="77"/>
      <c r="BE15" s="1"/>
      <c r="BF15" s="1"/>
      <c r="BG15" s="25"/>
      <c r="BH15" s="77"/>
      <c r="BI15" s="25"/>
      <c r="BJ15" s="77"/>
      <c r="BK15" s="25"/>
      <c r="BL15" s="77"/>
      <c r="BM15" s="25"/>
      <c r="BN15" s="77"/>
      <c r="BO15" s="25"/>
      <c r="BP15" s="77"/>
      <c r="BQ15" s="25"/>
      <c r="BR15" s="77"/>
      <c r="BS15" s="25"/>
      <c r="BT15" s="77"/>
      <c r="BU15" s="25"/>
      <c r="BV15" s="77"/>
      <c r="BW15" s="25"/>
      <c r="BX15" s="678"/>
      <c r="BY15" s="678"/>
      <c r="BZ15" s="13"/>
      <c r="CA15" s="678"/>
      <c r="CB15" s="678"/>
      <c r="CC15" s="679"/>
      <c r="CD15" s="77">
        <v>180</v>
      </c>
      <c r="CE15" s="25">
        <v>180</v>
      </c>
    </row>
    <row r="16" spans="1:84" ht="15" customHeight="1" x14ac:dyDescent="0.2">
      <c r="A16" s="101" t="s">
        <v>1860</v>
      </c>
      <c r="B16" s="1">
        <v>8</v>
      </c>
      <c r="C16" s="13" t="s">
        <v>1594</v>
      </c>
      <c r="D16" s="20">
        <v>4</v>
      </c>
      <c r="E16" s="22">
        <v>11606846</v>
      </c>
      <c r="F16" s="77"/>
      <c r="G16" s="1"/>
      <c r="H16" s="1"/>
      <c r="I16" s="25"/>
      <c r="J16" s="77"/>
      <c r="K16" s="1"/>
      <c r="L16" s="1"/>
      <c r="M16" s="25"/>
      <c r="N16" s="77"/>
      <c r="O16" s="1"/>
      <c r="P16" s="1"/>
      <c r="Q16" s="25"/>
      <c r="R16" s="77"/>
      <c r="S16" s="25"/>
      <c r="T16" s="77"/>
      <c r="U16" s="25"/>
      <c r="V16" s="77"/>
      <c r="W16" s="25"/>
      <c r="X16" s="77"/>
      <c r="Y16" s="25"/>
      <c r="Z16" s="77"/>
      <c r="AA16" s="25"/>
      <c r="AB16" s="77"/>
      <c r="AC16" s="25"/>
      <c r="AD16" s="77"/>
      <c r="AE16" s="25"/>
      <c r="AF16" s="77"/>
      <c r="AG16" s="25"/>
      <c r="AH16" s="77"/>
      <c r="AI16" s="25"/>
      <c r="AJ16" s="77"/>
      <c r="AK16" s="25"/>
      <c r="AL16" s="77">
        <v>77</v>
      </c>
      <c r="AM16" s="25">
        <v>77</v>
      </c>
      <c r="AN16" s="77">
        <v>91</v>
      </c>
      <c r="AO16" s="25">
        <v>91</v>
      </c>
      <c r="AP16" s="673">
        <v>66</v>
      </c>
      <c r="AQ16" s="674">
        <v>67</v>
      </c>
      <c r="AR16" s="77"/>
      <c r="AS16" s="25"/>
      <c r="AT16" s="77"/>
      <c r="AU16" s="25"/>
      <c r="AV16" s="77"/>
      <c r="AW16" s="25"/>
      <c r="AX16" s="77"/>
      <c r="AY16" s="25"/>
      <c r="AZ16" s="77"/>
      <c r="BA16" s="25"/>
      <c r="BB16" s="77"/>
      <c r="BC16" s="25"/>
      <c r="BD16" s="77"/>
      <c r="BE16" s="1"/>
      <c r="BF16" s="1"/>
      <c r="BG16" s="25"/>
      <c r="BH16" s="77"/>
      <c r="BI16" s="25"/>
      <c r="BJ16" s="77"/>
      <c r="BK16" s="25"/>
      <c r="BL16" s="77"/>
      <c r="BM16" s="25"/>
      <c r="BN16" s="77"/>
      <c r="BO16" s="25"/>
      <c r="BP16" s="77"/>
      <c r="BQ16" s="25"/>
      <c r="BR16" s="77"/>
      <c r="BS16" s="25"/>
      <c r="BT16" s="77"/>
      <c r="BU16" s="25"/>
      <c r="BV16" s="77"/>
      <c r="BW16" s="25"/>
      <c r="BX16" s="678"/>
      <c r="BY16" s="678"/>
      <c r="BZ16" s="13"/>
      <c r="CA16" s="678"/>
      <c r="CB16" s="678"/>
      <c r="CC16" s="679"/>
      <c r="CD16" s="77">
        <v>180</v>
      </c>
      <c r="CE16" s="25">
        <v>180</v>
      </c>
    </row>
    <row r="17" spans="1:83" ht="15" customHeight="1" x14ac:dyDescent="0.2">
      <c r="B17" s="1">
        <v>9</v>
      </c>
      <c r="C17" s="13" t="s">
        <v>1599</v>
      </c>
      <c r="D17" s="20">
        <v>4</v>
      </c>
      <c r="E17" s="22">
        <v>11606857</v>
      </c>
      <c r="F17" s="77"/>
      <c r="G17" s="1"/>
      <c r="H17" s="1"/>
      <c r="I17" s="25"/>
      <c r="J17" s="77"/>
      <c r="K17" s="1"/>
      <c r="L17" s="1"/>
      <c r="M17" s="25"/>
      <c r="N17" s="77"/>
      <c r="O17" s="1"/>
      <c r="P17" s="1"/>
      <c r="Q17" s="25"/>
      <c r="R17" s="77"/>
      <c r="S17" s="25"/>
      <c r="T17" s="77"/>
      <c r="U17" s="25"/>
      <c r="V17" s="77"/>
      <c r="W17" s="25"/>
      <c r="X17" s="77"/>
      <c r="Y17" s="25"/>
      <c r="Z17" s="77"/>
      <c r="AA17" s="25"/>
      <c r="AB17" s="77"/>
      <c r="AC17" s="25"/>
      <c r="AD17" s="77"/>
      <c r="AE17" s="25"/>
      <c r="AF17" s="77"/>
      <c r="AG17" s="25"/>
      <c r="AH17" s="77"/>
      <c r="AI17" s="25"/>
      <c r="AJ17" s="77"/>
      <c r="AK17" s="25"/>
      <c r="AL17" s="77">
        <v>64</v>
      </c>
      <c r="AM17" s="25">
        <v>64</v>
      </c>
      <c r="AN17" s="77">
        <v>90</v>
      </c>
      <c r="AO17" s="25">
        <v>90</v>
      </c>
      <c r="AP17" s="77">
        <v>68</v>
      </c>
      <c r="AQ17" s="25">
        <v>68</v>
      </c>
      <c r="AR17" s="77"/>
      <c r="AS17" s="25"/>
      <c r="AT17" s="77"/>
      <c r="AU17" s="25"/>
      <c r="AV17" s="77"/>
      <c r="AW17" s="25"/>
      <c r="AX17" s="77"/>
      <c r="AY17" s="25"/>
      <c r="AZ17" s="77"/>
      <c r="BA17" s="25"/>
      <c r="BB17" s="77"/>
      <c r="BC17" s="25"/>
      <c r="BD17" s="77"/>
      <c r="BE17" s="1"/>
      <c r="BF17" s="1"/>
      <c r="BG17" s="25"/>
      <c r="BH17" s="77"/>
      <c r="BI17" s="25"/>
      <c r="BJ17" s="77"/>
      <c r="BK17" s="25"/>
      <c r="BL17" s="77"/>
      <c r="BM17" s="25"/>
      <c r="BN17" s="77"/>
      <c r="BO17" s="25"/>
      <c r="BP17" s="77"/>
      <c r="BQ17" s="25"/>
      <c r="BR17" s="77"/>
      <c r="BS17" s="25"/>
      <c r="BT17" s="77"/>
      <c r="BU17" s="25"/>
      <c r="BV17" s="77"/>
      <c r="BW17" s="25"/>
      <c r="BX17" s="678"/>
      <c r="BY17" s="678"/>
      <c r="BZ17" s="13"/>
      <c r="CA17" s="678"/>
      <c r="CB17" s="678"/>
      <c r="CC17" s="679"/>
      <c r="CD17" s="77">
        <v>180</v>
      </c>
      <c r="CE17" s="25">
        <v>180</v>
      </c>
    </row>
    <row r="18" spans="1:83" ht="15" customHeight="1" x14ac:dyDescent="0.2">
      <c r="B18" s="1">
        <v>10</v>
      </c>
      <c r="C18" s="13" t="s">
        <v>1604</v>
      </c>
      <c r="D18" s="20">
        <v>4</v>
      </c>
      <c r="E18" s="22">
        <v>11606868</v>
      </c>
      <c r="F18" s="77"/>
      <c r="G18" s="1"/>
      <c r="H18" s="1"/>
      <c r="I18" s="25"/>
      <c r="J18" s="77"/>
      <c r="K18" s="1"/>
      <c r="L18" s="1"/>
      <c r="M18" s="25"/>
      <c r="N18" s="77"/>
      <c r="O18" s="1"/>
      <c r="P18" s="1"/>
      <c r="Q18" s="25"/>
      <c r="R18" s="77"/>
      <c r="S18" s="25"/>
      <c r="T18" s="77"/>
      <c r="U18" s="25"/>
      <c r="V18" s="77"/>
      <c r="W18" s="25"/>
      <c r="X18" s="77"/>
      <c r="Y18" s="25"/>
      <c r="Z18" s="77"/>
      <c r="AA18" s="25"/>
      <c r="AB18" s="77"/>
      <c r="AC18" s="25"/>
      <c r="AD18" s="77"/>
      <c r="AE18" s="25"/>
      <c r="AF18" s="77"/>
      <c r="AG18" s="25"/>
      <c r="AH18" s="77"/>
      <c r="AI18" s="25"/>
      <c r="AJ18" s="77"/>
      <c r="AK18" s="25"/>
      <c r="AL18" s="77">
        <v>60</v>
      </c>
      <c r="AM18" s="25">
        <v>60</v>
      </c>
      <c r="AN18" s="77">
        <v>70</v>
      </c>
      <c r="AO18" s="25">
        <v>70</v>
      </c>
      <c r="AP18" s="77">
        <v>62</v>
      </c>
      <c r="AQ18" s="25">
        <v>62</v>
      </c>
      <c r="AR18" s="77"/>
      <c r="AS18" s="25"/>
      <c r="AT18" s="77"/>
      <c r="AU18" s="25"/>
      <c r="AV18" s="77"/>
      <c r="AW18" s="25"/>
      <c r="AX18" s="77"/>
      <c r="AY18" s="25"/>
      <c r="AZ18" s="77"/>
      <c r="BA18" s="25"/>
      <c r="BB18" s="77"/>
      <c r="BC18" s="25"/>
      <c r="BD18" s="77"/>
      <c r="BE18" s="1"/>
      <c r="BF18" s="1"/>
      <c r="BG18" s="25"/>
      <c r="BH18" s="77"/>
      <c r="BI18" s="25"/>
      <c r="BJ18" s="77"/>
      <c r="BK18" s="25"/>
      <c r="BL18" s="77"/>
      <c r="BM18" s="25"/>
      <c r="BN18" s="77"/>
      <c r="BO18" s="25"/>
      <c r="BP18" s="77"/>
      <c r="BQ18" s="25"/>
      <c r="BR18" s="77"/>
      <c r="BS18" s="25"/>
      <c r="BT18" s="77"/>
      <c r="BU18" s="25"/>
      <c r="BV18" s="77"/>
      <c r="BW18" s="25"/>
      <c r="BX18" s="678"/>
      <c r="BY18" s="678"/>
      <c r="BZ18" s="13"/>
      <c r="CA18" s="678"/>
      <c r="CB18" s="678"/>
      <c r="CC18" s="679"/>
      <c r="CD18" s="77">
        <v>180</v>
      </c>
      <c r="CE18" s="25">
        <v>180</v>
      </c>
    </row>
    <row r="19" spans="1:83" ht="15" customHeight="1" x14ac:dyDescent="0.2">
      <c r="B19" s="1">
        <v>11</v>
      </c>
      <c r="C19" s="13" t="s">
        <v>1609</v>
      </c>
      <c r="D19" s="20">
        <v>4</v>
      </c>
      <c r="E19" s="22">
        <v>11606879</v>
      </c>
      <c r="F19" s="77"/>
      <c r="G19" s="1"/>
      <c r="H19" s="1"/>
      <c r="I19" s="25"/>
      <c r="J19" s="77"/>
      <c r="K19" s="1"/>
      <c r="L19" s="1"/>
      <c r="M19" s="25"/>
      <c r="N19" s="77"/>
      <c r="O19" s="1"/>
      <c r="P19" s="1"/>
      <c r="Q19" s="25"/>
      <c r="R19" s="77"/>
      <c r="S19" s="25"/>
      <c r="T19" s="77"/>
      <c r="U19" s="25"/>
      <c r="V19" s="77"/>
      <c r="W19" s="25"/>
      <c r="X19" s="77"/>
      <c r="Y19" s="25"/>
      <c r="Z19" s="77"/>
      <c r="AA19" s="25"/>
      <c r="AB19" s="77"/>
      <c r="AC19" s="25"/>
      <c r="AD19" s="77"/>
      <c r="AE19" s="25"/>
      <c r="AF19" s="77"/>
      <c r="AG19" s="25"/>
      <c r="AH19" s="77"/>
      <c r="AI19" s="25"/>
      <c r="AJ19" s="77"/>
      <c r="AK19" s="25"/>
      <c r="AL19" s="77">
        <v>63</v>
      </c>
      <c r="AM19" s="25">
        <v>63</v>
      </c>
      <c r="AN19" s="77">
        <v>84</v>
      </c>
      <c r="AO19" s="25">
        <v>84</v>
      </c>
      <c r="AP19" s="77">
        <v>63</v>
      </c>
      <c r="AQ19" s="25">
        <v>63</v>
      </c>
      <c r="AR19" s="77"/>
      <c r="AS19" s="25"/>
      <c r="AT19" s="77"/>
      <c r="AU19" s="25"/>
      <c r="AV19" s="77"/>
      <c r="AW19" s="25"/>
      <c r="AX19" s="77"/>
      <c r="AY19" s="25"/>
      <c r="AZ19" s="77"/>
      <c r="BA19" s="25"/>
      <c r="BB19" s="77"/>
      <c r="BC19" s="25"/>
      <c r="BD19" s="77"/>
      <c r="BE19" s="1"/>
      <c r="BF19" s="1"/>
      <c r="BG19" s="25"/>
      <c r="BH19" s="77"/>
      <c r="BI19" s="25"/>
      <c r="BJ19" s="77"/>
      <c r="BK19" s="25"/>
      <c r="BL19" s="77"/>
      <c r="BM19" s="25"/>
      <c r="BN19" s="77"/>
      <c r="BO19" s="25"/>
      <c r="BP19" s="77"/>
      <c r="BQ19" s="25"/>
      <c r="BR19" s="77"/>
      <c r="BS19" s="25"/>
      <c r="BT19" s="77"/>
      <c r="BU19" s="25"/>
      <c r="BV19" s="77"/>
      <c r="BW19" s="25"/>
      <c r="BX19" s="678"/>
      <c r="BY19" s="678"/>
      <c r="BZ19" s="13"/>
      <c r="CA19" s="678"/>
      <c r="CB19" s="678"/>
      <c r="CC19" s="679"/>
      <c r="CD19" s="77">
        <v>180</v>
      </c>
      <c r="CE19" s="25">
        <v>180</v>
      </c>
    </row>
    <row r="20" spans="1:83" ht="15" customHeight="1" x14ac:dyDescent="0.2">
      <c r="B20" s="1">
        <v>12</v>
      </c>
      <c r="C20" s="13" t="s">
        <v>1614</v>
      </c>
      <c r="D20" s="20">
        <v>4</v>
      </c>
      <c r="E20" s="22">
        <v>11606891</v>
      </c>
      <c r="F20" s="77"/>
      <c r="G20" s="1"/>
      <c r="H20" s="1"/>
      <c r="I20" s="25"/>
      <c r="J20" s="77"/>
      <c r="K20" s="1"/>
      <c r="L20" s="1"/>
      <c r="M20" s="25"/>
      <c r="N20" s="77"/>
      <c r="O20" s="1"/>
      <c r="P20" s="1"/>
      <c r="Q20" s="25"/>
      <c r="R20" s="77"/>
      <c r="S20" s="25"/>
      <c r="T20" s="77"/>
      <c r="U20" s="25"/>
      <c r="V20" s="77"/>
      <c r="W20" s="25"/>
      <c r="X20" s="77"/>
      <c r="Y20" s="25"/>
      <c r="Z20" s="77"/>
      <c r="AA20" s="25"/>
      <c r="AB20" s="77"/>
      <c r="AC20" s="25"/>
      <c r="AD20" s="77"/>
      <c r="AE20" s="25"/>
      <c r="AF20" s="77"/>
      <c r="AG20" s="25"/>
      <c r="AH20" s="77"/>
      <c r="AI20" s="25"/>
      <c r="AJ20" s="77"/>
      <c r="AK20" s="25"/>
      <c r="AL20" s="77">
        <v>77</v>
      </c>
      <c r="AM20" s="25">
        <v>77</v>
      </c>
      <c r="AN20" s="77">
        <v>99</v>
      </c>
      <c r="AO20" s="25">
        <v>99</v>
      </c>
      <c r="AP20" s="77">
        <v>85</v>
      </c>
      <c r="AQ20" s="25">
        <v>85</v>
      </c>
      <c r="AR20" s="77"/>
      <c r="AS20" s="25"/>
      <c r="AT20" s="77"/>
      <c r="AU20" s="25"/>
      <c r="AV20" s="77"/>
      <c r="AW20" s="25"/>
      <c r="AX20" s="77"/>
      <c r="AY20" s="25"/>
      <c r="AZ20" s="77"/>
      <c r="BA20" s="25"/>
      <c r="BB20" s="77"/>
      <c r="BC20" s="25"/>
      <c r="BD20" s="77"/>
      <c r="BE20" s="1"/>
      <c r="BF20" s="1"/>
      <c r="BG20" s="25"/>
      <c r="BH20" s="77"/>
      <c r="BI20" s="25"/>
      <c r="BJ20" s="77"/>
      <c r="BK20" s="25"/>
      <c r="BL20" s="77"/>
      <c r="BM20" s="25"/>
      <c r="BN20" s="77"/>
      <c r="BO20" s="25"/>
      <c r="BP20" s="77"/>
      <c r="BQ20" s="25"/>
      <c r="BR20" s="77"/>
      <c r="BS20" s="25"/>
      <c r="BT20" s="77"/>
      <c r="BU20" s="25"/>
      <c r="BV20" s="77"/>
      <c r="BW20" s="25"/>
      <c r="BX20" s="678"/>
      <c r="BY20" s="678"/>
      <c r="BZ20" s="13"/>
      <c r="CA20" s="678"/>
      <c r="CB20" s="678"/>
      <c r="CC20" s="679"/>
      <c r="CD20" s="77">
        <v>180</v>
      </c>
      <c r="CE20" s="25">
        <v>180</v>
      </c>
    </row>
    <row r="21" spans="1:83" ht="15" customHeight="1" x14ac:dyDescent="0.2">
      <c r="A21" s="101" t="s">
        <v>22</v>
      </c>
      <c r="B21" s="1">
        <v>13</v>
      </c>
      <c r="C21" s="13" t="s">
        <v>1619</v>
      </c>
      <c r="D21" s="20">
        <v>4</v>
      </c>
      <c r="E21" s="22"/>
      <c r="F21" s="77"/>
      <c r="G21" s="1"/>
      <c r="H21" s="1"/>
      <c r="I21" s="25"/>
      <c r="J21" s="77"/>
      <c r="K21" s="1"/>
      <c r="L21" s="1"/>
      <c r="M21" s="25"/>
      <c r="N21" s="77"/>
      <c r="O21" s="1"/>
      <c r="P21" s="1"/>
      <c r="Q21" s="25"/>
      <c r="R21" s="77"/>
      <c r="S21" s="25"/>
      <c r="T21" s="77"/>
      <c r="U21" s="25"/>
      <c r="V21" s="77"/>
      <c r="W21" s="25"/>
      <c r="X21" s="77"/>
      <c r="Y21" s="25"/>
      <c r="Z21" s="77"/>
      <c r="AA21" s="25"/>
      <c r="AB21" s="77"/>
      <c r="AC21" s="25"/>
      <c r="AD21" s="77"/>
      <c r="AE21" s="25"/>
      <c r="AF21" s="77"/>
      <c r="AG21" s="25"/>
      <c r="AH21" s="77"/>
      <c r="AI21" s="25"/>
      <c r="AJ21" s="77"/>
      <c r="AK21" s="25"/>
      <c r="AL21" s="77"/>
      <c r="AM21" s="25"/>
      <c r="AN21" s="77"/>
      <c r="AO21" s="25"/>
      <c r="AP21" s="77"/>
      <c r="AQ21" s="25"/>
      <c r="AR21" s="77"/>
      <c r="AS21" s="25"/>
      <c r="AT21" s="77"/>
      <c r="AU21" s="25"/>
      <c r="AV21" s="77"/>
      <c r="AW21" s="25"/>
      <c r="AX21" s="77"/>
      <c r="AY21" s="25"/>
      <c r="AZ21" s="77"/>
      <c r="BA21" s="25"/>
      <c r="BB21" s="77"/>
      <c r="BC21" s="25"/>
      <c r="BD21" s="77"/>
      <c r="BE21" s="1"/>
      <c r="BF21" s="1"/>
      <c r="BG21" s="25"/>
      <c r="BH21" s="77"/>
      <c r="BI21" s="25"/>
      <c r="BJ21" s="77"/>
      <c r="BK21" s="25"/>
      <c r="BL21" s="77"/>
      <c r="BM21" s="25"/>
      <c r="BN21" s="77"/>
      <c r="BO21" s="25"/>
      <c r="BP21" s="77"/>
      <c r="BQ21" s="25"/>
      <c r="BR21" s="77"/>
      <c r="BS21" s="25"/>
      <c r="BT21" s="77"/>
      <c r="BU21" s="25"/>
      <c r="BV21" s="77"/>
      <c r="BW21" s="25"/>
      <c r="BX21" s="678"/>
      <c r="BY21" s="678"/>
      <c r="BZ21" s="13"/>
      <c r="CA21" s="678"/>
      <c r="CB21" s="678"/>
      <c r="CC21" s="679"/>
      <c r="CD21" s="673">
        <v>120</v>
      </c>
      <c r="CE21" s="674"/>
    </row>
    <row r="22" spans="1:83" ht="15" customHeight="1" x14ac:dyDescent="0.2">
      <c r="A22" s="101" t="s">
        <v>1860</v>
      </c>
      <c r="B22" s="1">
        <v>14</v>
      </c>
      <c r="C22" s="13" t="s">
        <v>1624</v>
      </c>
      <c r="D22" s="20">
        <v>4</v>
      </c>
      <c r="E22" s="22">
        <v>11606916</v>
      </c>
      <c r="F22" s="77"/>
      <c r="G22" s="1"/>
      <c r="H22" s="1"/>
      <c r="I22" s="25"/>
      <c r="J22" s="77"/>
      <c r="K22" s="1"/>
      <c r="L22" s="1"/>
      <c r="M22" s="25"/>
      <c r="N22" s="77"/>
      <c r="O22" s="1"/>
      <c r="P22" s="1"/>
      <c r="Q22" s="25"/>
      <c r="R22" s="77"/>
      <c r="S22" s="25"/>
      <c r="T22" s="77"/>
      <c r="U22" s="25"/>
      <c r="V22" s="77"/>
      <c r="W22" s="25"/>
      <c r="X22" s="77"/>
      <c r="Y22" s="25"/>
      <c r="Z22" s="77"/>
      <c r="AA22" s="25"/>
      <c r="AB22" s="77"/>
      <c r="AC22" s="25"/>
      <c r="AD22" s="77"/>
      <c r="AE22" s="25"/>
      <c r="AF22" s="77"/>
      <c r="AG22" s="25"/>
      <c r="AH22" s="77"/>
      <c r="AI22" s="25"/>
      <c r="AJ22" s="77"/>
      <c r="AK22" s="25"/>
      <c r="AL22" s="77">
        <v>72</v>
      </c>
      <c r="AM22" s="25">
        <v>72</v>
      </c>
      <c r="AN22" s="77">
        <v>75</v>
      </c>
      <c r="AO22" s="25">
        <v>75</v>
      </c>
      <c r="AP22" s="673">
        <v>78</v>
      </c>
      <c r="AQ22" s="674">
        <v>79</v>
      </c>
      <c r="AR22" s="77"/>
      <c r="AS22" s="25"/>
      <c r="AT22" s="77"/>
      <c r="AU22" s="25"/>
      <c r="AV22" s="77"/>
      <c r="AW22" s="25"/>
      <c r="AX22" s="77"/>
      <c r="AY22" s="25"/>
      <c r="AZ22" s="77"/>
      <c r="BA22" s="25"/>
      <c r="BB22" s="77"/>
      <c r="BC22" s="25"/>
      <c r="BD22" s="77"/>
      <c r="BE22" s="1"/>
      <c r="BF22" s="1"/>
      <c r="BG22" s="25"/>
      <c r="BH22" s="77"/>
      <c r="BI22" s="25"/>
      <c r="BJ22" s="77"/>
      <c r="BK22" s="25"/>
      <c r="BL22" s="77"/>
      <c r="BM22" s="25"/>
      <c r="BN22" s="77"/>
      <c r="BO22" s="25"/>
      <c r="BP22" s="77"/>
      <c r="BQ22" s="25"/>
      <c r="BR22" s="77"/>
      <c r="BS22" s="25"/>
      <c r="BT22" s="77"/>
      <c r="BU22" s="25"/>
      <c r="BV22" s="77"/>
      <c r="BW22" s="25"/>
      <c r="BX22" s="678"/>
      <c r="BY22" s="678"/>
      <c r="BZ22" s="13"/>
      <c r="CA22" s="678"/>
      <c r="CB22" s="678"/>
      <c r="CC22" s="679"/>
      <c r="CD22" s="77">
        <v>180</v>
      </c>
      <c r="CE22" s="25">
        <v>180</v>
      </c>
    </row>
    <row r="23" spans="1:83" ht="15" customHeight="1" x14ac:dyDescent="0.2">
      <c r="B23" s="1">
        <v>15</v>
      </c>
      <c r="C23" s="13" t="s">
        <v>1629</v>
      </c>
      <c r="D23" s="20">
        <v>4</v>
      </c>
      <c r="E23" s="22">
        <v>11606927</v>
      </c>
      <c r="F23" s="77"/>
      <c r="G23" s="1"/>
      <c r="H23" s="1"/>
      <c r="I23" s="25"/>
      <c r="J23" s="77"/>
      <c r="K23" s="1"/>
      <c r="L23" s="1"/>
      <c r="M23" s="25"/>
      <c r="N23" s="77"/>
      <c r="O23" s="1"/>
      <c r="P23" s="1"/>
      <c r="Q23" s="25"/>
      <c r="R23" s="77"/>
      <c r="S23" s="25"/>
      <c r="T23" s="77"/>
      <c r="U23" s="25"/>
      <c r="V23" s="77"/>
      <c r="W23" s="25"/>
      <c r="X23" s="77"/>
      <c r="Y23" s="25"/>
      <c r="Z23" s="77"/>
      <c r="AA23" s="25"/>
      <c r="AB23" s="77"/>
      <c r="AC23" s="25"/>
      <c r="AD23" s="77"/>
      <c r="AE23" s="25"/>
      <c r="AF23" s="77"/>
      <c r="AG23" s="25"/>
      <c r="AH23" s="77"/>
      <c r="AI23" s="25"/>
      <c r="AJ23" s="77"/>
      <c r="AK23" s="25"/>
      <c r="AL23" s="77">
        <v>63</v>
      </c>
      <c r="AM23" s="25">
        <v>63</v>
      </c>
      <c r="AN23" s="77">
        <v>62</v>
      </c>
      <c r="AO23" s="25">
        <v>62</v>
      </c>
      <c r="AP23" s="77">
        <v>63</v>
      </c>
      <c r="AQ23" s="25">
        <v>63</v>
      </c>
      <c r="AR23" s="77"/>
      <c r="AS23" s="25"/>
      <c r="AT23" s="77"/>
      <c r="AU23" s="25"/>
      <c r="AV23" s="77"/>
      <c r="AW23" s="25"/>
      <c r="AX23" s="77"/>
      <c r="AY23" s="25"/>
      <c r="AZ23" s="77"/>
      <c r="BA23" s="25"/>
      <c r="BB23" s="77"/>
      <c r="BC23" s="25"/>
      <c r="BD23" s="77"/>
      <c r="BE23" s="1"/>
      <c r="BF23" s="1"/>
      <c r="BG23" s="25"/>
      <c r="BH23" s="77"/>
      <c r="BI23" s="25"/>
      <c r="BJ23" s="77"/>
      <c r="BK23" s="25"/>
      <c r="BL23" s="77"/>
      <c r="BM23" s="25"/>
      <c r="BN23" s="77"/>
      <c r="BO23" s="25"/>
      <c r="BP23" s="77"/>
      <c r="BQ23" s="25"/>
      <c r="BR23" s="77"/>
      <c r="BS23" s="25"/>
      <c r="BT23" s="77"/>
      <c r="BU23" s="25"/>
      <c r="BV23" s="77"/>
      <c r="BW23" s="25"/>
      <c r="BX23" s="678"/>
      <c r="BY23" s="678"/>
      <c r="BZ23" s="13"/>
      <c r="CA23" s="678"/>
      <c r="CB23" s="678"/>
      <c r="CC23" s="679"/>
      <c r="CD23" s="77">
        <v>180</v>
      </c>
      <c r="CE23" s="25">
        <v>180</v>
      </c>
    </row>
    <row r="24" spans="1:83" ht="15" customHeight="1" x14ac:dyDescent="0.2">
      <c r="A24" s="101" t="s">
        <v>1860</v>
      </c>
      <c r="B24" s="1">
        <v>16</v>
      </c>
      <c r="C24" s="13" t="s">
        <v>1634</v>
      </c>
      <c r="D24" s="20">
        <v>4</v>
      </c>
      <c r="E24" s="22">
        <v>11606938</v>
      </c>
      <c r="F24" s="77"/>
      <c r="G24" s="1"/>
      <c r="H24" s="1"/>
      <c r="I24" s="25"/>
      <c r="J24" s="77"/>
      <c r="K24" s="1"/>
      <c r="L24" s="1"/>
      <c r="M24" s="25"/>
      <c r="N24" s="77"/>
      <c r="O24" s="1"/>
      <c r="P24" s="1"/>
      <c r="Q24" s="25"/>
      <c r="R24" s="77"/>
      <c r="S24" s="25"/>
      <c r="T24" s="77"/>
      <c r="U24" s="25"/>
      <c r="V24" s="77"/>
      <c r="W24" s="25"/>
      <c r="X24" s="77"/>
      <c r="Y24" s="25"/>
      <c r="Z24" s="77"/>
      <c r="AA24" s="25"/>
      <c r="AB24" s="77"/>
      <c r="AC24" s="25"/>
      <c r="AD24" s="77"/>
      <c r="AE24" s="25"/>
      <c r="AF24" s="77"/>
      <c r="AG24" s="25"/>
      <c r="AH24" s="77"/>
      <c r="AI24" s="25"/>
      <c r="AJ24" s="77"/>
      <c r="AK24" s="25"/>
      <c r="AL24" s="77">
        <v>67</v>
      </c>
      <c r="AM24" s="25">
        <v>67</v>
      </c>
      <c r="AN24" s="77">
        <v>92</v>
      </c>
      <c r="AO24" s="25">
        <v>92</v>
      </c>
      <c r="AP24" s="673">
        <v>74</v>
      </c>
      <c r="AQ24" s="674">
        <v>75</v>
      </c>
      <c r="AR24" s="77"/>
      <c r="AS24" s="25"/>
      <c r="AT24" s="77"/>
      <c r="AU24" s="25"/>
      <c r="AV24" s="77"/>
      <c r="AW24" s="25"/>
      <c r="AX24" s="77"/>
      <c r="AY24" s="25"/>
      <c r="AZ24" s="77"/>
      <c r="BA24" s="25"/>
      <c r="BB24" s="77"/>
      <c r="BC24" s="25"/>
      <c r="BD24" s="77"/>
      <c r="BE24" s="1"/>
      <c r="BF24" s="1"/>
      <c r="BG24" s="25"/>
      <c r="BH24" s="77"/>
      <c r="BI24" s="25"/>
      <c r="BJ24" s="77"/>
      <c r="BK24" s="25"/>
      <c r="BL24" s="77"/>
      <c r="BM24" s="25"/>
      <c r="BN24" s="77"/>
      <c r="BO24" s="25"/>
      <c r="BP24" s="77"/>
      <c r="BQ24" s="25"/>
      <c r="BR24" s="77"/>
      <c r="BS24" s="25"/>
      <c r="BT24" s="77"/>
      <c r="BU24" s="25"/>
      <c r="BV24" s="77"/>
      <c r="BW24" s="25"/>
      <c r="BX24" s="678"/>
      <c r="BY24" s="678"/>
      <c r="BZ24" s="13"/>
      <c r="CA24" s="678"/>
      <c r="CB24" s="678"/>
      <c r="CC24" s="679"/>
      <c r="CD24" s="77">
        <v>180</v>
      </c>
      <c r="CE24" s="25">
        <v>180</v>
      </c>
    </row>
    <row r="25" spans="1:83" ht="15" customHeight="1" x14ac:dyDescent="0.2">
      <c r="A25" s="101" t="s">
        <v>1860</v>
      </c>
      <c r="B25" s="1">
        <v>17</v>
      </c>
      <c r="C25" s="13" t="s">
        <v>1639</v>
      </c>
      <c r="D25" s="20">
        <v>4</v>
      </c>
      <c r="E25" s="22">
        <v>11606949</v>
      </c>
      <c r="F25" s="77"/>
      <c r="G25" s="1"/>
      <c r="H25" s="1"/>
      <c r="I25" s="25"/>
      <c r="J25" s="77"/>
      <c r="K25" s="1"/>
      <c r="L25" s="1"/>
      <c r="M25" s="25"/>
      <c r="N25" s="77"/>
      <c r="O25" s="1"/>
      <c r="P25" s="1"/>
      <c r="Q25" s="25"/>
      <c r="R25" s="77"/>
      <c r="S25" s="25"/>
      <c r="T25" s="77"/>
      <c r="U25" s="25"/>
      <c r="V25" s="77"/>
      <c r="W25" s="25"/>
      <c r="X25" s="77"/>
      <c r="Y25" s="25"/>
      <c r="Z25" s="77"/>
      <c r="AA25" s="25"/>
      <c r="AB25" s="77"/>
      <c r="AC25" s="25"/>
      <c r="AD25" s="77"/>
      <c r="AE25" s="25"/>
      <c r="AF25" s="77"/>
      <c r="AG25" s="25"/>
      <c r="AH25" s="77"/>
      <c r="AI25" s="25"/>
      <c r="AJ25" s="77"/>
      <c r="AK25" s="25"/>
      <c r="AL25" s="673">
        <v>56</v>
      </c>
      <c r="AM25" s="674">
        <v>57</v>
      </c>
      <c r="AN25" s="77">
        <v>53</v>
      </c>
      <c r="AO25" s="25">
        <v>53</v>
      </c>
      <c r="AP25" s="77">
        <v>56</v>
      </c>
      <c r="AQ25" s="25">
        <v>56</v>
      </c>
      <c r="AR25" s="77"/>
      <c r="AS25" s="25"/>
      <c r="AT25" s="77"/>
      <c r="AU25" s="25"/>
      <c r="AV25" s="77"/>
      <c r="AW25" s="25"/>
      <c r="AX25" s="77"/>
      <c r="AY25" s="25"/>
      <c r="AZ25" s="77"/>
      <c r="BA25" s="25"/>
      <c r="BB25" s="77"/>
      <c r="BC25" s="25"/>
      <c r="BD25" s="77"/>
      <c r="BE25" s="1"/>
      <c r="BF25" s="1"/>
      <c r="BG25" s="25"/>
      <c r="BH25" s="77"/>
      <c r="BI25" s="25"/>
      <c r="BJ25" s="77"/>
      <c r="BK25" s="25"/>
      <c r="BL25" s="77"/>
      <c r="BM25" s="25"/>
      <c r="BN25" s="77"/>
      <c r="BO25" s="25"/>
      <c r="BP25" s="77"/>
      <c r="BQ25" s="25"/>
      <c r="BR25" s="77"/>
      <c r="BS25" s="25"/>
      <c r="BT25" s="77"/>
      <c r="BU25" s="25"/>
      <c r="BV25" s="77"/>
      <c r="BW25" s="25"/>
      <c r="BX25" s="678"/>
      <c r="BY25" s="678"/>
      <c r="BZ25" s="13"/>
      <c r="CA25" s="678"/>
      <c r="CB25" s="678"/>
      <c r="CC25" s="679"/>
      <c r="CD25" s="77">
        <v>180</v>
      </c>
      <c r="CE25" s="25">
        <v>180</v>
      </c>
    </row>
    <row r="26" spans="1:83" ht="15" customHeight="1" x14ac:dyDescent="0.2">
      <c r="B26" s="1">
        <v>18</v>
      </c>
      <c r="C26" s="13" t="s">
        <v>1643</v>
      </c>
      <c r="D26" s="20">
        <v>4</v>
      </c>
      <c r="E26" s="22">
        <v>11606950</v>
      </c>
      <c r="F26" s="77"/>
      <c r="G26" s="1"/>
      <c r="H26" s="1"/>
      <c r="I26" s="25"/>
      <c r="J26" s="77"/>
      <c r="K26" s="1"/>
      <c r="L26" s="1"/>
      <c r="M26" s="25"/>
      <c r="N26" s="77"/>
      <c r="O26" s="1"/>
      <c r="P26" s="1"/>
      <c r="Q26" s="25"/>
      <c r="R26" s="77"/>
      <c r="S26" s="25"/>
      <c r="T26" s="77"/>
      <c r="U26" s="25"/>
      <c r="V26" s="77"/>
      <c r="W26" s="25"/>
      <c r="X26" s="77"/>
      <c r="Y26" s="25"/>
      <c r="Z26" s="77"/>
      <c r="AA26" s="25"/>
      <c r="AB26" s="77"/>
      <c r="AC26" s="25"/>
      <c r="AD26" s="77"/>
      <c r="AE26" s="25"/>
      <c r="AF26" s="77"/>
      <c r="AG26" s="25"/>
      <c r="AH26" s="77"/>
      <c r="AI26" s="25"/>
      <c r="AJ26" s="77"/>
      <c r="AK26" s="25"/>
      <c r="AL26" s="77">
        <v>68</v>
      </c>
      <c r="AM26" s="25">
        <v>68</v>
      </c>
      <c r="AN26" s="77">
        <v>78</v>
      </c>
      <c r="AO26" s="25">
        <v>78</v>
      </c>
      <c r="AP26" s="77">
        <v>71</v>
      </c>
      <c r="AQ26" s="25">
        <v>71</v>
      </c>
      <c r="AR26" s="77"/>
      <c r="AS26" s="25"/>
      <c r="AT26" s="77"/>
      <c r="AU26" s="25"/>
      <c r="AV26" s="77"/>
      <c r="AW26" s="25"/>
      <c r="AX26" s="77"/>
      <c r="AY26" s="25"/>
      <c r="AZ26" s="77"/>
      <c r="BA26" s="25"/>
      <c r="BB26" s="77"/>
      <c r="BC26" s="25"/>
      <c r="BD26" s="77"/>
      <c r="BE26" s="1"/>
      <c r="BF26" s="1"/>
      <c r="BG26" s="25"/>
      <c r="BH26" s="77"/>
      <c r="BI26" s="25"/>
      <c r="BJ26" s="77"/>
      <c r="BK26" s="25"/>
      <c r="BL26" s="77"/>
      <c r="BM26" s="25"/>
      <c r="BN26" s="77"/>
      <c r="BO26" s="25"/>
      <c r="BP26" s="77"/>
      <c r="BQ26" s="25"/>
      <c r="BR26" s="77"/>
      <c r="BS26" s="25"/>
      <c r="BT26" s="77"/>
      <c r="BU26" s="25"/>
      <c r="BV26" s="77"/>
      <c r="BW26" s="25"/>
      <c r="BX26" s="678"/>
      <c r="BY26" s="678"/>
      <c r="BZ26" s="13"/>
      <c r="CA26" s="678"/>
      <c r="CB26" s="678"/>
      <c r="CC26" s="679"/>
      <c r="CD26" s="77">
        <v>180</v>
      </c>
      <c r="CE26" s="25">
        <v>180</v>
      </c>
    </row>
    <row r="27" spans="1:83" ht="15" customHeight="1" x14ac:dyDescent="0.2">
      <c r="B27" s="1">
        <v>19</v>
      </c>
      <c r="C27" s="13" t="s">
        <v>1648</v>
      </c>
      <c r="D27" s="20">
        <v>4</v>
      </c>
      <c r="E27" s="22">
        <v>11606961</v>
      </c>
      <c r="F27" s="77"/>
      <c r="G27" s="1"/>
      <c r="H27" s="1"/>
      <c r="I27" s="25"/>
      <c r="J27" s="77"/>
      <c r="K27" s="1"/>
      <c r="L27" s="1"/>
      <c r="M27" s="25"/>
      <c r="N27" s="77"/>
      <c r="O27" s="1"/>
      <c r="P27" s="1"/>
      <c r="Q27" s="25"/>
      <c r="R27" s="77"/>
      <c r="S27" s="25"/>
      <c r="T27" s="77"/>
      <c r="U27" s="25"/>
      <c r="V27" s="77"/>
      <c r="W27" s="25"/>
      <c r="X27" s="77"/>
      <c r="Y27" s="25"/>
      <c r="Z27" s="77"/>
      <c r="AA27" s="25"/>
      <c r="AB27" s="77"/>
      <c r="AC27" s="25"/>
      <c r="AD27" s="77"/>
      <c r="AE27" s="25"/>
      <c r="AF27" s="77"/>
      <c r="AG27" s="25"/>
      <c r="AH27" s="77"/>
      <c r="AI27" s="25"/>
      <c r="AJ27" s="77"/>
      <c r="AK27" s="25"/>
      <c r="AL27" s="77">
        <v>68</v>
      </c>
      <c r="AM27" s="25">
        <v>68</v>
      </c>
      <c r="AN27" s="77">
        <v>77</v>
      </c>
      <c r="AO27" s="25">
        <v>77</v>
      </c>
      <c r="AP27" s="77">
        <v>76</v>
      </c>
      <c r="AQ27" s="25">
        <v>76</v>
      </c>
      <c r="AR27" s="77"/>
      <c r="AS27" s="25"/>
      <c r="AT27" s="77"/>
      <c r="AU27" s="25"/>
      <c r="AV27" s="77"/>
      <c r="AW27" s="25"/>
      <c r="AX27" s="77"/>
      <c r="AY27" s="25"/>
      <c r="AZ27" s="77"/>
      <c r="BA27" s="25"/>
      <c r="BB27" s="77"/>
      <c r="BC27" s="25"/>
      <c r="BD27" s="77"/>
      <c r="BE27" s="1"/>
      <c r="BF27" s="1"/>
      <c r="BG27" s="25"/>
      <c r="BH27" s="77"/>
      <c r="BI27" s="25"/>
      <c r="BJ27" s="77"/>
      <c r="BK27" s="25"/>
      <c r="BL27" s="77"/>
      <c r="BM27" s="25"/>
      <c r="BN27" s="77"/>
      <c r="BO27" s="25"/>
      <c r="BP27" s="77"/>
      <c r="BQ27" s="25"/>
      <c r="BR27" s="77"/>
      <c r="BS27" s="25"/>
      <c r="BT27" s="77"/>
      <c r="BU27" s="25"/>
      <c r="BV27" s="77"/>
      <c r="BW27" s="25"/>
      <c r="BX27" s="678"/>
      <c r="BY27" s="678"/>
      <c r="BZ27" s="13"/>
      <c r="CA27" s="678"/>
      <c r="CB27" s="678"/>
      <c r="CC27" s="679"/>
      <c r="CD27" s="77">
        <v>180</v>
      </c>
      <c r="CE27" s="25">
        <v>180</v>
      </c>
    </row>
    <row r="28" spans="1:83" ht="15" customHeight="1" x14ac:dyDescent="0.2">
      <c r="B28" s="1">
        <v>20</v>
      </c>
      <c r="C28" s="13" t="s">
        <v>1653</v>
      </c>
      <c r="D28" s="20">
        <v>4</v>
      </c>
      <c r="E28" s="22">
        <v>11606972</v>
      </c>
      <c r="F28" s="77"/>
      <c r="G28" s="1"/>
      <c r="H28" s="1"/>
      <c r="I28" s="25"/>
      <c r="J28" s="77"/>
      <c r="K28" s="1"/>
      <c r="L28" s="1"/>
      <c r="M28" s="25"/>
      <c r="N28" s="77"/>
      <c r="O28" s="1"/>
      <c r="P28" s="1"/>
      <c r="Q28" s="25"/>
      <c r="R28" s="77"/>
      <c r="S28" s="25"/>
      <c r="T28" s="77"/>
      <c r="U28" s="25"/>
      <c r="V28" s="77"/>
      <c r="W28" s="25"/>
      <c r="X28" s="77"/>
      <c r="Y28" s="25"/>
      <c r="Z28" s="77"/>
      <c r="AA28" s="25"/>
      <c r="AB28" s="77"/>
      <c r="AC28" s="25"/>
      <c r="AD28" s="77"/>
      <c r="AE28" s="25"/>
      <c r="AF28" s="77"/>
      <c r="AG28" s="25"/>
      <c r="AH28" s="77"/>
      <c r="AI28" s="25"/>
      <c r="AJ28" s="77"/>
      <c r="AK28" s="25"/>
      <c r="AL28" s="77">
        <v>65</v>
      </c>
      <c r="AM28" s="25">
        <v>65</v>
      </c>
      <c r="AN28" s="77">
        <v>82</v>
      </c>
      <c r="AO28" s="25">
        <v>82</v>
      </c>
      <c r="AP28" s="77">
        <v>78</v>
      </c>
      <c r="AQ28" s="25">
        <v>78</v>
      </c>
      <c r="AR28" s="77"/>
      <c r="AS28" s="25"/>
      <c r="AT28" s="77"/>
      <c r="AU28" s="25"/>
      <c r="AV28" s="77"/>
      <c r="AW28" s="25"/>
      <c r="AX28" s="77"/>
      <c r="AY28" s="25"/>
      <c r="AZ28" s="77"/>
      <c r="BA28" s="25"/>
      <c r="BB28" s="77"/>
      <c r="BC28" s="25"/>
      <c r="BD28" s="77"/>
      <c r="BE28" s="1"/>
      <c r="BF28" s="1"/>
      <c r="BG28" s="25"/>
      <c r="BH28" s="77"/>
      <c r="BI28" s="25"/>
      <c r="BJ28" s="77"/>
      <c r="BK28" s="25"/>
      <c r="BL28" s="77"/>
      <c r="BM28" s="25"/>
      <c r="BN28" s="77"/>
      <c r="BO28" s="25"/>
      <c r="BP28" s="77"/>
      <c r="BQ28" s="25"/>
      <c r="BR28" s="77"/>
      <c r="BS28" s="25"/>
      <c r="BT28" s="77"/>
      <c r="BU28" s="25"/>
      <c r="BV28" s="77"/>
      <c r="BW28" s="25"/>
      <c r="BX28" s="678"/>
      <c r="BY28" s="678"/>
      <c r="BZ28" s="13"/>
      <c r="CA28" s="678"/>
      <c r="CB28" s="678"/>
      <c r="CC28" s="679"/>
      <c r="CD28" s="77">
        <v>180</v>
      </c>
      <c r="CE28" s="25">
        <v>180</v>
      </c>
    </row>
    <row r="29" spans="1:83" ht="15" customHeight="1" x14ac:dyDescent="0.2">
      <c r="A29" s="101" t="s">
        <v>1860</v>
      </c>
      <c r="B29" s="1">
        <v>21</v>
      </c>
      <c r="C29" s="13" t="s">
        <v>1658</v>
      </c>
      <c r="D29" s="20">
        <v>4</v>
      </c>
      <c r="E29" s="22">
        <v>11606983</v>
      </c>
      <c r="F29" s="77"/>
      <c r="G29" s="1"/>
      <c r="H29" s="1"/>
      <c r="I29" s="25"/>
      <c r="J29" s="77"/>
      <c r="K29" s="1"/>
      <c r="L29" s="1"/>
      <c r="M29" s="25"/>
      <c r="N29" s="77"/>
      <c r="O29" s="1"/>
      <c r="P29" s="1"/>
      <c r="Q29" s="25"/>
      <c r="R29" s="77"/>
      <c r="S29" s="25"/>
      <c r="T29" s="77"/>
      <c r="U29" s="25"/>
      <c r="V29" s="77"/>
      <c r="W29" s="25"/>
      <c r="X29" s="77"/>
      <c r="Y29" s="25"/>
      <c r="Z29" s="77"/>
      <c r="AA29" s="25"/>
      <c r="AB29" s="77"/>
      <c r="AC29" s="25"/>
      <c r="AD29" s="77"/>
      <c r="AE29" s="25"/>
      <c r="AF29" s="77"/>
      <c r="AG29" s="25"/>
      <c r="AH29" s="77"/>
      <c r="AI29" s="25"/>
      <c r="AJ29" s="77"/>
      <c r="AK29" s="25"/>
      <c r="AL29" s="77">
        <v>58</v>
      </c>
      <c r="AM29" s="25">
        <v>58</v>
      </c>
      <c r="AN29" s="77">
        <v>78</v>
      </c>
      <c r="AO29" s="25">
        <v>78</v>
      </c>
      <c r="AP29" s="673">
        <v>70</v>
      </c>
      <c r="AQ29" s="674">
        <v>71</v>
      </c>
      <c r="AR29" s="77"/>
      <c r="AS29" s="25"/>
      <c r="AT29" s="77"/>
      <c r="AU29" s="25"/>
      <c r="AV29" s="77"/>
      <c r="AW29" s="25"/>
      <c r="AX29" s="77"/>
      <c r="AY29" s="25"/>
      <c r="AZ29" s="77"/>
      <c r="BA29" s="25"/>
      <c r="BB29" s="77"/>
      <c r="BC29" s="25"/>
      <c r="BD29" s="77"/>
      <c r="BE29" s="1"/>
      <c r="BF29" s="1"/>
      <c r="BG29" s="25"/>
      <c r="BH29" s="77"/>
      <c r="BI29" s="25"/>
      <c r="BJ29" s="77"/>
      <c r="BK29" s="25"/>
      <c r="BL29" s="77"/>
      <c r="BM29" s="25"/>
      <c r="BN29" s="77"/>
      <c r="BO29" s="25"/>
      <c r="BP29" s="77"/>
      <c r="BQ29" s="25"/>
      <c r="BR29" s="77"/>
      <c r="BS29" s="25"/>
      <c r="BT29" s="77"/>
      <c r="BU29" s="25"/>
      <c r="BV29" s="77"/>
      <c r="BW29" s="25"/>
      <c r="BX29" s="678"/>
      <c r="BY29" s="678"/>
      <c r="BZ29" s="13"/>
      <c r="CA29" s="678"/>
      <c r="CB29" s="678"/>
      <c r="CC29" s="679"/>
      <c r="CD29" s="77">
        <v>180</v>
      </c>
      <c r="CE29" s="25">
        <v>180</v>
      </c>
    </row>
    <row r="30" spans="1:83" ht="15" customHeight="1" x14ac:dyDescent="0.2">
      <c r="A30" s="101" t="s">
        <v>1860</v>
      </c>
      <c r="B30" s="1">
        <v>22</v>
      </c>
      <c r="C30" s="13" t="s">
        <v>1663</v>
      </c>
      <c r="D30" s="20">
        <v>4</v>
      </c>
      <c r="E30" s="22">
        <v>11606994</v>
      </c>
      <c r="F30" s="77"/>
      <c r="G30" s="1"/>
      <c r="H30" s="1"/>
      <c r="I30" s="25"/>
      <c r="J30" s="77"/>
      <c r="K30" s="1"/>
      <c r="L30" s="1"/>
      <c r="M30" s="25"/>
      <c r="N30" s="77"/>
      <c r="O30" s="1"/>
      <c r="P30" s="1"/>
      <c r="Q30" s="25"/>
      <c r="R30" s="77"/>
      <c r="S30" s="25"/>
      <c r="T30" s="77"/>
      <c r="U30" s="25"/>
      <c r="V30" s="77"/>
      <c r="W30" s="25"/>
      <c r="X30" s="77"/>
      <c r="Y30" s="25"/>
      <c r="Z30" s="77"/>
      <c r="AA30" s="25"/>
      <c r="AB30" s="77"/>
      <c r="AC30" s="25"/>
      <c r="AD30" s="77"/>
      <c r="AE30" s="25"/>
      <c r="AF30" s="77"/>
      <c r="AG30" s="25"/>
      <c r="AH30" s="77"/>
      <c r="AI30" s="25"/>
      <c r="AJ30" s="77"/>
      <c r="AK30" s="25"/>
      <c r="AL30" s="673">
        <v>56</v>
      </c>
      <c r="AM30" s="674">
        <v>57</v>
      </c>
      <c r="AN30" s="77">
        <v>56</v>
      </c>
      <c r="AO30" s="25">
        <v>56</v>
      </c>
      <c r="AP30" s="77">
        <v>57</v>
      </c>
      <c r="AQ30" s="25">
        <v>57</v>
      </c>
      <c r="AR30" s="77"/>
      <c r="AS30" s="25"/>
      <c r="AT30" s="77"/>
      <c r="AU30" s="25"/>
      <c r="AV30" s="77"/>
      <c r="AW30" s="25"/>
      <c r="AX30" s="77"/>
      <c r="AY30" s="25"/>
      <c r="AZ30" s="77"/>
      <c r="BA30" s="25"/>
      <c r="BB30" s="77"/>
      <c r="BC30" s="25"/>
      <c r="BD30" s="77"/>
      <c r="BE30" s="1"/>
      <c r="BF30" s="1"/>
      <c r="BG30" s="25"/>
      <c r="BH30" s="77"/>
      <c r="BI30" s="25"/>
      <c r="BJ30" s="77"/>
      <c r="BK30" s="25"/>
      <c r="BL30" s="77"/>
      <c r="BM30" s="25"/>
      <c r="BN30" s="77"/>
      <c r="BO30" s="25"/>
      <c r="BP30" s="77"/>
      <c r="BQ30" s="25"/>
      <c r="BR30" s="77"/>
      <c r="BS30" s="25"/>
      <c r="BT30" s="77"/>
      <c r="BU30" s="25"/>
      <c r="BV30" s="77"/>
      <c r="BW30" s="25"/>
      <c r="BX30" s="678"/>
      <c r="BY30" s="678"/>
      <c r="BZ30" s="13"/>
      <c r="CA30" s="678"/>
      <c r="CB30" s="678"/>
      <c r="CC30" s="679"/>
      <c r="CD30" s="77">
        <v>180</v>
      </c>
      <c r="CE30" s="25">
        <v>180</v>
      </c>
    </row>
    <row r="31" spans="1:83" ht="15" customHeight="1" x14ac:dyDescent="0.2">
      <c r="A31" s="101" t="s">
        <v>1860</v>
      </c>
      <c r="B31" s="1">
        <v>23</v>
      </c>
      <c r="C31" s="13" t="s">
        <v>1668</v>
      </c>
      <c r="D31" s="20">
        <v>4</v>
      </c>
      <c r="E31" s="22">
        <v>11607005</v>
      </c>
      <c r="F31" s="77"/>
      <c r="G31" s="1"/>
      <c r="H31" s="1"/>
      <c r="I31" s="25"/>
      <c r="J31" s="77"/>
      <c r="K31" s="1"/>
      <c r="L31" s="1"/>
      <c r="M31" s="25"/>
      <c r="N31" s="77"/>
      <c r="O31" s="1"/>
      <c r="P31" s="1"/>
      <c r="Q31" s="25"/>
      <c r="R31" s="77"/>
      <c r="S31" s="25"/>
      <c r="T31" s="77"/>
      <c r="U31" s="25"/>
      <c r="V31" s="77"/>
      <c r="W31" s="25"/>
      <c r="X31" s="77"/>
      <c r="Y31" s="25"/>
      <c r="Z31" s="77"/>
      <c r="AA31" s="25"/>
      <c r="AB31" s="77"/>
      <c r="AC31" s="25"/>
      <c r="AD31" s="77"/>
      <c r="AE31" s="25"/>
      <c r="AF31" s="77"/>
      <c r="AG31" s="25"/>
      <c r="AH31" s="77"/>
      <c r="AI31" s="25"/>
      <c r="AJ31" s="77"/>
      <c r="AK31" s="25"/>
      <c r="AL31" s="673">
        <v>54</v>
      </c>
      <c r="AM31" s="674">
        <v>55</v>
      </c>
      <c r="AN31" s="77">
        <v>61</v>
      </c>
      <c r="AO31" s="25">
        <v>61</v>
      </c>
      <c r="AP31" s="77">
        <v>68</v>
      </c>
      <c r="AQ31" s="25">
        <v>68</v>
      </c>
      <c r="AR31" s="77"/>
      <c r="AS31" s="25"/>
      <c r="AT31" s="77"/>
      <c r="AU31" s="25"/>
      <c r="AV31" s="77"/>
      <c r="AW31" s="25"/>
      <c r="AX31" s="77"/>
      <c r="AY31" s="25"/>
      <c r="AZ31" s="77"/>
      <c r="BA31" s="25"/>
      <c r="BB31" s="77"/>
      <c r="BC31" s="25"/>
      <c r="BD31" s="77"/>
      <c r="BE31" s="1"/>
      <c r="BF31" s="1"/>
      <c r="BG31" s="25"/>
      <c r="BH31" s="77"/>
      <c r="BI31" s="25"/>
      <c r="BJ31" s="77"/>
      <c r="BK31" s="25"/>
      <c r="BL31" s="77"/>
      <c r="BM31" s="25"/>
      <c r="BN31" s="77"/>
      <c r="BO31" s="25"/>
      <c r="BP31" s="77"/>
      <c r="BQ31" s="25"/>
      <c r="BR31" s="77"/>
      <c r="BS31" s="25"/>
      <c r="BT31" s="77"/>
      <c r="BU31" s="25"/>
      <c r="BV31" s="77"/>
      <c r="BW31" s="25"/>
      <c r="BX31" s="678"/>
      <c r="BY31" s="678"/>
      <c r="BZ31" s="13"/>
      <c r="CA31" s="678"/>
      <c r="CB31" s="678"/>
      <c r="CC31" s="679"/>
      <c r="CD31" s="77">
        <v>180</v>
      </c>
      <c r="CE31" s="25">
        <v>180</v>
      </c>
    </row>
    <row r="32" spans="1:83" ht="15" customHeight="1" x14ac:dyDescent="0.2">
      <c r="A32" s="101" t="s">
        <v>1860</v>
      </c>
      <c r="B32" s="1">
        <v>24</v>
      </c>
      <c r="C32" s="13" t="s">
        <v>1673</v>
      </c>
      <c r="D32" s="20">
        <v>4</v>
      </c>
      <c r="E32" s="22">
        <v>11607016</v>
      </c>
      <c r="F32" s="77"/>
      <c r="G32" s="1"/>
      <c r="H32" s="1"/>
      <c r="I32" s="25"/>
      <c r="J32" s="77"/>
      <c r="K32" s="1"/>
      <c r="L32" s="1"/>
      <c r="M32" s="25"/>
      <c r="N32" s="77"/>
      <c r="O32" s="1"/>
      <c r="P32" s="1"/>
      <c r="Q32" s="25"/>
      <c r="R32" s="77"/>
      <c r="S32" s="25"/>
      <c r="T32" s="77"/>
      <c r="U32" s="25"/>
      <c r="V32" s="77"/>
      <c r="W32" s="25"/>
      <c r="X32" s="77"/>
      <c r="Y32" s="25"/>
      <c r="Z32" s="77"/>
      <c r="AA32" s="25"/>
      <c r="AB32" s="77"/>
      <c r="AC32" s="25"/>
      <c r="AD32" s="77"/>
      <c r="AE32" s="25"/>
      <c r="AF32" s="77"/>
      <c r="AG32" s="25"/>
      <c r="AH32" s="77"/>
      <c r="AI32" s="25"/>
      <c r="AJ32" s="77"/>
      <c r="AK32" s="25"/>
      <c r="AL32" s="673">
        <v>62</v>
      </c>
      <c r="AM32" s="674">
        <v>63</v>
      </c>
      <c r="AN32" s="77">
        <v>72</v>
      </c>
      <c r="AO32" s="25">
        <v>72</v>
      </c>
      <c r="AP32" s="77">
        <v>59</v>
      </c>
      <c r="AQ32" s="25">
        <v>59</v>
      </c>
      <c r="AR32" s="77"/>
      <c r="AS32" s="25"/>
      <c r="AT32" s="77"/>
      <c r="AU32" s="25"/>
      <c r="AV32" s="77"/>
      <c r="AW32" s="25"/>
      <c r="AX32" s="77"/>
      <c r="AY32" s="25"/>
      <c r="AZ32" s="77"/>
      <c r="BA32" s="25"/>
      <c r="BB32" s="77"/>
      <c r="BC32" s="25"/>
      <c r="BD32" s="77"/>
      <c r="BE32" s="1"/>
      <c r="BF32" s="1"/>
      <c r="BG32" s="25"/>
      <c r="BH32" s="77"/>
      <c r="BI32" s="25"/>
      <c r="BJ32" s="77"/>
      <c r="BK32" s="25"/>
      <c r="BL32" s="77"/>
      <c r="BM32" s="25"/>
      <c r="BN32" s="77"/>
      <c r="BO32" s="25"/>
      <c r="BP32" s="77"/>
      <c r="BQ32" s="25"/>
      <c r="BR32" s="77"/>
      <c r="BS32" s="25"/>
      <c r="BT32" s="77"/>
      <c r="BU32" s="25"/>
      <c r="BV32" s="77"/>
      <c r="BW32" s="25"/>
      <c r="BX32" s="678"/>
      <c r="BY32" s="678"/>
      <c r="BZ32" s="13"/>
      <c r="CA32" s="678"/>
      <c r="CB32" s="678"/>
      <c r="CC32" s="679"/>
      <c r="CD32" s="77">
        <v>180</v>
      </c>
      <c r="CE32" s="25">
        <v>180</v>
      </c>
    </row>
    <row r="33" spans="1:83" ht="15" customHeight="1" x14ac:dyDescent="0.2">
      <c r="A33" s="101" t="s">
        <v>1860</v>
      </c>
      <c r="B33" s="1">
        <v>25</v>
      </c>
      <c r="C33" s="13" t="s">
        <v>1678</v>
      </c>
      <c r="D33" s="20">
        <v>4</v>
      </c>
      <c r="E33" s="22">
        <v>11607027</v>
      </c>
      <c r="F33" s="77"/>
      <c r="G33" s="1"/>
      <c r="H33" s="1"/>
      <c r="I33" s="25"/>
      <c r="J33" s="77"/>
      <c r="K33" s="1"/>
      <c r="L33" s="1"/>
      <c r="M33" s="25"/>
      <c r="N33" s="77"/>
      <c r="O33" s="1"/>
      <c r="P33" s="1"/>
      <c r="Q33" s="25"/>
      <c r="R33" s="77"/>
      <c r="S33" s="25"/>
      <c r="T33" s="77"/>
      <c r="U33" s="25"/>
      <c r="V33" s="77"/>
      <c r="W33" s="25"/>
      <c r="X33" s="77"/>
      <c r="Y33" s="25"/>
      <c r="Z33" s="77"/>
      <c r="AA33" s="25"/>
      <c r="AB33" s="77"/>
      <c r="AC33" s="25"/>
      <c r="AD33" s="77"/>
      <c r="AE33" s="25"/>
      <c r="AF33" s="77"/>
      <c r="AG33" s="25"/>
      <c r="AH33" s="77"/>
      <c r="AI33" s="25"/>
      <c r="AJ33" s="77"/>
      <c r="AK33" s="25"/>
      <c r="AL33" s="673">
        <v>68</v>
      </c>
      <c r="AM33" s="674">
        <v>69</v>
      </c>
      <c r="AN33" s="77">
        <v>95</v>
      </c>
      <c r="AO33" s="25">
        <v>95</v>
      </c>
      <c r="AP33" s="77">
        <v>81</v>
      </c>
      <c r="AQ33" s="25">
        <v>81</v>
      </c>
      <c r="AR33" s="77"/>
      <c r="AS33" s="25"/>
      <c r="AT33" s="77"/>
      <c r="AU33" s="25"/>
      <c r="AV33" s="77"/>
      <c r="AW33" s="25"/>
      <c r="AX33" s="77"/>
      <c r="AY33" s="25"/>
      <c r="AZ33" s="77"/>
      <c r="BA33" s="25"/>
      <c r="BB33" s="77"/>
      <c r="BC33" s="25"/>
      <c r="BD33" s="77"/>
      <c r="BE33" s="1"/>
      <c r="BF33" s="1"/>
      <c r="BG33" s="25"/>
      <c r="BH33" s="77"/>
      <c r="BI33" s="25"/>
      <c r="BJ33" s="77"/>
      <c r="BK33" s="25"/>
      <c r="BL33" s="77"/>
      <c r="BM33" s="25"/>
      <c r="BN33" s="77"/>
      <c r="BO33" s="25"/>
      <c r="BP33" s="77"/>
      <c r="BQ33" s="25"/>
      <c r="BR33" s="77"/>
      <c r="BS33" s="25"/>
      <c r="BT33" s="77"/>
      <c r="BU33" s="25"/>
      <c r="BV33" s="77"/>
      <c r="BW33" s="25"/>
      <c r="BX33" s="678"/>
      <c r="BY33" s="678"/>
      <c r="BZ33" s="13"/>
      <c r="CA33" s="678"/>
      <c r="CB33" s="678"/>
      <c r="CC33" s="679"/>
      <c r="CD33" s="77">
        <v>180</v>
      </c>
      <c r="CE33" s="25">
        <v>180</v>
      </c>
    </row>
    <row r="34" spans="1:83" ht="15" customHeight="1" x14ac:dyDescent="0.2">
      <c r="B34" s="1">
        <v>26</v>
      </c>
      <c r="C34" s="13" t="s">
        <v>1683</v>
      </c>
      <c r="D34" s="20">
        <v>4</v>
      </c>
      <c r="E34" s="22">
        <v>11607038</v>
      </c>
      <c r="F34" s="77"/>
      <c r="G34" s="1"/>
      <c r="H34" s="1"/>
      <c r="I34" s="25"/>
      <c r="J34" s="77"/>
      <c r="K34" s="1"/>
      <c r="L34" s="1"/>
      <c r="M34" s="25"/>
      <c r="N34" s="77"/>
      <c r="O34" s="1"/>
      <c r="P34" s="1"/>
      <c r="Q34" s="25"/>
      <c r="R34" s="77"/>
      <c r="S34" s="25"/>
      <c r="T34" s="77"/>
      <c r="U34" s="25"/>
      <c r="V34" s="77"/>
      <c r="W34" s="25"/>
      <c r="X34" s="77"/>
      <c r="Y34" s="25"/>
      <c r="Z34" s="77"/>
      <c r="AA34" s="25"/>
      <c r="AB34" s="77"/>
      <c r="AC34" s="25"/>
      <c r="AD34" s="77"/>
      <c r="AE34" s="25"/>
      <c r="AF34" s="77"/>
      <c r="AG34" s="25"/>
      <c r="AH34" s="77"/>
      <c r="AI34" s="25"/>
      <c r="AJ34" s="77"/>
      <c r="AK34" s="25"/>
      <c r="AL34" s="77">
        <v>69</v>
      </c>
      <c r="AM34" s="25">
        <v>69</v>
      </c>
      <c r="AN34" s="77">
        <v>88</v>
      </c>
      <c r="AO34" s="25">
        <v>88</v>
      </c>
      <c r="AP34" s="77">
        <v>77</v>
      </c>
      <c r="AQ34" s="25">
        <v>77</v>
      </c>
      <c r="AR34" s="77"/>
      <c r="AS34" s="25"/>
      <c r="AT34" s="77"/>
      <c r="AU34" s="25"/>
      <c r="AV34" s="77"/>
      <c r="AW34" s="25"/>
      <c r="AX34" s="77"/>
      <c r="AY34" s="25"/>
      <c r="AZ34" s="77"/>
      <c r="BA34" s="25"/>
      <c r="BB34" s="77"/>
      <c r="BC34" s="25"/>
      <c r="BD34" s="77"/>
      <c r="BE34" s="1"/>
      <c r="BF34" s="1"/>
      <c r="BG34" s="25"/>
      <c r="BH34" s="77"/>
      <c r="BI34" s="25"/>
      <c r="BJ34" s="77"/>
      <c r="BK34" s="25"/>
      <c r="BL34" s="77"/>
      <c r="BM34" s="25"/>
      <c r="BN34" s="77"/>
      <c r="BO34" s="25"/>
      <c r="BP34" s="77"/>
      <c r="BQ34" s="25"/>
      <c r="BR34" s="77"/>
      <c r="BS34" s="25"/>
      <c r="BT34" s="77"/>
      <c r="BU34" s="25"/>
      <c r="BV34" s="77"/>
      <c r="BW34" s="25"/>
      <c r="BX34" s="678"/>
      <c r="BY34" s="678"/>
      <c r="BZ34" s="13"/>
      <c r="CA34" s="678"/>
      <c r="CB34" s="678"/>
      <c r="CC34" s="679"/>
      <c r="CD34" s="77">
        <v>180</v>
      </c>
      <c r="CE34" s="25">
        <v>180</v>
      </c>
    </row>
    <row r="35" spans="1:83" ht="15" customHeight="1" x14ac:dyDescent="0.2">
      <c r="B35" s="1">
        <v>27</v>
      </c>
      <c r="C35" s="13" t="s">
        <v>1688</v>
      </c>
      <c r="D35" s="20">
        <v>4</v>
      </c>
      <c r="E35" s="22">
        <v>11607049</v>
      </c>
      <c r="F35" s="77"/>
      <c r="G35" s="1"/>
      <c r="H35" s="1"/>
      <c r="I35" s="25"/>
      <c r="J35" s="77"/>
      <c r="K35" s="1"/>
      <c r="L35" s="1"/>
      <c r="M35" s="25"/>
      <c r="N35" s="77"/>
      <c r="O35" s="1"/>
      <c r="P35" s="1"/>
      <c r="Q35" s="25"/>
      <c r="R35" s="77"/>
      <c r="S35" s="25"/>
      <c r="T35" s="77"/>
      <c r="U35" s="25"/>
      <c r="V35" s="77"/>
      <c r="W35" s="25"/>
      <c r="X35" s="77"/>
      <c r="Y35" s="25"/>
      <c r="Z35" s="77"/>
      <c r="AA35" s="25"/>
      <c r="AB35" s="77"/>
      <c r="AC35" s="25"/>
      <c r="AD35" s="77"/>
      <c r="AE35" s="25"/>
      <c r="AF35" s="77"/>
      <c r="AG35" s="25"/>
      <c r="AH35" s="77"/>
      <c r="AI35" s="25"/>
      <c r="AJ35" s="77"/>
      <c r="AK35" s="25"/>
      <c r="AL35" s="77">
        <v>70</v>
      </c>
      <c r="AM35" s="25">
        <v>70</v>
      </c>
      <c r="AN35" s="77">
        <v>82</v>
      </c>
      <c r="AO35" s="25">
        <v>82</v>
      </c>
      <c r="AP35" s="77">
        <v>79</v>
      </c>
      <c r="AQ35" s="25">
        <v>79</v>
      </c>
      <c r="AR35" s="77"/>
      <c r="AS35" s="25"/>
      <c r="AT35" s="77"/>
      <c r="AU35" s="25"/>
      <c r="AV35" s="77"/>
      <c r="AW35" s="25"/>
      <c r="AX35" s="77"/>
      <c r="AY35" s="25"/>
      <c r="AZ35" s="77"/>
      <c r="BA35" s="25"/>
      <c r="BB35" s="77"/>
      <c r="BC35" s="25"/>
      <c r="BD35" s="77"/>
      <c r="BE35" s="1"/>
      <c r="BF35" s="1"/>
      <c r="BG35" s="25"/>
      <c r="BH35" s="77"/>
      <c r="BI35" s="25"/>
      <c r="BJ35" s="77"/>
      <c r="BK35" s="25"/>
      <c r="BL35" s="77"/>
      <c r="BM35" s="25"/>
      <c r="BN35" s="77"/>
      <c r="BO35" s="25"/>
      <c r="BP35" s="77"/>
      <c r="BQ35" s="25"/>
      <c r="BR35" s="77"/>
      <c r="BS35" s="25"/>
      <c r="BT35" s="77"/>
      <c r="BU35" s="25"/>
      <c r="BV35" s="77"/>
      <c r="BW35" s="25"/>
      <c r="BX35" s="678"/>
      <c r="BY35" s="678"/>
      <c r="BZ35" s="13"/>
      <c r="CA35" s="678"/>
      <c r="CB35" s="678"/>
      <c r="CC35" s="679"/>
      <c r="CD35" s="77">
        <v>180</v>
      </c>
      <c r="CE35" s="25">
        <v>180</v>
      </c>
    </row>
    <row r="36" spans="1:83" ht="15" customHeight="1" x14ac:dyDescent="0.2">
      <c r="B36" s="1">
        <v>28</v>
      </c>
      <c r="C36" s="13" t="s">
        <v>1693</v>
      </c>
      <c r="D36" s="20">
        <v>4</v>
      </c>
      <c r="E36" s="22">
        <v>11607050</v>
      </c>
      <c r="F36" s="77"/>
      <c r="G36" s="1"/>
      <c r="H36" s="1"/>
      <c r="I36" s="25"/>
      <c r="J36" s="77"/>
      <c r="K36" s="1"/>
      <c r="L36" s="1"/>
      <c r="M36" s="25"/>
      <c r="N36" s="77"/>
      <c r="O36" s="1"/>
      <c r="P36" s="1"/>
      <c r="Q36" s="25"/>
      <c r="R36" s="77"/>
      <c r="S36" s="25"/>
      <c r="T36" s="77"/>
      <c r="U36" s="25"/>
      <c r="V36" s="77"/>
      <c r="W36" s="25"/>
      <c r="X36" s="77"/>
      <c r="Y36" s="25"/>
      <c r="Z36" s="77"/>
      <c r="AA36" s="25"/>
      <c r="AB36" s="77"/>
      <c r="AC36" s="25"/>
      <c r="AD36" s="77"/>
      <c r="AE36" s="25"/>
      <c r="AF36" s="77"/>
      <c r="AG36" s="25"/>
      <c r="AH36" s="77"/>
      <c r="AI36" s="25"/>
      <c r="AJ36" s="77"/>
      <c r="AK36" s="25"/>
      <c r="AL36" s="77">
        <v>68</v>
      </c>
      <c r="AM36" s="25">
        <v>68</v>
      </c>
      <c r="AN36" s="77">
        <v>99</v>
      </c>
      <c r="AO36" s="25">
        <v>99</v>
      </c>
      <c r="AP36" s="77">
        <v>86</v>
      </c>
      <c r="AQ36" s="25">
        <v>86</v>
      </c>
      <c r="AR36" s="77"/>
      <c r="AS36" s="25"/>
      <c r="AT36" s="77"/>
      <c r="AU36" s="25"/>
      <c r="AV36" s="77"/>
      <c r="AW36" s="25"/>
      <c r="AX36" s="77"/>
      <c r="AY36" s="25"/>
      <c r="AZ36" s="77"/>
      <c r="BA36" s="25"/>
      <c r="BB36" s="77"/>
      <c r="BC36" s="25"/>
      <c r="BD36" s="77"/>
      <c r="BE36" s="1"/>
      <c r="BF36" s="1"/>
      <c r="BG36" s="25"/>
      <c r="BH36" s="77"/>
      <c r="BI36" s="25"/>
      <c r="BJ36" s="77"/>
      <c r="BK36" s="25"/>
      <c r="BL36" s="77"/>
      <c r="BM36" s="25"/>
      <c r="BN36" s="77"/>
      <c r="BO36" s="25"/>
      <c r="BP36" s="77"/>
      <c r="BQ36" s="25"/>
      <c r="BR36" s="77"/>
      <c r="BS36" s="25"/>
      <c r="BT36" s="77"/>
      <c r="BU36" s="25"/>
      <c r="BV36" s="77"/>
      <c r="BW36" s="25"/>
      <c r="BX36" s="678"/>
      <c r="BY36" s="678"/>
      <c r="BZ36" s="13"/>
      <c r="CA36" s="678"/>
      <c r="CB36" s="678"/>
      <c r="CC36" s="679"/>
      <c r="CD36" s="77">
        <v>180</v>
      </c>
      <c r="CE36" s="25">
        <v>180</v>
      </c>
    </row>
    <row r="37" spans="1:83" ht="15" customHeight="1" x14ac:dyDescent="0.2">
      <c r="B37" s="1">
        <v>29</v>
      </c>
      <c r="C37" s="13" t="s">
        <v>1698</v>
      </c>
      <c r="D37" s="20">
        <v>4</v>
      </c>
      <c r="E37" s="22">
        <v>11607061</v>
      </c>
      <c r="F37" s="77"/>
      <c r="G37" s="1"/>
      <c r="H37" s="1"/>
      <c r="I37" s="25"/>
      <c r="J37" s="77"/>
      <c r="K37" s="1"/>
      <c r="L37" s="1"/>
      <c r="M37" s="25"/>
      <c r="N37" s="77"/>
      <c r="O37" s="1"/>
      <c r="P37" s="1"/>
      <c r="Q37" s="25"/>
      <c r="R37" s="77"/>
      <c r="S37" s="25"/>
      <c r="T37" s="77"/>
      <c r="U37" s="25"/>
      <c r="V37" s="77"/>
      <c r="W37" s="25"/>
      <c r="X37" s="77"/>
      <c r="Y37" s="25"/>
      <c r="Z37" s="77"/>
      <c r="AA37" s="25"/>
      <c r="AB37" s="77"/>
      <c r="AC37" s="25"/>
      <c r="AD37" s="77"/>
      <c r="AE37" s="25"/>
      <c r="AF37" s="77"/>
      <c r="AG37" s="25"/>
      <c r="AH37" s="77"/>
      <c r="AI37" s="25"/>
      <c r="AJ37" s="77"/>
      <c r="AK37" s="25"/>
      <c r="AL37" s="77">
        <v>66</v>
      </c>
      <c r="AM37" s="25">
        <v>66</v>
      </c>
      <c r="AN37" s="77">
        <v>72</v>
      </c>
      <c r="AO37" s="25">
        <v>72</v>
      </c>
      <c r="AP37" s="77">
        <v>72</v>
      </c>
      <c r="AQ37" s="25">
        <v>72</v>
      </c>
      <c r="AR37" s="77"/>
      <c r="AS37" s="25"/>
      <c r="AT37" s="77"/>
      <c r="AU37" s="25"/>
      <c r="AV37" s="77"/>
      <c r="AW37" s="25"/>
      <c r="AX37" s="77"/>
      <c r="AY37" s="25"/>
      <c r="AZ37" s="77"/>
      <c r="BA37" s="25"/>
      <c r="BB37" s="77"/>
      <c r="BC37" s="25"/>
      <c r="BD37" s="77"/>
      <c r="BE37" s="1"/>
      <c r="BF37" s="1"/>
      <c r="BG37" s="25"/>
      <c r="BH37" s="77"/>
      <c r="BI37" s="25"/>
      <c r="BJ37" s="77"/>
      <c r="BK37" s="25"/>
      <c r="BL37" s="77"/>
      <c r="BM37" s="25"/>
      <c r="BN37" s="77"/>
      <c r="BO37" s="25"/>
      <c r="BP37" s="77"/>
      <c r="BQ37" s="25"/>
      <c r="BR37" s="77"/>
      <c r="BS37" s="25"/>
      <c r="BT37" s="77"/>
      <c r="BU37" s="25"/>
      <c r="BV37" s="77"/>
      <c r="BW37" s="25"/>
      <c r="BX37" s="678"/>
      <c r="BY37" s="678"/>
      <c r="BZ37" s="13"/>
      <c r="CA37" s="678"/>
      <c r="CB37" s="678"/>
      <c r="CC37" s="679"/>
      <c r="CD37" s="77">
        <v>180</v>
      </c>
      <c r="CE37" s="25">
        <v>180</v>
      </c>
    </row>
    <row r="38" spans="1:83" ht="15" customHeight="1" x14ac:dyDescent="0.2">
      <c r="B38" s="1">
        <v>30</v>
      </c>
      <c r="C38" s="13" t="s">
        <v>1703</v>
      </c>
      <c r="D38" s="20">
        <v>4</v>
      </c>
      <c r="E38" s="22">
        <v>11607083</v>
      </c>
      <c r="F38" s="77"/>
      <c r="G38" s="1"/>
      <c r="H38" s="1"/>
      <c r="I38" s="25"/>
      <c r="J38" s="77"/>
      <c r="K38" s="1"/>
      <c r="L38" s="1"/>
      <c r="M38" s="25"/>
      <c r="N38" s="77"/>
      <c r="O38" s="1"/>
      <c r="P38" s="1"/>
      <c r="Q38" s="25"/>
      <c r="R38" s="77"/>
      <c r="S38" s="25"/>
      <c r="T38" s="77"/>
      <c r="U38" s="25"/>
      <c r="V38" s="77"/>
      <c r="W38" s="25"/>
      <c r="X38" s="77"/>
      <c r="Y38" s="25"/>
      <c r="Z38" s="77"/>
      <c r="AA38" s="25"/>
      <c r="AB38" s="77"/>
      <c r="AC38" s="25"/>
      <c r="AD38" s="77"/>
      <c r="AE38" s="25"/>
      <c r="AF38" s="77"/>
      <c r="AG38" s="25"/>
      <c r="AH38" s="77"/>
      <c r="AI38" s="25"/>
      <c r="AJ38" s="77"/>
      <c r="AK38" s="25"/>
      <c r="AL38" s="77">
        <v>60</v>
      </c>
      <c r="AM38" s="25">
        <v>60</v>
      </c>
      <c r="AN38" s="77">
        <v>81</v>
      </c>
      <c r="AO38" s="25">
        <v>81</v>
      </c>
      <c r="AP38" s="77">
        <v>62</v>
      </c>
      <c r="AQ38" s="25">
        <v>62</v>
      </c>
      <c r="AR38" s="77"/>
      <c r="AS38" s="25"/>
      <c r="AT38" s="77"/>
      <c r="AU38" s="25"/>
      <c r="AV38" s="77"/>
      <c r="AW38" s="25"/>
      <c r="AX38" s="77"/>
      <c r="AY38" s="25"/>
      <c r="AZ38" s="77"/>
      <c r="BA38" s="25"/>
      <c r="BB38" s="77"/>
      <c r="BC38" s="25"/>
      <c r="BD38" s="77"/>
      <c r="BE38" s="1"/>
      <c r="BF38" s="1"/>
      <c r="BG38" s="25"/>
      <c r="BH38" s="77"/>
      <c r="BI38" s="25"/>
      <c r="BJ38" s="77"/>
      <c r="BK38" s="25"/>
      <c r="BL38" s="77"/>
      <c r="BM38" s="25"/>
      <c r="BN38" s="77"/>
      <c r="BO38" s="25"/>
      <c r="BP38" s="77"/>
      <c r="BQ38" s="25"/>
      <c r="BR38" s="77"/>
      <c r="BS38" s="25"/>
      <c r="BT38" s="77"/>
      <c r="BU38" s="25"/>
      <c r="BV38" s="77"/>
      <c r="BW38" s="25"/>
      <c r="BX38" s="678"/>
      <c r="BY38" s="678"/>
      <c r="BZ38" s="13"/>
      <c r="CA38" s="678"/>
      <c r="CB38" s="678"/>
      <c r="CC38" s="679"/>
      <c r="CD38" s="77">
        <v>180</v>
      </c>
      <c r="CE38" s="25">
        <v>180</v>
      </c>
    </row>
    <row r="39" spans="1:83" ht="15" customHeight="1" x14ac:dyDescent="0.2">
      <c r="A39" s="101" t="s">
        <v>1860</v>
      </c>
      <c r="B39" s="1">
        <v>31</v>
      </c>
      <c r="C39" s="13" t="s">
        <v>1708</v>
      </c>
      <c r="D39" s="20">
        <v>4</v>
      </c>
      <c r="E39" s="22">
        <v>11607108</v>
      </c>
      <c r="F39" s="77"/>
      <c r="G39" s="1"/>
      <c r="H39" s="1"/>
      <c r="I39" s="25"/>
      <c r="J39" s="77"/>
      <c r="K39" s="1"/>
      <c r="L39" s="1"/>
      <c r="M39" s="25"/>
      <c r="N39" s="77"/>
      <c r="O39" s="1"/>
      <c r="P39" s="1"/>
      <c r="Q39" s="25"/>
      <c r="R39" s="77"/>
      <c r="S39" s="25"/>
      <c r="T39" s="77"/>
      <c r="U39" s="25"/>
      <c r="V39" s="77"/>
      <c r="W39" s="25"/>
      <c r="X39" s="77"/>
      <c r="Y39" s="25"/>
      <c r="Z39" s="77"/>
      <c r="AA39" s="25"/>
      <c r="AB39" s="77"/>
      <c r="AC39" s="25"/>
      <c r="AD39" s="77"/>
      <c r="AE39" s="25"/>
      <c r="AF39" s="77"/>
      <c r="AG39" s="25"/>
      <c r="AH39" s="77"/>
      <c r="AI39" s="25"/>
      <c r="AJ39" s="77"/>
      <c r="AK39" s="25"/>
      <c r="AL39" s="77">
        <v>66</v>
      </c>
      <c r="AM39" s="25">
        <v>66</v>
      </c>
      <c r="AN39" s="77">
        <v>68</v>
      </c>
      <c r="AO39" s="25">
        <v>68</v>
      </c>
      <c r="AP39" s="673">
        <v>68</v>
      </c>
      <c r="AQ39" s="674">
        <v>69</v>
      </c>
      <c r="AR39" s="77"/>
      <c r="AS39" s="25"/>
      <c r="AT39" s="77"/>
      <c r="AU39" s="25"/>
      <c r="AV39" s="77"/>
      <c r="AW39" s="25"/>
      <c r="AX39" s="77"/>
      <c r="AY39" s="25"/>
      <c r="AZ39" s="77"/>
      <c r="BA39" s="25"/>
      <c r="BB39" s="77"/>
      <c r="BC39" s="25"/>
      <c r="BD39" s="77"/>
      <c r="BE39" s="1"/>
      <c r="BF39" s="1"/>
      <c r="BG39" s="25"/>
      <c r="BH39" s="77"/>
      <c r="BI39" s="25"/>
      <c r="BJ39" s="77"/>
      <c r="BK39" s="25"/>
      <c r="BL39" s="77"/>
      <c r="BM39" s="25"/>
      <c r="BN39" s="77"/>
      <c r="BO39" s="25"/>
      <c r="BP39" s="77"/>
      <c r="BQ39" s="25"/>
      <c r="BR39" s="77"/>
      <c r="BS39" s="25"/>
      <c r="BT39" s="77"/>
      <c r="BU39" s="25"/>
      <c r="BV39" s="77"/>
      <c r="BW39" s="25"/>
      <c r="BX39" s="678"/>
      <c r="BY39" s="678"/>
      <c r="BZ39" s="13"/>
      <c r="CA39" s="678"/>
      <c r="CB39" s="678"/>
      <c r="CC39" s="679"/>
      <c r="CD39" s="77">
        <v>180</v>
      </c>
      <c r="CE39" s="25">
        <v>180</v>
      </c>
    </row>
    <row r="40" spans="1:83" ht="15" customHeight="1" x14ac:dyDescent="0.2">
      <c r="B40" s="1">
        <v>32</v>
      </c>
      <c r="C40" s="13" t="s">
        <v>1713</v>
      </c>
      <c r="D40" s="20">
        <v>4</v>
      </c>
      <c r="E40" s="22">
        <v>11607119</v>
      </c>
      <c r="F40" s="77"/>
      <c r="G40" s="1"/>
      <c r="H40" s="1"/>
      <c r="I40" s="25"/>
      <c r="J40" s="77"/>
      <c r="K40" s="1"/>
      <c r="L40" s="1"/>
      <c r="M40" s="25"/>
      <c r="N40" s="77"/>
      <c r="O40" s="1"/>
      <c r="P40" s="1"/>
      <c r="Q40" s="25"/>
      <c r="R40" s="77"/>
      <c r="S40" s="25"/>
      <c r="T40" s="77"/>
      <c r="U40" s="25"/>
      <c r="V40" s="77"/>
      <c r="W40" s="25"/>
      <c r="X40" s="77"/>
      <c r="Y40" s="25"/>
      <c r="Z40" s="77"/>
      <c r="AA40" s="25"/>
      <c r="AB40" s="77"/>
      <c r="AC40" s="25"/>
      <c r="AD40" s="77"/>
      <c r="AE40" s="25"/>
      <c r="AF40" s="77"/>
      <c r="AG40" s="25"/>
      <c r="AH40" s="77"/>
      <c r="AI40" s="25"/>
      <c r="AJ40" s="77"/>
      <c r="AK40" s="25"/>
      <c r="AL40" s="77">
        <v>63</v>
      </c>
      <c r="AM40" s="25">
        <v>63</v>
      </c>
      <c r="AN40" s="77">
        <v>88</v>
      </c>
      <c r="AO40" s="25">
        <v>88</v>
      </c>
      <c r="AP40" s="77">
        <v>75</v>
      </c>
      <c r="AQ40" s="25">
        <v>75</v>
      </c>
      <c r="AR40" s="77"/>
      <c r="AS40" s="25"/>
      <c r="AT40" s="77"/>
      <c r="AU40" s="25"/>
      <c r="AV40" s="77"/>
      <c r="AW40" s="25"/>
      <c r="AX40" s="77"/>
      <c r="AY40" s="25"/>
      <c r="AZ40" s="77"/>
      <c r="BA40" s="25"/>
      <c r="BB40" s="77"/>
      <c r="BC40" s="25"/>
      <c r="BD40" s="77"/>
      <c r="BE40" s="1"/>
      <c r="BF40" s="1"/>
      <c r="BG40" s="25"/>
      <c r="BH40" s="77"/>
      <c r="BI40" s="25"/>
      <c r="BJ40" s="77"/>
      <c r="BK40" s="25"/>
      <c r="BL40" s="77"/>
      <c r="BM40" s="25"/>
      <c r="BN40" s="77"/>
      <c r="BO40" s="25"/>
      <c r="BP40" s="77"/>
      <c r="BQ40" s="25"/>
      <c r="BR40" s="77"/>
      <c r="BS40" s="25"/>
      <c r="BT40" s="77"/>
      <c r="BU40" s="25"/>
      <c r="BV40" s="77"/>
      <c r="BW40" s="25"/>
      <c r="BX40" s="678"/>
      <c r="BY40" s="678"/>
      <c r="BZ40" s="13"/>
      <c r="CA40" s="678"/>
      <c r="CB40" s="678"/>
      <c r="CC40" s="679"/>
      <c r="CD40" s="77">
        <v>180</v>
      </c>
      <c r="CE40" s="25">
        <v>180</v>
      </c>
    </row>
    <row r="41" spans="1:83" ht="15" customHeight="1" x14ac:dyDescent="0.2">
      <c r="B41" s="1">
        <v>33</v>
      </c>
      <c r="C41" s="13" t="s">
        <v>1718</v>
      </c>
      <c r="D41" s="20">
        <v>4</v>
      </c>
      <c r="E41" s="22">
        <v>11607120</v>
      </c>
      <c r="F41" s="77"/>
      <c r="G41" s="1"/>
      <c r="H41" s="1"/>
      <c r="I41" s="25"/>
      <c r="J41" s="77"/>
      <c r="K41" s="1"/>
      <c r="L41" s="1"/>
      <c r="M41" s="25"/>
      <c r="N41" s="77"/>
      <c r="O41" s="1"/>
      <c r="P41" s="1"/>
      <c r="Q41" s="25"/>
      <c r="R41" s="77"/>
      <c r="S41" s="25"/>
      <c r="T41" s="77"/>
      <c r="U41" s="25"/>
      <c r="V41" s="77"/>
      <c r="W41" s="25"/>
      <c r="X41" s="77"/>
      <c r="Y41" s="25"/>
      <c r="Z41" s="77"/>
      <c r="AA41" s="25"/>
      <c r="AB41" s="77"/>
      <c r="AC41" s="25"/>
      <c r="AD41" s="77"/>
      <c r="AE41" s="25"/>
      <c r="AF41" s="77"/>
      <c r="AG41" s="25"/>
      <c r="AH41" s="77"/>
      <c r="AI41" s="25"/>
      <c r="AJ41" s="77"/>
      <c r="AK41" s="25"/>
      <c r="AL41" s="77">
        <v>66</v>
      </c>
      <c r="AM41" s="25">
        <v>66</v>
      </c>
      <c r="AN41" s="77">
        <v>92</v>
      </c>
      <c r="AO41" s="25">
        <v>92</v>
      </c>
      <c r="AP41" s="77">
        <v>67</v>
      </c>
      <c r="AQ41" s="25">
        <v>67</v>
      </c>
      <c r="AR41" s="77"/>
      <c r="AS41" s="25"/>
      <c r="AT41" s="77"/>
      <c r="AU41" s="25"/>
      <c r="AV41" s="77"/>
      <c r="AW41" s="25"/>
      <c r="AX41" s="77"/>
      <c r="AY41" s="25"/>
      <c r="AZ41" s="77"/>
      <c r="BA41" s="25"/>
      <c r="BB41" s="77"/>
      <c r="BC41" s="25"/>
      <c r="BD41" s="77"/>
      <c r="BE41" s="1"/>
      <c r="BF41" s="1"/>
      <c r="BG41" s="25"/>
      <c r="BH41" s="77"/>
      <c r="BI41" s="25"/>
      <c r="BJ41" s="77"/>
      <c r="BK41" s="25"/>
      <c r="BL41" s="77"/>
      <c r="BM41" s="25"/>
      <c r="BN41" s="77"/>
      <c r="BO41" s="25"/>
      <c r="BP41" s="77"/>
      <c r="BQ41" s="25"/>
      <c r="BR41" s="77"/>
      <c r="BS41" s="25"/>
      <c r="BT41" s="77"/>
      <c r="BU41" s="25"/>
      <c r="BV41" s="77"/>
      <c r="BW41" s="25"/>
      <c r="BX41" s="678"/>
      <c r="BY41" s="678"/>
      <c r="BZ41" s="13"/>
      <c r="CA41" s="678"/>
      <c r="CB41" s="678"/>
      <c r="CC41" s="679"/>
      <c r="CD41" s="77">
        <v>180</v>
      </c>
      <c r="CE41" s="25">
        <v>180</v>
      </c>
    </row>
    <row r="42" spans="1:83" ht="15" customHeight="1" x14ac:dyDescent="0.2">
      <c r="A42" s="101" t="s">
        <v>1860</v>
      </c>
      <c r="B42" s="1">
        <v>34</v>
      </c>
      <c r="C42" s="13" t="s">
        <v>1723</v>
      </c>
      <c r="D42" s="20">
        <v>4</v>
      </c>
      <c r="E42" s="22">
        <v>11607131</v>
      </c>
      <c r="F42" s="77"/>
      <c r="G42" s="1"/>
      <c r="H42" s="1"/>
      <c r="I42" s="25"/>
      <c r="J42" s="77"/>
      <c r="K42" s="1"/>
      <c r="L42" s="1"/>
      <c r="M42" s="25"/>
      <c r="N42" s="77"/>
      <c r="O42" s="1"/>
      <c r="P42" s="1"/>
      <c r="Q42" s="25"/>
      <c r="R42" s="77"/>
      <c r="S42" s="25"/>
      <c r="T42" s="77"/>
      <c r="U42" s="25"/>
      <c r="V42" s="77"/>
      <c r="W42" s="25"/>
      <c r="X42" s="77"/>
      <c r="Y42" s="25"/>
      <c r="Z42" s="77"/>
      <c r="AA42" s="25"/>
      <c r="AB42" s="77"/>
      <c r="AC42" s="25"/>
      <c r="AD42" s="77"/>
      <c r="AE42" s="25"/>
      <c r="AF42" s="77"/>
      <c r="AG42" s="25"/>
      <c r="AH42" s="77"/>
      <c r="AI42" s="25"/>
      <c r="AJ42" s="77"/>
      <c r="AK42" s="25"/>
      <c r="AL42" s="673">
        <v>62</v>
      </c>
      <c r="AM42" s="674">
        <v>63</v>
      </c>
      <c r="AN42" s="77">
        <v>70</v>
      </c>
      <c r="AO42" s="25">
        <v>70</v>
      </c>
      <c r="AP42" s="77">
        <v>61</v>
      </c>
      <c r="AQ42" s="25">
        <v>61</v>
      </c>
      <c r="AR42" s="77"/>
      <c r="AS42" s="25"/>
      <c r="AT42" s="77"/>
      <c r="AU42" s="25"/>
      <c r="AV42" s="77"/>
      <c r="AW42" s="25"/>
      <c r="AX42" s="77"/>
      <c r="AY42" s="25"/>
      <c r="AZ42" s="77"/>
      <c r="BA42" s="25"/>
      <c r="BB42" s="77"/>
      <c r="BC42" s="25"/>
      <c r="BD42" s="77"/>
      <c r="BE42" s="1"/>
      <c r="BF42" s="1"/>
      <c r="BG42" s="25"/>
      <c r="BH42" s="77"/>
      <c r="BI42" s="25"/>
      <c r="BJ42" s="77"/>
      <c r="BK42" s="25"/>
      <c r="BL42" s="77"/>
      <c r="BM42" s="25"/>
      <c r="BN42" s="77"/>
      <c r="BO42" s="25"/>
      <c r="BP42" s="77"/>
      <c r="BQ42" s="25"/>
      <c r="BR42" s="77"/>
      <c r="BS42" s="25"/>
      <c r="BT42" s="77"/>
      <c r="BU42" s="25"/>
      <c r="BV42" s="77"/>
      <c r="BW42" s="25"/>
      <c r="BX42" s="678"/>
      <c r="BY42" s="678"/>
      <c r="BZ42" s="13"/>
      <c r="CA42" s="678"/>
      <c r="CB42" s="678"/>
      <c r="CC42" s="679"/>
      <c r="CD42" s="77">
        <v>180</v>
      </c>
      <c r="CE42" s="25">
        <v>180</v>
      </c>
    </row>
    <row r="43" spans="1:83" ht="15" customHeight="1" x14ac:dyDescent="0.2">
      <c r="B43" s="1">
        <v>35</v>
      </c>
      <c r="C43" s="13" t="s">
        <v>1728</v>
      </c>
      <c r="D43" s="20">
        <v>4</v>
      </c>
      <c r="E43" s="22">
        <v>11607142</v>
      </c>
      <c r="F43" s="77"/>
      <c r="G43" s="1"/>
      <c r="H43" s="1"/>
      <c r="I43" s="25"/>
      <c r="J43" s="77"/>
      <c r="K43" s="1"/>
      <c r="L43" s="1"/>
      <c r="M43" s="25"/>
      <c r="N43" s="77"/>
      <c r="O43" s="1"/>
      <c r="P43" s="1"/>
      <c r="Q43" s="25"/>
      <c r="R43" s="77"/>
      <c r="S43" s="25"/>
      <c r="T43" s="77"/>
      <c r="U43" s="25"/>
      <c r="V43" s="77"/>
      <c r="W43" s="25"/>
      <c r="X43" s="77"/>
      <c r="Y43" s="25"/>
      <c r="Z43" s="77"/>
      <c r="AA43" s="25"/>
      <c r="AB43" s="77"/>
      <c r="AC43" s="25"/>
      <c r="AD43" s="77"/>
      <c r="AE43" s="25"/>
      <c r="AF43" s="77"/>
      <c r="AG43" s="25"/>
      <c r="AH43" s="77"/>
      <c r="AI43" s="25"/>
      <c r="AJ43" s="77"/>
      <c r="AK43" s="25"/>
      <c r="AL43" s="77">
        <v>76</v>
      </c>
      <c r="AM43" s="25">
        <v>76</v>
      </c>
      <c r="AN43" s="77">
        <v>88</v>
      </c>
      <c r="AO43" s="25">
        <v>88</v>
      </c>
      <c r="AP43" s="77">
        <v>77</v>
      </c>
      <c r="AQ43" s="25">
        <v>77</v>
      </c>
      <c r="AR43" s="77"/>
      <c r="AS43" s="25"/>
      <c r="AT43" s="77"/>
      <c r="AU43" s="25"/>
      <c r="AV43" s="77"/>
      <c r="AW43" s="25"/>
      <c r="AX43" s="77"/>
      <c r="AY43" s="25"/>
      <c r="AZ43" s="77"/>
      <c r="BA43" s="25"/>
      <c r="BB43" s="77"/>
      <c r="BC43" s="25"/>
      <c r="BD43" s="77"/>
      <c r="BE43" s="1"/>
      <c r="BF43" s="1"/>
      <c r="BG43" s="25"/>
      <c r="BH43" s="77"/>
      <c r="BI43" s="25"/>
      <c r="BJ43" s="77"/>
      <c r="BK43" s="25"/>
      <c r="BL43" s="77"/>
      <c r="BM43" s="25"/>
      <c r="BN43" s="77"/>
      <c r="BO43" s="25"/>
      <c r="BP43" s="77"/>
      <c r="BQ43" s="25"/>
      <c r="BR43" s="77"/>
      <c r="BS43" s="25"/>
      <c r="BT43" s="77"/>
      <c r="BU43" s="25"/>
      <c r="BV43" s="77"/>
      <c r="BW43" s="25"/>
      <c r="BX43" s="678"/>
      <c r="BY43" s="678"/>
      <c r="BZ43" s="13"/>
      <c r="CA43" s="678"/>
      <c r="CB43" s="678"/>
      <c r="CC43" s="679"/>
      <c r="CD43" s="77">
        <v>180</v>
      </c>
      <c r="CE43" s="25">
        <v>180</v>
      </c>
    </row>
    <row r="44" spans="1:83" ht="15" customHeight="1" x14ac:dyDescent="0.2">
      <c r="B44" s="1">
        <v>36</v>
      </c>
      <c r="C44" s="13" t="s">
        <v>1733</v>
      </c>
      <c r="D44" s="20">
        <v>4</v>
      </c>
      <c r="E44" s="22">
        <v>11607153</v>
      </c>
      <c r="F44" s="77"/>
      <c r="G44" s="1"/>
      <c r="H44" s="1"/>
      <c r="I44" s="25"/>
      <c r="J44" s="77"/>
      <c r="K44" s="1"/>
      <c r="L44" s="1"/>
      <c r="M44" s="25"/>
      <c r="N44" s="77"/>
      <c r="O44" s="1"/>
      <c r="P44" s="1"/>
      <c r="Q44" s="25"/>
      <c r="R44" s="77"/>
      <c r="S44" s="25"/>
      <c r="T44" s="77"/>
      <c r="U44" s="25"/>
      <c r="V44" s="77"/>
      <c r="W44" s="25"/>
      <c r="X44" s="77"/>
      <c r="Y44" s="25"/>
      <c r="Z44" s="77"/>
      <c r="AA44" s="25"/>
      <c r="AB44" s="77"/>
      <c r="AC44" s="25"/>
      <c r="AD44" s="77"/>
      <c r="AE44" s="25"/>
      <c r="AF44" s="77"/>
      <c r="AG44" s="25"/>
      <c r="AH44" s="77"/>
      <c r="AI44" s="25"/>
      <c r="AJ44" s="77"/>
      <c r="AK44" s="25"/>
      <c r="AL44" s="77">
        <v>56</v>
      </c>
      <c r="AM44" s="25">
        <v>56</v>
      </c>
      <c r="AN44" s="77">
        <v>63</v>
      </c>
      <c r="AO44" s="25">
        <v>63</v>
      </c>
      <c r="AP44" s="77">
        <v>61</v>
      </c>
      <c r="AQ44" s="25">
        <v>61</v>
      </c>
      <c r="AR44" s="77"/>
      <c r="AS44" s="25"/>
      <c r="AT44" s="77"/>
      <c r="AU44" s="25"/>
      <c r="AV44" s="77"/>
      <c r="AW44" s="25"/>
      <c r="AX44" s="77"/>
      <c r="AY44" s="25"/>
      <c r="AZ44" s="77"/>
      <c r="BA44" s="25"/>
      <c r="BB44" s="77"/>
      <c r="BC44" s="25"/>
      <c r="BD44" s="77"/>
      <c r="BE44" s="1"/>
      <c r="BF44" s="1"/>
      <c r="BG44" s="25"/>
      <c r="BH44" s="77"/>
      <c r="BI44" s="25"/>
      <c r="BJ44" s="77"/>
      <c r="BK44" s="25"/>
      <c r="BL44" s="77"/>
      <c r="BM44" s="25"/>
      <c r="BN44" s="77"/>
      <c r="BO44" s="25"/>
      <c r="BP44" s="77"/>
      <c r="BQ44" s="25"/>
      <c r="BR44" s="77"/>
      <c r="BS44" s="25"/>
      <c r="BT44" s="77"/>
      <c r="BU44" s="25"/>
      <c r="BV44" s="77"/>
      <c r="BW44" s="25"/>
      <c r="BX44" s="678"/>
      <c r="BY44" s="678"/>
      <c r="BZ44" s="13"/>
      <c r="CA44" s="678"/>
      <c r="CB44" s="678"/>
      <c r="CC44" s="679"/>
      <c r="CD44" s="77">
        <v>180</v>
      </c>
      <c r="CE44" s="25">
        <v>180</v>
      </c>
    </row>
    <row r="45" spans="1:83" ht="15" customHeight="1" x14ac:dyDescent="0.2">
      <c r="B45" s="1">
        <v>73</v>
      </c>
      <c r="C45" s="13" t="s">
        <v>794</v>
      </c>
      <c r="D45" s="20">
        <v>4</v>
      </c>
      <c r="E45" s="22">
        <v>10673889</v>
      </c>
      <c r="F45" s="77"/>
      <c r="G45" s="1"/>
      <c r="H45" s="1"/>
      <c r="I45" s="25"/>
      <c r="J45" s="77"/>
      <c r="K45" s="1"/>
      <c r="L45" s="1"/>
      <c r="M45" s="25"/>
      <c r="N45" s="77"/>
      <c r="O45" s="1"/>
      <c r="P45" s="1"/>
      <c r="Q45" s="25"/>
      <c r="R45" s="77"/>
      <c r="S45" s="25"/>
      <c r="T45" s="77"/>
      <c r="U45" s="25"/>
      <c r="V45" s="77">
        <v>80</v>
      </c>
      <c r="W45" s="25">
        <v>80</v>
      </c>
      <c r="X45" s="77">
        <v>90</v>
      </c>
      <c r="Y45" s="25">
        <v>90</v>
      </c>
      <c r="Z45" s="77">
        <v>99</v>
      </c>
      <c r="AA45" s="25">
        <v>99</v>
      </c>
      <c r="AB45" s="77">
        <v>84</v>
      </c>
      <c r="AC45" s="25">
        <v>84</v>
      </c>
      <c r="AD45" s="77">
        <v>86</v>
      </c>
      <c r="AE45" s="25">
        <v>86</v>
      </c>
      <c r="AF45" s="77">
        <v>81</v>
      </c>
      <c r="AG45" s="25">
        <v>81</v>
      </c>
      <c r="AH45" s="77">
        <v>76</v>
      </c>
      <c r="AI45" s="25">
        <v>76</v>
      </c>
      <c r="AJ45" s="77"/>
      <c r="AK45" s="25"/>
      <c r="AL45" s="77">
        <v>77</v>
      </c>
      <c r="AM45" s="25">
        <v>77</v>
      </c>
      <c r="AN45" s="77">
        <v>69</v>
      </c>
      <c r="AO45" s="25">
        <v>69</v>
      </c>
      <c r="AP45" s="77">
        <v>62</v>
      </c>
      <c r="AQ45" s="25">
        <v>62</v>
      </c>
      <c r="AR45" s="77"/>
      <c r="AS45" s="25"/>
      <c r="AT45" s="77"/>
      <c r="AU45" s="25"/>
      <c r="AV45" s="77"/>
      <c r="AW45" s="25"/>
      <c r="AX45" s="77"/>
      <c r="AY45" s="25"/>
      <c r="AZ45" s="77"/>
      <c r="BA45" s="25"/>
      <c r="BB45" s="77"/>
      <c r="BC45" s="25"/>
      <c r="BD45" s="77"/>
      <c r="BE45" s="1"/>
      <c r="BF45" s="1"/>
      <c r="BG45" s="25"/>
      <c r="BH45" s="77"/>
      <c r="BI45" s="25"/>
      <c r="BJ45" s="77"/>
      <c r="BK45" s="25"/>
      <c r="BL45" s="77"/>
      <c r="BM45" s="25"/>
      <c r="BN45" s="77"/>
      <c r="BO45" s="25"/>
      <c r="BP45" s="77"/>
      <c r="BQ45" s="25"/>
      <c r="BR45" s="77"/>
      <c r="BS45" s="25"/>
      <c r="BT45" s="77"/>
      <c r="BU45" s="25"/>
      <c r="BV45" s="77"/>
      <c r="BW45" s="25"/>
      <c r="BX45" s="678"/>
      <c r="BY45" s="678"/>
      <c r="BZ45" s="13"/>
      <c r="CA45" s="678"/>
      <c r="CB45" s="678"/>
      <c r="CC45" s="679"/>
      <c r="CD45" s="77">
        <v>180</v>
      </c>
      <c r="CE45" s="25">
        <v>180</v>
      </c>
    </row>
    <row r="46" spans="1:83" ht="15" customHeight="1" x14ac:dyDescent="0.2">
      <c r="A46" s="101" t="s">
        <v>1862</v>
      </c>
      <c r="B46" s="1">
        <v>74</v>
      </c>
      <c r="C46" s="13" t="s">
        <v>796</v>
      </c>
      <c r="D46" s="20">
        <v>4</v>
      </c>
      <c r="E46" s="22">
        <v>10673926</v>
      </c>
      <c r="F46" s="77"/>
      <c r="G46" s="1"/>
      <c r="H46" s="1"/>
      <c r="I46" s="25"/>
      <c r="J46" s="77"/>
      <c r="K46" s="1"/>
      <c r="L46" s="1"/>
      <c r="M46" s="25"/>
      <c r="N46" s="77"/>
      <c r="O46" s="1"/>
      <c r="P46" s="1"/>
      <c r="Q46" s="25"/>
      <c r="R46" s="77"/>
      <c r="S46" s="25"/>
      <c r="T46" s="77"/>
      <c r="U46" s="25"/>
      <c r="V46" s="77">
        <v>65</v>
      </c>
      <c r="W46" s="25">
        <v>65</v>
      </c>
      <c r="X46" s="77">
        <v>70</v>
      </c>
      <c r="Y46" s="25">
        <v>70</v>
      </c>
      <c r="Z46" s="77">
        <v>96</v>
      </c>
      <c r="AA46" s="25">
        <v>96</v>
      </c>
      <c r="AB46" s="77">
        <v>72</v>
      </c>
      <c r="AC46" s="25">
        <v>72</v>
      </c>
      <c r="AD46" s="77">
        <v>65</v>
      </c>
      <c r="AE46" s="25">
        <v>65</v>
      </c>
      <c r="AF46" s="77">
        <v>68</v>
      </c>
      <c r="AG46" s="25">
        <v>68</v>
      </c>
      <c r="AH46" s="77">
        <v>64</v>
      </c>
      <c r="AI46" s="25">
        <v>64</v>
      </c>
      <c r="AJ46" s="77"/>
      <c r="AK46" s="25"/>
      <c r="AL46" s="673">
        <v>62</v>
      </c>
      <c r="AM46" s="674">
        <v>63</v>
      </c>
      <c r="AN46" s="77">
        <v>42</v>
      </c>
      <c r="AO46" s="25">
        <v>42</v>
      </c>
      <c r="AP46" s="673">
        <v>52</v>
      </c>
      <c r="AQ46" s="674">
        <v>53</v>
      </c>
      <c r="AR46" s="77"/>
      <c r="AS46" s="25"/>
      <c r="AT46" s="77"/>
      <c r="AU46" s="25"/>
      <c r="AV46" s="77"/>
      <c r="AW46" s="25"/>
      <c r="AX46" s="77"/>
      <c r="AY46" s="25"/>
      <c r="AZ46" s="77"/>
      <c r="BA46" s="25"/>
      <c r="BB46" s="77"/>
      <c r="BC46" s="25"/>
      <c r="BD46" s="77"/>
      <c r="BE46" s="1"/>
      <c r="BF46" s="1"/>
      <c r="BG46" s="25"/>
      <c r="BH46" s="77"/>
      <c r="BI46" s="25"/>
      <c r="BJ46" s="77"/>
      <c r="BK46" s="25"/>
      <c r="BL46" s="77"/>
      <c r="BM46" s="25"/>
      <c r="BN46" s="77"/>
      <c r="BO46" s="25"/>
      <c r="BP46" s="77"/>
      <c r="BQ46" s="25"/>
      <c r="BR46" s="77"/>
      <c r="BS46" s="25"/>
      <c r="BT46" s="77"/>
      <c r="BU46" s="25"/>
      <c r="BV46" s="77"/>
      <c r="BW46" s="25"/>
      <c r="BX46" s="678"/>
      <c r="BY46" s="678"/>
      <c r="BZ46" s="13"/>
      <c r="CA46" s="678"/>
      <c r="CB46" s="678"/>
      <c r="CC46" s="679"/>
      <c r="CD46" s="77">
        <v>180</v>
      </c>
      <c r="CE46" s="25">
        <v>180</v>
      </c>
    </row>
    <row r="47" spans="1:83" ht="15" customHeight="1" x14ac:dyDescent="0.2">
      <c r="A47" s="101" t="s">
        <v>1860</v>
      </c>
      <c r="B47" s="1">
        <v>75</v>
      </c>
      <c r="C47" s="13" t="s">
        <v>798</v>
      </c>
      <c r="D47" s="20">
        <v>4</v>
      </c>
      <c r="E47" s="22">
        <v>10673948</v>
      </c>
      <c r="F47" s="77"/>
      <c r="G47" s="1"/>
      <c r="H47" s="1"/>
      <c r="I47" s="25"/>
      <c r="J47" s="77"/>
      <c r="K47" s="1"/>
      <c r="L47" s="1"/>
      <c r="M47" s="25"/>
      <c r="N47" s="77"/>
      <c r="O47" s="1"/>
      <c r="P47" s="1"/>
      <c r="Q47" s="25"/>
      <c r="R47" s="77"/>
      <c r="S47" s="25"/>
      <c r="T47" s="77"/>
      <c r="U47" s="25"/>
      <c r="V47" s="77">
        <v>74</v>
      </c>
      <c r="W47" s="25">
        <v>74</v>
      </c>
      <c r="X47" s="77">
        <v>84</v>
      </c>
      <c r="Y47" s="25">
        <v>84</v>
      </c>
      <c r="Z47" s="77">
        <v>84</v>
      </c>
      <c r="AA47" s="25">
        <v>84</v>
      </c>
      <c r="AB47" s="77">
        <v>74</v>
      </c>
      <c r="AC47" s="25">
        <v>74</v>
      </c>
      <c r="AD47" s="77">
        <v>83</v>
      </c>
      <c r="AE47" s="25">
        <v>83</v>
      </c>
      <c r="AF47" s="77">
        <v>80</v>
      </c>
      <c r="AG47" s="25">
        <v>80</v>
      </c>
      <c r="AH47" s="77">
        <v>76</v>
      </c>
      <c r="AI47" s="25">
        <v>76</v>
      </c>
      <c r="AJ47" s="77"/>
      <c r="AK47" s="25"/>
      <c r="AL47" s="673">
        <v>64</v>
      </c>
      <c r="AM47" s="674">
        <v>65</v>
      </c>
      <c r="AN47" s="77">
        <v>81</v>
      </c>
      <c r="AO47" s="25">
        <v>81</v>
      </c>
      <c r="AP47" s="77">
        <v>63</v>
      </c>
      <c r="AQ47" s="25">
        <v>63</v>
      </c>
      <c r="AR47" s="77"/>
      <c r="AS47" s="25"/>
      <c r="AT47" s="77"/>
      <c r="AU47" s="25"/>
      <c r="AV47" s="77"/>
      <c r="AW47" s="25"/>
      <c r="AX47" s="77"/>
      <c r="AY47" s="25"/>
      <c r="AZ47" s="77"/>
      <c r="BA47" s="25"/>
      <c r="BB47" s="77"/>
      <c r="BC47" s="25"/>
      <c r="BD47" s="77"/>
      <c r="BE47" s="1"/>
      <c r="BF47" s="1"/>
      <c r="BG47" s="25"/>
      <c r="BH47" s="77"/>
      <c r="BI47" s="25"/>
      <c r="BJ47" s="77"/>
      <c r="BK47" s="25"/>
      <c r="BL47" s="77"/>
      <c r="BM47" s="25"/>
      <c r="BN47" s="77"/>
      <c r="BO47" s="25"/>
      <c r="BP47" s="77"/>
      <c r="BQ47" s="25"/>
      <c r="BR47" s="77"/>
      <c r="BS47" s="25"/>
      <c r="BT47" s="77"/>
      <c r="BU47" s="25"/>
      <c r="BV47" s="77"/>
      <c r="BW47" s="25"/>
      <c r="BX47" s="678"/>
      <c r="BY47" s="678"/>
      <c r="BZ47" s="13"/>
      <c r="CA47" s="678"/>
      <c r="CB47" s="678"/>
      <c r="CC47" s="679"/>
      <c r="CD47" s="77">
        <v>180</v>
      </c>
      <c r="CE47" s="25">
        <v>180</v>
      </c>
    </row>
    <row r="48" spans="1:83" ht="15" customHeight="1" x14ac:dyDescent="0.2">
      <c r="B48" s="1">
        <v>76</v>
      </c>
      <c r="C48" s="13" t="s">
        <v>800</v>
      </c>
      <c r="D48" s="20">
        <v>4</v>
      </c>
      <c r="E48" s="22">
        <v>10673971</v>
      </c>
      <c r="F48" s="77"/>
      <c r="G48" s="1"/>
      <c r="H48" s="1"/>
      <c r="I48" s="25"/>
      <c r="J48" s="77"/>
      <c r="K48" s="1"/>
      <c r="L48" s="1"/>
      <c r="M48" s="25"/>
      <c r="N48" s="77"/>
      <c r="O48" s="1"/>
      <c r="P48" s="1"/>
      <c r="Q48" s="25"/>
      <c r="R48" s="77"/>
      <c r="S48" s="25"/>
      <c r="T48" s="77"/>
      <c r="U48" s="25"/>
      <c r="V48" s="77">
        <v>73</v>
      </c>
      <c r="W48" s="25">
        <v>73</v>
      </c>
      <c r="X48" s="77">
        <v>62</v>
      </c>
      <c r="Y48" s="25">
        <v>62</v>
      </c>
      <c r="Z48" s="77">
        <v>80</v>
      </c>
      <c r="AA48" s="25">
        <v>80</v>
      </c>
      <c r="AB48" s="77">
        <v>78</v>
      </c>
      <c r="AC48" s="25">
        <v>78</v>
      </c>
      <c r="AD48" s="77">
        <v>79</v>
      </c>
      <c r="AE48" s="25">
        <v>79</v>
      </c>
      <c r="AF48" s="77">
        <v>74</v>
      </c>
      <c r="AG48" s="25">
        <v>74</v>
      </c>
      <c r="AH48" s="77">
        <v>76</v>
      </c>
      <c r="AI48" s="25">
        <v>76</v>
      </c>
      <c r="AJ48" s="77"/>
      <c r="AK48" s="25"/>
      <c r="AL48" s="77">
        <v>53</v>
      </c>
      <c r="AM48" s="25">
        <v>53</v>
      </c>
      <c r="AN48" s="77">
        <v>47</v>
      </c>
      <c r="AO48" s="25">
        <v>47</v>
      </c>
      <c r="AP48" s="77">
        <v>60</v>
      </c>
      <c r="AQ48" s="25">
        <v>60</v>
      </c>
      <c r="AR48" s="77"/>
      <c r="AS48" s="25"/>
      <c r="AT48" s="77"/>
      <c r="AU48" s="25"/>
      <c r="AV48" s="77"/>
      <c r="AW48" s="25"/>
      <c r="AX48" s="77"/>
      <c r="AY48" s="25"/>
      <c r="AZ48" s="77"/>
      <c r="BA48" s="25"/>
      <c r="BB48" s="77"/>
      <c r="BC48" s="25"/>
      <c r="BD48" s="77"/>
      <c r="BE48" s="1"/>
      <c r="BF48" s="1"/>
      <c r="BG48" s="25"/>
      <c r="BH48" s="77"/>
      <c r="BI48" s="25"/>
      <c r="BJ48" s="77"/>
      <c r="BK48" s="25"/>
      <c r="BL48" s="77"/>
      <c r="BM48" s="25"/>
      <c r="BN48" s="77"/>
      <c r="BO48" s="25"/>
      <c r="BP48" s="77"/>
      <c r="BQ48" s="25"/>
      <c r="BR48" s="77"/>
      <c r="BS48" s="25"/>
      <c r="BT48" s="77"/>
      <c r="BU48" s="25"/>
      <c r="BV48" s="77"/>
      <c r="BW48" s="25"/>
      <c r="BX48" s="678"/>
      <c r="BY48" s="678"/>
      <c r="BZ48" s="13"/>
      <c r="CA48" s="678"/>
      <c r="CB48" s="678"/>
      <c r="CC48" s="679"/>
      <c r="CD48" s="77">
        <v>180</v>
      </c>
      <c r="CE48" s="25">
        <v>180</v>
      </c>
    </row>
    <row r="49" spans="1:83" ht="15" customHeight="1" x14ac:dyDescent="0.2">
      <c r="B49" s="1">
        <v>3</v>
      </c>
      <c r="C49" s="13" t="s">
        <v>600</v>
      </c>
      <c r="D49" s="20">
        <v>5</v>
      </c>
      <c r="E49" s="22">
        <v>10447822</v>
      </c>
      <c r="F49" s="77"/>
      <c r="G49" s="1"/>
      <c r="H49" s="1"/>
      <c r="I49" s="25"/>
      <c r="J49" s="77"/>
      <c r="K49" s="1"/>
      <c r="L49" s="1"/>
      <c r="M49" s="25"/>
      <c r="N49" s="77"/>
      <c r="O49" s="1"/>
      <c r="P49" s="1"/>
      <c r="Q49" s="25"/>
      <c r="R49" s="77"/>
      <c r="S49" s="25"/>
      <c r="T49" s="77"/>
      <c r="U49" s="25"/>
      <c r="V49" s="77">
        <v>78</v>
      </c>
      <c r="W49" s="25">
        <v>78</v>
      </c>
      <c r="X49" s="77">
        <v>79</v>
      </c>
      <c r="Y49" s="25">
        <v>79</v>
      </c>
      <c r="Z49" s="77">
        <v>91</v>
      </c>
      <c r="AA49" s="25">
        <v>91</v>
      </c>
      <c r="AB49" s="77">
        <v>89</v>
      </c>
      <c r="AC49" s="25">
        <v>89</v>
      </c>
      <c r="AD49" s="77">
        <v>84</v>
      </c>
      <c r="AE49" s="25">
        <v>84</v>
      </c>
      <c r="AF49" s="77">
        <v>72</v>
      </c>
      <c r="AG49" s="25">
        <v>72</v>
      </c>
      <c r="AH49" s="77">
        <v>76</v>
      </c>
      <c r="AI49" s="25">
        <v>76</v>
      </c>
      <c r="AJ49" s="77">
        <v>84</v>
      </c>
      <c r="AK49" s="25">
        <v>84</v>
      </c>
      <c r="AL49" s="77">
        <v>71</v>
      </c>
      <c r="AM49" s="25">
        <v>71</v>
      </c>
      <c r="AN49" s="77">
        <v>84</v>
      </c>
      <c r="AO49" s="25">
        <v>84</v>
      </c>
      <c r="AP49" s="77">
        <v>60</v>
      </c>
      <c r="AQ49" s="25">
        <v>60</v>
      </c>
      <c r="AR49" s="77">
        <v>76</v>
      </c>
      <c r="AS49" s="25">
        <v>76</v>
      </c>
      <c r="AT49" s="77"/>
      <c r="AU49" s="25"/>
      <c r="AV49" s="77"/>
      <c r="AW49" s="25"/>
      <c r="AX49" s="77"/>
      <c r="AY49" s="25"/>
      <c r="AZ49" s="77"/>
      <c r="BA49" s="25"/>
      <c r="BB49" s="77"/>
      <c r="BC49" s="25"/>
      <c r="BD49" s="77"/>
      <c r="BE49" s="1"/>
      <c r="BF49" s="1"/>
      <c r="BG49" s="25"/>
      <c r="BH49" s="77"/>
      <c r="BI49" s="25"/>
      <c r="BJ49" s="77"/>
      <c r="BK49" s="25"/>
      <c r="BL49" s="77"/>
      <c r="BM49" s="25"/>
      <c r="BN49" s="77"/>
      <c r="BO49" s="25"/>
      <c r="BP49" s="77"/>
      <c r="BQ49" s="25"/>
      <c r="BR49" s="77"/>
      <c r="BS49" s="25"/>
      <c r="BT49" s="77"/>
      <c r="BU49" s="25"/>
      <c r="BV49" s="77"/>
      <c r="BW49" s="25"/>
      <c r="BX49" s="678"/>
      <c r="BY49" s="678"/>
      <c r="BZ49" s="13"/>
      <c r="CA49" s="678"/>
      <c r="CB49" s="678"/>
      <c r="CC49" s="679"/>
      <c r="CD49" s="77">
        <v>210</v>
      </c>
      <c r="CE49" s="25">
        <v>210</v>
      </c>
    </row>
    <row r="50" spans="1:83" ht="15" customHeight="1" x14ac:dyDescent="0.2">
      <c r="A50" s="101" t="s">
        <v>1860</v>
      </c>
      <c r="B50" s="1">
        <v>4</v>
      </c>
      <c r="C50" s="13" t="s">
        <v>602</v>
      </c>
      <c r="D50" s="20">
        <v>5</v>
      </c>
      <c r="E50" s="22">
        <v>10447811</v>
      </c>
      <c r="F50" s="77"/>
      <c r="G50" s="1"/>
      <c r="H50" s="1"/>
      <c r="I50" s="25"/>
      <c r="J50" s="77"/>
      <c r="K50" s="1"/>
      <c r="L50" s="1"/>
      <c r="M50" s="25"/>
      <c r="N50" s="77"/>
      <c r="O50" s="1"/>
      <c r="P50" s="1"/>
      <c r="Q50" s="25"/>
      <c r="R50" s="77"/>
      <c r="S50" s="25"/>
      <c r="T50" s="77"/>
      <c r="U50" s="25"/>
      <c r="V50" s="77">
        <v>72</v>
      </c>
      <c r="W50" s="25">
        <v>72</v>
      </c>
      <c r="X50" s="77">
        <v>87</v>
      </c>
      <c r="Y50" s="25">
        <v>87</v>
      </c>
      <c r="Z50" s="77">
        <v>98</v>
      </c>
      <c r="AA50" s="25">
        <v>98</v>
      </c>
      <c r="AB50" s="77">
        <v>91</v>
      </c>
      <c r="AC50" s="25">
        <v>91</v>
      </c>
      <c r="AD50" s="77">
        <v>90</v>
      </c>
      <c r="AE50" s="25">
        <v>90</v>
      </c>
      <c r="AF50" s="77">
        <v>70</v>
      </c>
      <c r="AG50" s="25">
        <v>70</v>
      </c>
      <c r="AH50" s="77">
        <v>72</v>
      </c>
      <c r="AI50" s="25">
        <v>72</v>
      </c>
      <c r="AJ50" s="77">
        <v>78</v>
      </c>
      <c r="AK50" s="25">
        <v>78</v>
      </c>
      <c r="AL50" s="673">
        <v>68</v>
      </c>
      <c r="AM50" s="674">
        <v>69</v>
      </c>
      <c r="AN50" s="77">
        <v>85</v>
      </c>
      <c r="AO50" s="25">
        <v>85</v>
      </c>
      <c r="AP50" s="77">
        <v>67</v>
      </c>
      <c r="AQ50" s="25">
        <v>67</v>
      </c>
      <c r="AR50" s="77">
        <v>81</v>
      </c>
      <c r="AS50" s="25">
        <v>81</v>
      </c>
      <c r="AT50" s="77"/>
      <c r="AU50" s="25"/>
      <c r="AV50" s="77"/>
      <c r="AW50" s="25"/>
      <c r="AX50" s="77"/>
      <c r="AY50" s="25"/>
      <c r="AZ50" s="77"/>
      <c r="BA50" s="25"/>
      <c r="BB50" s="77"/>
      <c r="BC50" s="25"/>
      <c r="BD50" s="77"/>
      <c r="BE50" s="1"/>
      <c r="BF50" s="1"/>
      <c r="BG50" s="25"/>
      <c r="BH50" s="77"/>
      <c r="BI50" s="25"/>
      <c r="BJ50" s="77"/>
      <c r="BK50" s="25"/>
      <c r="BL50" s="77"/>
      <c r="BM50" s="25"/>
      <c r="BN50" s="77"/>
      <c r="BO50" s="25"/>
      <c r="BP50" s="77"/>
      <c r="BQ50" s="25"/>
      <c r="BR50" s="77"/>
      <c r="BS50" s="25"/>
      <c r="BT50" s="77"/>
      <c r="BU50" s="25"/>
      <c r="BV50" s="77"/>
      <c r="BW50" s="25"/>
      <c r="BX50" s="678"/>
      <c r="BY50" s="678"/>
      <c r="BZ50" s="13"/>
      <c r="CA50" s="678"/>
      <c r="CB50" s="678"/>
      <c r="CC50" s="679"/>
      <c r="CD50" s="77">
        <v>210</v>
      </c>
      <c r="CE50" s="25">
        <v>210</v>
      </c>
    </row>
    <row r="51" spans="1:83" ht="15" customHeight="1" x14ac:dyDescent="0.2">
      <c r="A51" s="101" t="s">
        <v>1860</v>
      </c>
      <c r="B51" s="1">
        <v>5</v>
      </c>
      <c r="C51" s="13" t="s">
        <v>790</v>
      </c>
      <c r="D51" s="20">
        <v>5</v>
      </c>
      <c r="E51" s="22">
        <v>10447774</v>
      </c>
      <c r="F51" s="77"/>
      <c r="G51" s="1"/>
      <c r="H51" s="1"/>
      <c r="I51" s="25"/>
      <c r="J51" s="77"/>
      <c r="K51" s="1"/>
      <c r="L51" s="1"/>
      <c r="M51" s="25"/>
      <c r="N51" s="77"/>
      <c r="O51" s="1"/>
      <c r="P51" s="1"/>
      <c r="Q51" s="25"/>
      <c r="R51" s="77"/>
      <c r="S51" s="25"/>
      <c r="T51" s="77"/>
      <c r="U51" s="25"/>
      <c r="V51" s="77">
        <v>75</v>
      </c>
      <c r="W51" s="25">
        <v>75</v>
      </c>
      <c r="X51" s="77">
        <v>79</v>
      </c>
      <c r="Y51" s="25">
        <v>79</v>
      </c>
      <c r="Z51" s="77">
        <v>98</v>
      </c>
      <c r="AA51" s="25">
        <v>98</v>
      </c>
      <c r="AB51" s="77">
        <v>83</v>
      </c>
      <c r="AC51" s="25">
        <v>83</v>
      </c>
      <c r="AD51" s="673">
        <v>86</v>
      </c>
      <c r="AE51" s="674">
        <v>87</v>
      </c>
      <c r="AF51" s="77">
        <v>73</v>
      </c>
      <c r="AG51" s="25">
        <v>73</v>
      </c>
      <c r="AH51" s="77">
        <v>72</v>
      </c>
      <c r="AI51" s="25">
        <v>72</v>
      </c>
      <c r="AJ51" s="77">
        <v>82</v>
      </c>
      <c r="AK51" s="25">
        <v>82</v>
      </c>
      <c r="AL51" s="77">
        <v>68</v>
      </c>
      <c r="AM51" s="25">
        <v>68</v>
      </c>
      <c r="AN51" s="77">
        <v>83</v>
      </c>
      <c r="AO51" s="25">
        <v>83</v>
      </c>
      <c r="AP51" s="77">
        <v>62</v>
      </c>
      <c r="AQ51" s="25">
        <v>62</v>
      </c>
      <c r="AR51" s="77">
        <v>76</v>
      </c>
      <c r="AS51" s="25">
        <v>76</v>
      </c>
      <c r="AT51" s="77"/>
      <c r="AU51" s="25"/>
      <c r="AV51" s="77"/>
      <c r="AW51" s="25"/>
      <c r="AX51" s="77"/>
      <c r="AY51" s="25"/>
      <c r="AZ51" s="77"/>
      <c r="BA51" s="25"/>
      <c r="BB51" s="77"/>
      <c r="BC51" s="25"/>
      <c r="BD51" s="77"/>
      <c r="BE51" s="1"/>
      <c r="BF51" s="1"/>
      <c r="BG51" s="25"/>
      <c r="BH51" s="77"/>
      <c r="BI51" s="25"/>
      <c r="BJ51" s="77"/>
      <c r="BK51" s="25"/>
      <c r="BL51" s="77"/>
      <c r="BM51" s="25"/>
      <c r="BN51" s="77"/>
      <c r="BO51" s="25"/>
      <c r="BP51" s="77"/>
      <c r="BQ51" s="25"/>
      <c r="BR51" s="77"/>
      <c r="BS51" s="25"/>
      <c r="BT51" s="77"/>
      <c r="BU51" s="25"/>
      <c r="BV51" s="77"/>
      <c r="BW51" s="25"/>
      <c r="BX51" s="678"/>
      <c r="BY51" s="678"/>
      <c r="BZ51" s="13"/>
      <c r="CA51" s="678"/>
      <c r="CB51" s="678"/>
      <c r="CC51" s="679"/>
      <c r="CD51" s="77">
        <v>210</v>
      </c>
      <c r="CE51" s="25">
        <v>210</v>
      </c>
    </row>
    <row r="52" spans="1:83" ht="15" customHeight="1" x14ac:dyDescent="0.2">
      <c r="A52" s="101" t="s">
        <v>1860</v>
      </c>
      <c r="B52" s="1">
        <v>6</v>
      </c>
      <c r="C52" s="13" t="s">
        <v>782</v>
      </c>
      <c r="D52" s="20">
        <v>5</v>
      </c>
      <c r="E52" s="22">
        <v>10447796</v>
      </c>
      <c r="F52" s="77"/>
      <c r="G52" s="1"/>
      <c r="H52" s="1"/>
      <c r="I52" s="25"/>
      <c r="J52" s="77"/>
      <c r="K52" s="1"/>
      <c r="L52" s="1"/>
      <c r="M52" s="25"/>
      <c r="N52" s="77"/>
      <c r="O52" s="1"/>
      <c r="P52" s="1"/>
      <c r="Q52" s="25"/>
      <c r="R52" s="77"/>
      <c r="S52" s="25"/>
      <c r="T52" s="77"/>
      <c r="U52" s="25"/>
      <c r="V52" s="77">
        <v>47</v>
      </c>
      <c r="W52" s="25">
        <v>47</v>
      </c>
      <c r="X52" s="77">
        <v>57</v>
      </c>
      <c r="Y52" s="25">
        <v>57</v>
      </c>
      <c r="Z52" s="77">
        <v>86</v>
      </c>
      <c r="AA52" s="25">
        <v>86</v>
      </c>
      <c r="AB52" s="77">
        <v>74</v>
      </c>
      <c r="AC52" s="25">
        <v>74</v>
      </c>
      <c r="AD52" s="77">
        <v>75</v>
      </c>
      <c r="AE52" s="25">
        <v>75</v>
      </c>
      <c r="AF52" s="77">
        <v>67</v>
      </c>
      <c r="AG52" s="25">
        <v>67</v>
      </c>
      <c r="AH52" s="77">
        <v>76</v>
      </c>
      <c r="AI52" s="25">
        <v>76</v>
      </c>
      <c r="AJ52" s="77">
        <v>59</v>
      </c>
      <c r="AK52" s="25">
        <v>59</v>
      </c>
      <c r="AL52" s="673">
        <v>54</v>
      </c>
      <c r="AM52" s="674">
        <v>55</v>
      </c>
      <c r="AN52" s="77"/>
      <c r="AO52" s="25"/>
      <c r="AP52" s="77">
        <v>60</v>
      </c>
      <c r="AQ52" s="25">
        <v>60</v>
      </c>
      <c r="AR52" s="77">
        <v>55</v>
      </c>
      <c r="AS52" s="25">
        <v>55</v>
      </c>
      <c r="AT52" s="77"/>
      <c r="AU52" s="25"/>
      <c r="AV52" s="77"/>
      <c r="AW52" s="25"/>
      <c r="AX52" s="77"/>
      <c r="AY52" s="25"/>
      <c r="AZ52" s="77"/>
      <c r="BA52" s="25"/>
      <c r="BB52" s="77"/>
      <c r="BC52" s="25"/>
      <c r="BD52" s="77"/>
      <c r="BE52" s="1"/>
      <c r="BF52" s="1"/>
      <c r="BG52" s="25"/>
      <c r="BH52" s="77"/>
      <c r="BI52" s="25"/>
      <c r="BJ52" s="77"/>
      <c r="BK52" s="25"/>
      <c r="BL52" s="77"/>
      <c r="BM52" s="25"/>
      <c r="BN52" s="77"/>
      <c r="BO52" s="25"/>
      <c r="BP52" s="77"/>
      <c r="BQ52" s="25"/>
      <c r="BR52" s="77"/>
      <c r="BS52" s="25"/>
      <c r="BT52" s="77"/>
      <c r="BU52" s="25"/>
      <c r="BV52" s="77"/>
      <c r="BW52" s="25"/>
      <c r="BX52" s="678"/>
      <c r="BY52" s="678"/>
      <c r="BZ52" s="13"/>
      <c r="CA52" s="678"/>
      <c r="CB52" s="678"/>
      <c r="CC52" s="679"/>
      <c r="CD52" s="77">
        <v>190</v>
      </c>
      <c r="CE52" s="25">
        <v>190</v>
      </c>
    </row>
    <row r="53" spans="1:83" ht="15" customHeight="1" x14ac:dyDescent="0.2">
      <c r="B53" s="1">
        <v>7</v>
      </c>
      <c r="C53" s="13" t="s">
        <v>792</v>
      </c>
      <c r="D53" s="20">
        <v>5</v>
      </c>
      <c r="E53" s="22">
        <v>10447763</v>
      </c>
      <c r="F53" s="77"/>
      <c r="G53" s="1"/>
      <c r="H53" s="1"/>
      <c r="I53" s="25"/>
      <c r="J53" s="77"/>
      <c r="K53" s="1"/>
      <c r="L53" s="1"/>
      <c r="M53" s="25"/>
      <c r="N53" s="77"/>
      <c r="O53" s="1"/>
      <c r="P53" s="1"/>
      <c r="Q53" s="25"/>
      <c r="R53" s="77"/>
      <c r="S53" s="25"/>
      <c r="T53" s="77"/>
      <c r="U53" s="25"/>
      <c r="V53" s="77">
        <v>58</v>
      </c>
      <c r="W53" s="25">
        <v>58</v>
      </c>
      <c r="X53" s="77">
        <v>61</v>
      </c>
      <c r="Y53" s="25">
        <v>61</v>
      </c>
      <c r="Z53" s="77">
        <v>94</v>
      </c>
      <c r="AA53" s="25">
        <v>94</v>
      </c>
      <c r="AB53" s="77">
        <v>76</v>
      </c>
      <c r="AC53" s="25">
        <v>76</v>
      </c>
      <c r="AD53" s="77">
        <v>71</v>
      </c>
      <c r="AE53" s="25">
        <v>71</v>
      </c>
      <c r="AF53" s="77">
        <v>61</v>
      </c>
      <c r="AG53" s="25">
        <v>61</v>
      </c>
      <c r="AH53" s="77">
        <v>53</v>
      </c>
      <c r="AI53" s="25">
        <v>53</v>
      </c>
      <c r="AJ53" s="77">
        <v>65</v>
      </c>
      <c r="AK53" s="25">
        <v>65</v>
      </c>
      <c r="AL53" s="77">
        <v>68</v>
      </c>
      <c r="AM53" s="25">
        <v>68</v>
      </c>
      <c r="AN53" s="77">
        <v>51</v>
      </c>
      <c r="AO53" s="25">
        <v>51</v>
      </c>
      <c r="AP53" s="77">
        <v>56</v>
      </c>
      <c r="AQ53" s="25">
        <v>56</v>
      </c>
      <c r="AR53" s="77">
        <v>73</v>
      </c>
      <c r="AS53" s="25">
        <v>73</v>
      </c>
      <c r="AT53" s="77"/>
      <c r="AU53" s="25"/>
      <c r="AV53" s="77"/>
      <c r="AW53" s="25"/>
      <c r="AX53" s="77"/>
      <c r="AY53" s="25"/>
      <c r="AZ53" s="77"/>
      <c r="BA53" s="25"/>
      <c r="BB53" s="77"/>
      <c r="BC53" s="25"/>
      <c r="BD53" s="77"/>
      <c r="BE53" s="1"/>
      <c r="BF53" s="1"/>
      <c r="BG53" s="25"/>
      <c r="BH53" s="77"/>
      <c r="BI53" s="25"/>
      <c r="BJ53" s="77"/>
      <c r="BK53" s="25"/>
      <c r="BL53" s="77"/>
      <c r="BM53" s="25"/>
      <c r="BN53" s="77"/>
      <c r="BO53" s="25"/>
      <c r="BP53" s="77"/>
      <c r="BQ53" s="25"/>
      <c r="BR53" s="77"/>
      <c r="BS53" s="25"/>
      <c r="BT53" s="77"/>
      <c r="BU53" s="25"/>
      <c r="BV53" s="77"/>
      <c r="BW53" s="25"/>
      <c r="BX53" s="678"/>
      <c r="BY53" s="678"/>
      <c r="BZ53" s="13"/>
      <c r="CA53" s="678"/>
      <c r="CB53" s="678"/>
      <c r="CC53" s="679"/>
      <c r="CD53" s="77">
        <v>210</v>
      </c>
      <c r="CE53" s="25">
        <v>210</v>
      </c>
    </row>
    <row r="54" spans="1:83" ht="15" customHeight="1" x14ac:dyDescent="0.2">
      <c r="A54" s="101" t="s">
        <v>1862</v>
      </c>
      <c r="B54" s="1">
        <v>8</v>
      </c>
      <c r="C54" s="13" t="s">
        <v>1119</v>
      </c>
      <c r="D54" s="20">
        <v>5</v>
      </c>
      <c r="E54" s="22">
        <v>11323714</v>
      </c>
      <c r="F54" s="77"/>
      <c r="G54" s="1"/>
      <c r="H54" s="1"/>
      <c r="I54" s="25"/>
      <c r="J54" s="77"/>
      <c r="K54" s="1"/>
      <c r="L54" s="1"/>
      <c r="M54" s="25"/>
      <c r="N54" s="77"/>
      <c r="O54" s="1"/>
      <c r="P54" s="1"/>
      <c r="Q54" s="25"/>
      <c r="R54" s="77"/>
      <c r="S54" s="25"/>
      <c r="T54" s="77"/>
      <c r="U54" s="25"/>
      <c r="V54" s="77"/>
      <c r="W54" s="25"/>
      <c r="X54" s="77"/>
      <c r="Y54" s="25"/>
      <c r="Z54" s="77"/>
      <c r="AA54" s="25"/>
      <c r="AB54" s="77"/>
      <c r="AC54" s="25"/>
      <c r="AD54" s="77"/>
      <c r="AE54" s="25"/>
      <c r="AF54" s="77"/>
      <c r="AG54" s="25"/>
      <c r="AH54" s="77"/>
      <c r="AI54" s="25"/>
      <c r="AJ54" s="77">
        <v>74</v>
      </c>
      <c r="AK54" s="25">
        <v>74</v>
      </c>
      <c r="AL54" s="673">
        <v>68</v>
      </c>
      <c r="AM54" s="674">
        <v>69</v>
      </c>
      <c r="AN54" s="77">
        <v>72</v>
      </c>
      <c r="AO54" s="25">
        <v>72</v>
      </c>
      <c r="AP54" s="673">
        <v>66</v>
      </c>
      <c r="AQ54" s="674">
        <v>67</v>
      </c>
      <c r="AR54" s="77">
        <v>76</v>
      </c>
      <c r="AS54" s="25">
        <v>76</v>
      </c>
      <c r="AT54" s="77"/>
      <c r="AU54" s="25"/>
      <c r="AV54" s="77"/>
      <c r="AW54" s="25"/>
      <c r="AX54" s="77"/>
      <c r="AY54" s="25"/>
      <c r="AZ54" s="77"/>
      <c r="BA54" s="25"/>
      <c r="BB54" s="77"/>
      <c r="BC54" s="25"/>
      <c r="BD54" s="77"/>
      <c r="BE54" s="1"/>
      <c r="BF54" s="1"/>
      <c r="BG54" s="25"/>
      <c r="BH54" s="77"/>
      <c r="BI54" s="25"/>
      <c r="BJ54" s="77"/>
      <c r="BK54" s="25"/>
      <c r="BL54" s="77"/>
      <c r="BM54" s="25"/>
      <c r="BN54" s="77"/>
      <c r="BO54" s="25"/>
      <c r="BP54" s="77"/>
      <c r="BQ54" s="25"/>
      <c r="BR54" s="77"/>
      <c r="BS54" s="25"/>
      <c r="BT54" s="77"/>
      <c r="BU54" s="25"/>
      <c r="BV54" s="77"/>
      <c r="BW54" s="25"/>
      <c r="BX54" s="678"/>
      <c r="BY54" s="678"/>
      <c r="BZ54" s="13"/>
      <c r="CA54" s="678"/>
      <c r="CB54" s="678"/>
      <c r="CC54" s="679"/>
      <c r="CD54" s="77">
        <v>210</v>
      </c>
      <c r="CE54" s="25">
        <v>210</v>
      </c>
    </row>
    <row r="55" spans="1:83" ht="15" customHeight="1" x14ac:dyDescent="0.2">
      <c r="B55" s="1">
        <v>9</v>
      </c>
      <c r="C55" s="13" t="s">
        <v>1120</v>
      </c>
      <c r="D55" s="20">
        <v>5</v>
      </c>
      <c r="E55" s="22">
        <v>11323817</v>
      </c>
      <c r="F55" s="77"/>
      <c r="G55" s="1"/>
      <c r="H55" s="1"/>
      <c r="I55" s="25"/>
      <c r="J55" s="77"/>
      <c r="K55" s="1"/>
      <c r="L55" s="1"/>
      <c r="M55" s="25"/>
      <c r="N55" s="77"/>
      <c r="O55" s="1"/>
      <c r="P55" s="1"/>
      <c r="Q55" s="25"/>
      <c r="R55" s="77"/>
      <c r="S55" s="25"/>
      <c r="T55" s="77"/>
      <c r="U55" s="25"/>
      <c r="V55" s="77"/>
      <c r="W55" s="25"/>
      <c r="X55" s="77"/>
      <c r="Y55" s="25"/>
      <c r="Z55" s="77"/>
      <c r="AA55" s="25"/>
      <c r="AB55" s="77"/>
      <c r="AC55" s="25"/>
      <c r="AD55" s="77"/>
      <c r="AE55" s="25"/>
      <c r="AF55" s="77"/>
      <c r="AG55" s="25"/>
      <c r="AH55" s="77"/>
      <c r="AI55" s="25"/>
      <c r="AJ55" s="77">
        <v>54</v>
      </c>
      <c r="AK55" s="25">
        <v>54</v>
      </c>
      <c r="AL55" s="77">
        <v>52</v>
      </c>
      <c r="AM55" s="25">
        <v>52</v>
      </c>
      <c r="AN55" s="77">
        <v>37</v>
      </c>
      <c r="AO55" s="25">
        <v>37</v>
      </c>
      <c r="AP55" s="77">
        <v>52</v>
      </c>
      <c r="AQ55" s="25">
        <v>52</v>
      </c>
      <c r="AR55" s="77">
        <v>78</v>
      </c>
      <c r="AS55" s="25">
        <v>78</v>
      </c>
      <c r="AT55" s="77"/>
      <c r="AU55" s="25"/>
      <c r="AV55" s="77"/>
      <c r="AW55" s="25"/>
      <c r="AX55" s="77"/>
      <c r="AY55" s="25"/>
      <c r="AZ55" s="77"/>
      <c r="BA55" s="25"/>
      <c r="BB55" s="77"/>
      <c r="BC55" s="25"/>
      <c r="BD55" s="77"/>
      <c r="BE55" s="1"/>
      <c r="BF55" s="1"/>
      <c r="BG55" s="25"/>
      <c r="BH55" s="77"/>
      <c r="BI55" s="25"/>
      <c r="BJ55" s="77"/>
      <c r="BK55" s="25"/>
      <c r="BL55" s="77"/>
      <c r="BM55" s="25"/>
      <c r="BN55" s="77"/>
      <c r="BO55" s="25"/>
      <c r="BP55" s="77"/>
      <c r="BQ55" s="25"/>
      <c r="BR55" s="77"/>
      <c r="BS55" s="25"/>
      <c r="BT55" s="77"/>
      <c r="BU55" s="25"/>
      <c r="BV55" s="77"/>
      <c r="BW55" s="25"/>
      <c r="BX55" s="678"/>
      <c r="BY55" s="678"/>
      <c r="BZ55" s="13"/>
      <c r="CA55" s="678"/>
      <c r="CB55" s="678"/>
      <c r="CC55" s="679"/>
      <c r="CD55" s="77">
        <v>170</v>
      </c>
      <c r="CE55" s="25">
        <v>170</v>
      </c>
    </row>
    <row r="56" spans="1:83" ht="15" customHeight="1" x14ac:dyDescent="0.2">
      <c r="B56" s="1">
        <v>10</v>
      </c>
      <c r="C56" s="13" t="s">
        <v>1121</v>
      </c>
      <c r="D56" s="20">
        <v>5</v>
      </c>
      <c r="E56" s="22">
        <v>11323862</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77">
        <v>71</v>
      </c>
      <c r="AK56" s="25">
        <v>71</v>
      </c>
      <c r="AL56" s="77">
        <v>66</v>
      </c>
      <c r="AM56" s="25">
        <v>66</v>
      </c>
      <c r="AN56" s="77">
        <v>68</v>
      </c>
      <c r="AO56" s="25">
        <v>68</v>
      </c>
      <c r="AP56" s="77">
        <v>67</v>
      </c>
      <c r="AQ56" s="25">
        <v>67</v>
      </c>
      <c r="AR56" s="77">
        <v>62</v>
      </c>
      <c r="AS56" s="25">
        <v>62</v>
      </c>
      <c r="AT56" s="77"/>
      <c r="AU56" s="25"/>
      <c r="AV56" s="77"/>
      <c r="AW56" s="25"/>
      <c r="AX56" s="77"/>
      <c r="AY56" s="25"/>
      <c r="AZ56" s="77"/>
      <c r="BA56" s="25"/>
      <c r="BB56" s="77"/>
      <c r="BC56" s="25"/>
      <c r="BD56" s="77"/>
      <c r="BE56" s="1"/>
      <c r="BF56" s="1"/>
      <c r="BG56" s="25"/>
      <c r="BH56" s="77"/>
      <c r="BI56" s="25"/>
      <c r="BJ56" s="77"/>
      <c r="BK56" s="25"/>
      <c r="BL56" s="77"/>
      <c r="BM56" s="25"/>
      <c r="BN56" s="77"/>
      <c r="BO56" s="25"/>
      <c r="BP56" s="77"/>
      <c r="BQ56" s="25"/>
      <c r="BR56" s="77"/>
      <c r="BS56" s="25"/>
      <c r="BT56" s="77"/>
      <c r="BU56" s="25"/>
      <c r="BV56" s="77"/>
      <c r="BW56" s="25"/>
      <c r="BX56" s="678"/>
      <c r="BY56" s="678"/>
      <c r="BZ56" s="13"/>
      <c r="CA56" s="678"/>
      <c r="CB56" s="678"/>
      <c r="CC56" s="679"/>
      <c r="CD56" s="77">
        <v>210</v>
      </c>
      <c r="CE56" s="25">
        <v>210</v>
      </c>
    </row>
    <row r="57" spans="1:83" ht="15" customHeight="1" x14ac:dyDescent="0.2">
      <c r="B57" s="1">
        <v>11</v>
      </c>
      <c r="C57" s="13" t="s">
        <v>1122</v>
      </c>
      <c r="D57" s="20">
        <v>5</v>
      </c>
      <c r="E57" s="22">
        <v>11323688</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77">
        <v>70</v>
      </c>
      <c r="AK57" s="25">
        <v>70</v>
      </c>
      <c r="AL57" s="77">
        <v>68</v>
      </c>
      <c r="AM57" s="25">
        <v>68</v>
      </c>
      <c r="AN57" s="77">
        <v>67</v>
      </c>
      <c r="AO57" s="25">
        <v>67</v>
      </c>
      <c r="AP57" s="77">
        <v>62</v>
      </c>
      <c r="AQ57" s="25">
        <v>62</v>
      </c>
      <c r="AR57" s="77">
        <v>66</v>
      </c>
      <c r="AS57" s="25">
        <v>66</v>
      </c>
      <c r="AT57" s="77"/>
      <c r="AU57" s="25"/>
      <c r="AV57" s="77"/>
      <c r="AW57" s="25"/>
      <c r="AX57" s="77"/>
      <c r="AY57" s="25"/>
      <c r="AZ57" s="77"/>
      <c r="BA57" s="25"/>
      <c r="BB57" s="77"/>
      <c r="BC57" s="25"/>
      <c r="BD57" s="77"/>
      <c r="BE57" s="1"/>
      <c r="BF57" s="1"/>
      <c r="BG57" s="25"/>
      <c r="BH57" s="77"/>
      <c r="BI57" s="25"/>
      <c r="BJ57" s="77"/>
      <c r="BK57" s="25"/>
      <c r="BL57" s="77"/>
      <c r="BM57" s="25"/>
      <c r="BN57" s="77"/>
      <c r="BO57" s="25"/>
      <c r="BP57" s="77"/>
      <c r="BQ57" s="25"/>
      <c r="BR57" s="77"/>
      <c r="BS57" s="25"/>
      <c r="BT57" s="77"/>
      <c r="BU57" s="25"/>
      <c r="BV57" s="77"/>
      <c r="BW57" s="25"/>
      <c r="BX57" s="678"/>
      <c r="BY57" s="678"/>
      <c r="BZ57" s="13"/>
      <c r="CA57" s="678"/>
      <c r="CB57" s="678"/>
      <c r="CC57" s="679"/>
      <c r="CD57" s="77">
        <v>210</v>
      </c>
      <c r="CE57" s="25">
        <v>210</v>
      </c>
    </row>
    <row r="58" spans="1:83" ht="15" customHeight="1" x14ac:dyDescent="0.2">
      <c r="A58" s="101" t="s">
        <v>1860</v>
      </c>
      <c r="B58" s="1">
        <v>12</v>
      </c>
      <c r="C58" s="13" t="s">
        <v>1123</v>
      </c>
      <c r="D58" s="20">
        <v>5</v>
      </c>
      <c r="E58" s="22">
        <v>11323932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77">
        <v>80</v>
      </c>
      <c r="AK58" s="25">
        <v>80</v>
      </c>
      <c r="AL58" s="673">
        <v>66</v>
      </c>
      <c r="AM58" s="674">
        <v>67</v>
      </c>
      <c r="AN58" s="77">
        <v>78</v>
      </c>
      <c r="AO58" s="25">
        <v>78</v>
      </c>
      <c r="AP58" s="77">
        <v>65</v>
      </c>
      <c r="AQ58" s="25">
        <v>65</v>
      </c>
      <c r="AR58" s="77">
        <v>80</v>
      </c>
      <c r="AS58" s="25">
        <v>80</v>
      </c>
      <c r="AT58" s="77"/>
      <c r="AU58" s="25"/>
      <c r="AV58" s="77"/>
      <c r="AW58" s="25"/>
      <c r="AX58" s="77"/>
      <c r="AY58" s="25"/>
      <c r="AZ58" s="77"/>
      <c r="BA58" s="25"/>
      <c r="BB58" s="77"/>
      <c r="BC58" s="25"/>
      <c r="BD58" s="77"/>
      <c r="BE58" s="1"/>
      <c r="BF58" s="1"/>
      <c r="BG58" s="25"/>
      <c r="BH58" s="77"/>
      <c r="BI58" s="25"/>
      <c r="BJ58" s="77"/>
      <c r="BK58" s="25"/>
      <c r="BL58" s="77"/>
      <c r="BM58" s="25"/>
      <c r="BN58" s="77"/>
      <c r="BO58" s="25"/>
      <c r="BP58" s="77"/>
      <c r="BQ58" s="25"/>
      <c r="BR58" s="77"/>
      <c r="BS58" s="25"/>
      <c r="BT58" s="77"/>
      <c r="BU58" s="25"/>
      <c r="BV58" s="77"/>
      <c r="BW58" s="25"/>
      <c r="BX58" s="678"/>
      <c r="BY58" s="678"/>
      <c r="BZ58" s="13"/>
      <c r="CA58" s="678"/>
      <c r="CB58" s="678"/>
      <c r="CC58" s="679"/>
      <c r="CD58" s="77">
        <v>210</v>
      </c>
      <c r="CE58" s="25">
        <v>210</v>
      </c>
    </row>
    <row r="59" spans="1:83" ht="15" customHeight="1" x14ac:dyDescent="0.2">
      <c r="A59" s="101" t="s">
        <v>22</v>
      </c>
      <c r="B59" s="1">
        <v>13</v>
      </c>
      <c r="C59" s="13" t="s">
        <v>1356</v>
      </c>
      <c r="D59" s="20">
        <v>5</v>
      </c>
      <c r="E59" s="22">
        <v>11323909</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77">
        <v>72</v>
      </c>
      <c r="AK59" s="25">
        <v>72</v>
      </c>
      <c r="AL59" s="77">
        <v>65</v>
      </c>
      <c r="AM59" s="25">
        <v>65</v>
      </c>
      <c r="AN59" s="77">
        <v>70</v>
      </c>
      <c r="AO59" s="25">
        <v>70</v>
      </c>
      <c r="AP59" s="77">
        <v>70</v>
      </c>
      <c r="AQ59" s="25">
        <v>70</v>
      </c>
      <c r="AR59" s="77">
        <v>67</v>
      </c>
      <c r="AS59" s="25">
        <v>67</v>
      </c>
      <c r="AT59" s="77"/>
      <c r="AU59" s="25"/>
      <c r="AV59" s="77"/>
      <c r="AW59" s="25"/>
      <c r="AX59" s="77"/>
      <c r="AY59" s="25"/>
      <c r="AZ59" s="77"/>
      <c r="BA59" s="25"/>
      <c r="BB59" s="77"/>
      <c r="BC59" s="25"/>
      <c r="BD59" s="77"/>
      <c r="BE59" s="1"/>
      <c r="BF59" s="1"/>
      <c r="BG59" s="25"/>
      <c r="BH59" s="77"/>
      <c r="BI59" s="25"/>
      <c r="BJ59" s="77"/>
      <c r="BK59" s="25"/>
      <c r="BL59" s="77"/>
      <c r="BM59" s="25"/>
      <c r="BN59" s="77"/>
      <c r="BO59" s="25"/>
      <c r="BP59" s="77"/>
      <c r="BQ59" s="25"/>
      <c r="BR59" s="77"/>
      <c r="BS59" s="25"/>
      <c r="BT59" s="77"/>
      <c r="BU59" s="25"/>
      <c r="BV59" s="77"/>
      <c r="BW59" s="25"/>
      <c r="BX59" s="678"/>
      <c r="BY59" s="678"/>
      <c r="BZ59" s="13"/>
      <c r="CA59" s="678"/>
      <c r="CB59" s="678"/>
      <c r="CC59" s="679"/>
      <c r="CD59" s="673">
        <v>0</v>
      </c>
      <c r="CE59" s="674">
        <v>210</v>
      </c>
    </row>
    <row r="60" spans="1:83" ht="15" customHeight="1" x14ac:dyDescent="0.2">
      <c r="A60" s="101" t="s">
        <v>22</v>
      </c>
      <c r="B60" s="1">
        <v>14</v>
      </c>
      <c r="C60" s="13" t="s">
        <v>1346</v>
      </c>
      <c r="D60" s="20">
        <v>5</v>
      </c>
      <c r="E60" s="22">
        <v>11323611</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77">
        <v>84</v>
      </c>
      <c r="AK60" s="25">
        <v>84</v>
      </c>
      <c r="AL60" s="77">
        <v>77</v>
      </c>
      <c r="AM60" s="25">
        <v>77</v>
      </c>
      <c r="AN60" s="77">
        <v>84</v>
      </c>
      <c r="AO60" s="25">
        <v>84</v>
      </c>
      <c r="AP60" s="77">
        <v>75</v>
      </c>
      <c r="AQ60" s="25">
        <v>75</v>
      </c>
      <c r="AR60" s="77">
        <v>86</v>
      </c>
      <c r="AS60" s="25">
        <v>86</v>
      </c>
      <c r="AT60" s="77"/>
      <c r="AU60" s="25"/>
      <c r="AV60" s="77"/>
      <c r="AW60" s="25"/>
      <c r="AX60" s="77"/>
      <c r="AY60" s="25"/>
      <c r="AZ60" s="77"/>
      <c r="BA60" s="25"/>
      <c r="BB60" s="77"/>
      <c r="BC60" s="25"/>
      <c r="BD60" s="77"/>
      <c r="BE60" s="1"/>
      <c r="BF60" s="1"/>
      <c r="BG60" s="25"/>
      <c r="BH60" s="77"/>
      <c r="BI60" s="25"/>
      <c r="BJ60" s="77"/>
      <c r="BK60" s="25"/>
      <c r="BL60" s="77"/>
      <c r="BM60" s="25"/>
      <c r="BN60" s="77"/>
      <c r="BO60" s="25"/>
      <c r="BP60" s="77"/>
      <c r="BQ60" s="25"/>
      <c r="BR60" s="77"/>
      <c r="BS60" s="25"/>
      <c r="BT60" s="77"/>
      <c r="BU60" s="25"/>
      <c r="BV60" s="77"/>
      <c r="BW60" s="25"/>
      <c r="BX60" s="678"/>
      <c r="BY60" s="678"/>
      <c r="BZ60" s="13"/>
      <c r="CA60" s="678"/>
      <c r="CB60" s="678"/>
      <c r="CC60" s="679"/>
      <c r="CD60" s="673">
        <v>0</v>
      </c>
      <c r="CE60" s="674">
        <v>210</v>
      </c>
    </row>
    <row r="61" spans="1:83" ht="15" customHeight="1" x14ac:dyDescent="0.2">
      <c r="A61" s="101" t="s">
        <v>22</v>
      </c>
      <c r="B61" s="1">
        <v>15</v>
      </c>
      <c r="C61" s="13" t="s">
        <v>1365</v>
      </c>
      <c r="D61" s="20">
        <v>5</v>
      </c>
      <c r="E61" s="22">
        <v>11323644</v>
      </c>
      <c r="F61" s="77"/>
      <c r="G61" s="1"/>
      <c r="H61" s="1"/>
      <c r="I61" s="25"/>
      <c r="J61" s="77"/>
      <c r="K61" s="1"/>
      <c r="L61" s="1"/>
      <c r="M61" s="25"/>
      <c r="N61" s="77"/>
      <c r="O61" s="1"/>
      <c r="P61" s="1"/>
      <c r="Q61" s="25"/>
      <c r="R61" s="77"/>
      <c r="S61" s="25"/>
      <c r="T61" s="77"/>
      <c r="U61" s="25"/>
      <c r="V61" s="77"/>
      <c r="W61" s="25"/>
      <c r="X61" s="77"/>
      <c r="Y61" s="25"/>
      <c r="Z61" s="77"/>
      <c r="AA61" s="25"/>
      <c r="AB61" s="77"/>
      <c r="AC61" s="25"/>
      <c r="AD61" s="77"/>
      <c r="AE61" s="25"/>
      <c r="AF61" s="77"/>
      <c r="AG61" s="25"/>
      <c r="AH61" s="77"/>
      <c r="AI61" s="25"/>
      <c r="AJ61" s="77">
        <v>73</v>
      </c>
      <c r="AK61" s="25">
        <v>73</v>
      </c>
      <c r="AL61" s="77">
        <v>75</v>
      </c>
      <c r="AM61" s="25">
        <v>75</v>
      </c>
      <c r="AN61" s="77">
        <v>79</v>
      </c>
      <c r="AO61" s="25">
        <v>79</v>
      </c>
      <c r="AP61" s="77">
        <v>61</v>
      </c>
      <c r="AQ61" s="25">
        <v>61</v>
      </c>
      <c r="AR61" s="77">
        <v>65</v>
      </c>
      <c r="AS61" s="25">
        <v>65</v>
      </c>
      <c r="AT61" s="77"/>
      <c r="AU61" s="25"/>
      <c r="AV61" s="77"/>
      <c r="AW61" s="25"/>
      <c r="AX61" s="77"/>
      <c r="AY61" s="25"/>
      <c r="AZ61" s="77"/>
      <c r="BA61" s="25"/>
      <c r="BB61" s="77"/>
      <c r="BC61" s="25"/>
      <c r="BD61" s="77"/>
      <c r="BE61" s="1"/>
      <c r="BF61" s="1"/>
      <c r="BG61" s="25"/>
      <c r="BH61" s="77"/>
      <c r="BI61" s="25"/>
      <c r="BJ61" s="77"/>
      <c r="BK61" s="25"/>
      <c r="BL61" s="77"/>
      <c r="BM61" s="25"/>
      <c r="BN61" s="77"/>
      <c r="BO61" s="25"/>
      <c r="BP61" s="77"/>
      <c r="BQ61" s="25"/>
      <c r="BR61" s="77"/>
      <c r="BS61" s="25"/>
      <c r="BT61" s="77"/>
      <c r="BU61" s="25"/>
      <c r="BV61" s="77"/>
      <c r="BW61" s="25"/>
      <c r="BX61" s="678"/>
      <c r="BY61" s="678"/>
      <c r="BZ61" s="13"/>
      <c r="CA61" s="678"/>
      <c r="CB61" s="678"/>
      <c r="CC61" s="679"/>
      <c r="CD61" s="673"/>
      <c r="CE61" s="674">
        <v>210</v>
      </c>
    </row>
    <row r="62" spans="1:83" ht="15" customHeight="1" x14ac:dyDescent="0.2">
      <c r="A62" s="101" t="s">
        <v>22</v>
      </c>
      <c r="B62" s="1">
        <v>16</v>
      </c>
      <c r="C62" s="13" t="s">
        <v>1366</v>
      </c>
      <c r="D62" s="20">
        <v>5</v>
      </c>
      <c r="E62" s="22">
        <v>11323677</v>
      </c>
      <c r="F62" s="77"/>
      <c r="G62" s="1"/>
      <c r="H62" s="1"/>
      <c r="I62" s="25"/>
      <c r="J62" s="77"/>
      <c r="K62" s="1"/>
      <c r="L62" s="1"/>
      <c r="M62" s="25"/>
      <c r="N62" s="77"/>
      <c r="O62" s="1"/>
      <c r="P62" s="1"/>
      <c r="Q62" s="25"/>
      <c r="R62" s="77"/>
      <c r="S62" s="25"/>
      <c r="T62" s="77"/>
      <c r="U62" s="25"/>
      <c r="V62" s="77"/>
      <c r="W62" s="25"/>
      <c r="X62" s="77"/>
      <c r="Y62" s="25"/>
      <c r="Z62" s="77"/>
      <c r="AA62" s="25"/>
      <c r="AB62" s="77"/>
      <c r="AC62" s="25"/>
      <c r="AD62" s="77"/>
      <c r="AE62" s="25"/>
      <c r="AF62" s="77"/>
      <c r="AG62" s="25"/>
      <c r="AH62" s="77"/>
      <c r="AI62" s="25"/>
      <c r="AJ62" s="77">
        <v>55</v>
      </c>
      <c r="AK62" s="25">
        <v>55</v>
      </c>
      <c r="AL62" s="77">
        <v>59</v>
      </c>
      <c r="AM62" s="25">
        <v>59</v>
      </c>
      <c r="AN62" s="77">
        <v>55</v>
      </c>
      <c r="AO62" s="25">
        <v>55</v>
      </c>
      <c r="AP62" s="77">
        <v>54</v>
      </c>
      <c r="AQ62" s="25">
        <v>54</v>
      </c>
      <c r="AR62" s="77">
        <v>56</v>
      </c>
      <c r="AS62" s="25">
        <v>56</v>
      </c>
      <c r="AT62" s="77"/>
      <c r="AU62" s="25"/>
      <c r="AV62" s="77"/>
      <c r="AW62" s="25"/>
      <c r="AX62" s="77"/>
      <c r="AY62" s="25"/>
      <c r="AZ62" s="77"/>
      <c r="BA62" s="25"/>
      <c r="BB62" s="77"/>
      <c r="BC62" s="25"/>
      <c r="BD62" s="77"/>
      <c r="BE62" s="1"/>
      <c r="BF62" s="1"/>
      <c r="BG62" s="25"/>
      <c r="BH62" s="77"/>
      <c r="BI62" s="25"/>
      <c r="BJ62" s="77"/>
      <c r="BK62" s="25"/>
      <c r="BL62" s="77"/>
      <c r="BM62" s="25"/>
      <c r="BN62" s="77"/>
      <c r="BO62" s="25"/>
      <c r="BP62" s="77"/>
      <c r="BQ62" s="25"/>
      <c r="BR62" s="77"/>
      <c r="BS62" s="25"/>
      <c r="BT62" s="77"/>
      <c r="BU62" s="25"/>
      <c r="BV62" s="77"/>
      <c r="BW62" s="25"/>
      <c r="BX62" s="678"/>
      <c r="BY62" s="678"/>
      <c r="BZ62" s="13"/>
      <c r="CA62" s="678"/>
      <c r="CB62" s="678"/>
      <c r="CC62" s="679"/>
      <c r="CD62" s="673"/>
      <c r="CE62" s="674">
        <v>210</v>
      </c>
    </row>
    <row r="63" spans="1:83" ht="15" customHeight="1" x14ac:dyDescent="0.2">
      <c r="A63" s="101" t="s">
        <v>22</v>
      </c>
      <c r="B63" s="1">
        <v>17</v>
      </c>
      <c r="C63" s="13" t="s">
        <v>1369</v>
      </c>
      <c r="D63" s="20">
        <v>5</v>
      </c>
      <c r="E63" s="22">
        <v>11323703</v>
      </c>
      <c r="F63" s="77"/>
      <c r="G63" s="1"/>
      <c r="H63" s="1"/>
      <c r="I63" s="25"/>
      <c r="J63" s="77"/>
      <c r="K63" s="1"/>
      <c r="L63" s="1"/>
      <c r="M63" s="25"/>
      <c r="N63" s="77"/>
      <c r="O63" s="1"/>
      <c r="P63" s="1"/>
      <c r="Q63" s="25"/>
      <c r="R63" s="77"/>
      <c r="S63" s="25"/>
      <c r="T63" s="77"/>
      <c r="U63" s="25"/>
      <c r="V63" s="77"/>
      <c r="W63" s="25"/>
      <c r="X63" s="77"/>
      <c r="Y63" s="25"/>
      <c r="Z63" s="77"/>
      <c r="AA63" s="25"/>
      <c r="AB63" s="77"/>
      <c r="AC63" s="25"/>
      <c r="AD63" s="77"/>
      <c r="AE63" s="25"/>
      <c r="AF63" s="77"/>
      <c r="AG63" s="25"/>
      <c r="AH63" s="77"/>
      <c r="AI63" s="25"/>
      <c r="AJ63" s="77">
        <v>71</v>
      </c>
      <c r="AK63" s="25">
        <v>71</v>
      </c>
      <c r="AL63" s="77">
        <v>73</v>
      </c>
      <c r="AM63" s="25">
        <v>73</v>
      </c>
      <c r="AN63" s="77">
        <v>75</v>
      </c>
      <c r="AO63" s="25">
        <v>75</v>
      </c>
      <c r="AP63" s="77">
        <v>65</v>
      </c>
      <c r="AQ63" s="25">
        <v>65</v>
      </c>
      <c r="AR63" s="77">
        <v>67</v>
      </c>
      <c r="AS63" s="25">
        <v>67</v>
      </c>
      <c r="AT63" s="77"/>
      <c r="AU63" s="25"/>
      <c r="AV63" s="77"/>
      <c r="AW63" s="25"/>
      <c r="AX63" s="77"/>
      <c r="AY63" s="25"/>
      <c r="AZ63" s="77"/>
      <c r="BA63" s="25"/>
      <c r="BB63" s="77"/>
      <c r="BC63" s="25"/>
      <c r="BD63" s="77"/>
      <c r="BE63" s="1"/>
      <c r="BF63" s="1"/>
      <c r="BG63" s="25"/>
      <c r="BH63" s="77"/>
      <c r="BI63" s="25"/>
      <c r="BJ63" s="77"/>
      <c r="BK63" s="25"/>
      <c r="BL63" s="77"/>
      <c r="BM63" s="25"/>
      <c r="BN63" s="77"/>
      <c r="BO63" s="25"/>
      <c r="BP63" s="77"/>
      <c r="BQ63" s="25"/>
      <c r="BR63" s="77"/>
      <c r="BS63" s="25"/>
      <c r="BT63" s="77"/>
      <c r="BU63" s="25"/>
      <c r="BV63" s="77"/>
      <c r="BW63" s="25"/>
      <c r="BX63" s="678"/>
      <c r="BY63" s="678"/>
      <c r="BZ63" s="13"/>
      <c r="CA63" s="678"/>
      <c r="CB63" s="678"/>
      <c r="CC63" s="679"/>
      <c r="CD63" s="673"/>
      <c r="CE63" s="674">
        <v>210</v>
      </c>
    </row>
    <row r="64" spans="1:83" ht="15" customHeight="1" x14ac:dyDescent="0.2">
      <c r="A64" s="101" t="s">
        <v>22</v>
      </c>
      <c r="B64" s="1">
        <v>18</v>
      </c>
      <c r="C64" s="13" t="s">
        <v>1370</v>
      </c>
      <c r="D64" s="20">
        <v>5</v>
      </c>
      <c r="E64" s="22">
        <v>11323747</v>
      </c>
      <c r="F64" s="77"/>
      <c r="G64" s="1"/>
      <c r="H64" s="1"/>
      <c r="I64" s="25"/>
      <c r="J64" s="77"/>
      <c r="K64" s="1"/>
      <c r="L64" s="1"/>
      <c r="M64" s="25"/>
      <c r="N64" s="77"/>
      <c r="O64" s="1"/>
      <c r="P64" s="1"/>
      <c r="Q64" s="25"/>
      <c r="R64" s="77"/>
      <c r="S64" s="25"/>
      <c r="T64" s="77"/>
      <c r="U64" s="25"/>
      <c r="V64" s="77"/>
      <c r="W64" s="25"/>
      <c r="X64" s="77"/>
      <c r="Y64" s="25"/>
      <c r="Z64" s="77"/>
      <c r="AA64" s="25"/>
      <c r="AB64" s="77"/>
      <c r="AC64" s="25"/>
      <c r="AD64" s="77"/>
      <c r="AE64" s="25"/>
      <c r="AF64" s="77"/>
      <c r="AG64" s="25"/>
      <c r="AH64" s="77"/>
      <c r="AI64" s="25"/>
      <c r="AJ64" s="77"/>
      <c r="AK64" s="25"/>
      <c r="AL64" s="77"/>
      <c r="AM64" s="25"/>
      <c r="AN64" s="77"/>
      <c r="AO64" s="25"/>
      <c r="AP64" s="77"/>
      <c r="AQ64" s="25"/>
      <c r="AR64" s="77"/>
      <c r="AS64" s="25"/>
      <c r="AT64" s="77"/>
      <c r="AU64" s="25"/>
      <c r="AV64" s="77"/>
      <c r="AW64" s="25"/>
      <c r="AX64" s="77"/>
      <c r="AY64" s="25"/>
      <c r="AZ64" s="77"/>
      <c r="BA64" s="25"/>
      <c r="BB64" s="77"/>
      <c r="BC64" s="25"/>
      <c r="BD64" s="77"/>
      <c r="BE64" s="1"/>
      <c r="BF64" s="1"/>
      <c r="BG64" s="25"/>
      <c r="BH64" s="77"/>
      <c r="BI64" s="25"/>
      <c r="BJ64" s="77"/>
      <c r="BK64" s="25"/>
      <c r="BL64" s="77"/>
      <c r="BM64" s="25"/>
      <c r="BN64" s="77"/>
      <c r="BO64" s="25"/>
      <c r="BP64" s="77"/>
      <c r="BQ64" s="25"/>
      <c r="BR64" s="77"/>
      <c r="BS64" s="25"/>
      <c r="BT64" s="77"/>
      <c r="BU64" s="25"/>
      <c r="BV64" s="77"/>
      <c r="BW64" s="25"/>
      <c r="BX64" s="678"/>
      <c r="BY64" s="678"/>
      <c r="BZ64" s="13"/>
      <c r="CA64" s="678"/>
      <c r="CB64" s="678"/>
      <c r="CC64" s="679"/>
      <c r="CD64" s="673"/>
      <c r="CE64" s="674">
        <v>120</v>
      </c>
    </row>
    <row r="65" spans="1:83" ht="15" customHeight="1" x14ac:dyDescent="0.2">
      <c r="A65" s="101" t="s">
        <v>1863</v>
      </c>
      <c r="B65" s="1">
        <v>19</v>
      </c>
      <c r="C65" s="13" t="s">
        <v>1375</v>
      </c>
      <c r="D65" s="20">
        <v>5</v>
      </c>
      <c r="E65" s="22">
        <v>11323758</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77">
        <v>45</v>
      </c>
      <c r="AK65" s="25">
        <v>45</v>
      </c>
      <c r="AL65" s="77">
        <v>62</v>
      </c>
      <c r="AM65" s="25">
        <v>62</v>
      </c>
      <c r="AN65" s="77">
        <v>51</v>
      </c>
      <c r="AO65" s="25">
        <v>51</v>
      </c>
      <c r="AP65" s="673">
        <v>45</v>
      </c>
      <c r="AQ65" s="674">
        <v>44</v>
      </c>
      <c r="AR65" s="77">
        <v>54</v>
      </c>
      <c r="AS65" s="25">
        <v>54</v>
      </c>
      <c r="AT65" s="77"/>
      <c r="AU65" s="25"/>
      <c r="AV65" s="77"/>
      <c r="AW65" s="25"/>
      <c r="AX65" s="77"/>
      <c r="AY65" s="25"/>
      <c r="AZ65" s="77"/>
      <c r="BA65" s="25"/>
      <c r="BB65" s="77"/>
      <c r="BC65" s="25"/>
      <c r="BD65" s="77"/>
      <c r="BE65" s="1"/>
      <c r="BF65" s="1"/>
      <c r="BG65" s="25"/>
      <c r="BH65" s="77"/>
      <c r="BI65" s="25"/>
      <c r="BJ65" s="77"/>
      <c r="BK65" s="25"/>
      <c r="BL65" s="77"/>
      <c r="BM65" s="25"/>
      <c r="BN65" s="77"/>
      <c r="BO65" s="25"/>
      <c r="BP65" s="77"/>
      <c r="BQ65" s="25"/>
      <c r="BR65" s="77"/>
      <c r="BS65" s="25"/>
      <c r="BT65" s="77"/>
      <c r="BU65" s="25"/>
      <c r="BV65" s="77"/>
      <c r="BW65" s="25"/>
      <c r="BX65" s="678"/>
      <c r="BY65" s="678"/>
      <c r="BZ65" s="13"/>
      <c r="CA65" s="678"/>
      <c r="CB65" s="678"/>
      <c r="CC65" s="679"/>
      <c r="CD65" s="673"/>
      <c r="CE65" s="674">
        <v>190</v>
      </c>
    </row>
    <row r="66" spans="1:83" ht="15" customHeight="1" x14ac:dyDescent="0.2">
      <c r="A66" s="101" t="s">
        <v>22</v>
      </c>
      <c r="B66" s="1">
        <v>20</v>
      </c>
      <c r="C66" s="13" t="s">
        <v>1380</v>
      </c>
      <c r="D66" s="20">
        <v>5</v>
      </c>
      <c r="E66" s="22">
        <v>11323828</v>
      </c>
      <c r="F66" s="77"/>
      <c r="G66" s="1"/>
      <c r="H66" s="1"/>
      <c r="I66" s="25"/>
      <c r="J66" s="77"/>
      <c r="K66" s="1"/>
      <c r="L66" s="1"/>
      <c r="M66" s="25"/>
      <c r="N66" s="77"/>
      <c r="O66" s="1"/>
      <c r="P66" s="1"/>
      <c r="Q66" s="25"/>
      <c r="R66" s="77"/>
      <c r="S66" s="25"/>
      <c r="T66" s="77"/>
      <c r="U66" s="25"/>
      <c r="V66" s="77"/>
      <c r="W66" s="25"/>
      <c r="X66" s="77"/>
      <c r="Y66" s="25"/>
      <c r="Z66" s="77"/>
      <c r="AA66" s="25"/>
      <c r="AB66" s="77"/>
      <c r="AC66" s="25"/>
      <c r="AD66" s="77"/>
      <c r="AE66" s="25"/>
      <c r="AF66" s="77"/>
      <c r="AG66" s="25"/>
      <c r="AH66" s="77"/>
      <c r="AI66" s="25"/>
      <c r="AJ66" s="77">
        <v>59</v>
      </c>
      <c r="AK66" s="25">
        <v>59</v>
      </c>
      <c r="AL66" s="77">
        <v>57</v>
      </c>
      <c r="AM66" s="25">
        <v>57</v>
      </c>
      <c r="AN66" s="77">
        <v>45</v>
      </c>
      <c r="AO66" s="25">
        <v>45</v>
      </c>
      <c r="AP66" s="77">
        <v>55</v>
      </c>
      <c r="AQ66" s="25">
        <v>55</v>
      </c>
      <c r="AR66" s="77">
        <v>59</v>
      </c>
      <c r="AS66" s="25">
        <v>59</v>
      </c>
      <c r="AT66" s="77"/>
      <c r="AU66" s="25"/>
      <c r="AV66" s="77"/>
      <c r="AW66" s="25"/>
      <c r="AX66" s="77"/>
      <c r="AY66" s="25"/>
      <c r="AZ66" s="77"/>
      <c r="BA66" s="25"/>
      <c r="BB66" s="77"/>
      <c r="BC66" s="25"/>
      <c r="BD66" s="77"/>
      <c r="BE66" s="1"/>
      <c r="BF66" s="1"/>
      <c r="BG66" s="25"/>
      <c r="BH66" s="77"/>
      <c r="BI66" s="25"/>
      <c r="BJ66" s="77"/>
      <c r="BK66" s="25"/>
      <c r="BL66" s="77"/>
      <c r="BM66" s="25"/>
      <c r="BN66" s="77"/>
      <c r="BO66" s="25"/>
      <c r="BP66" s="77"/>
      <c r="BQ66" s="25"/>
      <c r="BR66" s="77"/>
      <c r="BS66" s="25"/>
      <c r="BT66" s="77"/>
      <c r="BU66" s="25"/>
      <c r="BV66" s="77"/>
      <c r="BW66" s="25"/>
      <c r="BX66" s="678"/>
      <c r="BY66" s="678"/>
      <c r="BZ66" s="13"/>
      <c r="CA66" s="678"/>
      <c r="CB66" s="678"/>
      <c r="CC66" s="679"/>
      <c r="CD66" s="673"/>
      <c r="CE66" s="674">
        <v>210</v>
      </c>
    </row>
    <row r="67" spans="1:83" ht="15" customHeight="1" x14ac:dyDescent="0.2">
      <c r="A67" s="101" t="s">
        <v>22</v>
      </c>
      <c r="B67" s="1">
        <v>21</v>
      </c>
      <c r="C67" s="13" t="s">
        <v>1381</v>
      </c>
      <c r="D67" s="20">
        <v>5</v>
      </c>
      <c r="E67" s="22">
        <v>11323851</v>
      </c>
      <c r="F67" s="77"/>
      <c r="G67" s="1"/>
      <c r="H67" s="1"/>
      <c r="I67" s="25"/>
      <c r="J67" s="77"/>
      <c r="K67" s="1"/>
      <c r="L67" s="1"/>
      <c r="M67" s="25"/>
      <c r="N67" s="77"/>
      <c r="O67" s="1"/>
      <c r="P67" s="1"/>
      <c r="Q67" s="25"/>
      <c r="R67" s="77"/>
      <c r="S67" s="25"/>
      <c r="T67" s="77"/>
      <c r="U67" s="25"/>
      <c r="V67" s="77"/>
      <c r="W67" s="25"/>
      <c r="X67" s="77"/>
      <c r="Y67" s="25"/>
      <c r="Z67" s="77"/>
      <c r="AA67" s="25"/>
      <c r="AB67" s="77"/>
      <c r="AC67" s="25"/>
      <c r="AD67" s="77"/>
      <c r="AE67" s="25"/>
      <c r="AF67" s="77"/>
      <c r="AG67" s="25"/>
      <c r="AH67" s="77"/>
      <c r="AI67" s="25"/>
      <c r="AJ67" s="77">
        <v>57</v>
      </c>
      <c r="AK67" s="25">
        <v>57</v>
      </c>
      <c r="AL67" s="77">
        <v>68</v>
      </c>
      <c r="AM67" s="25">
        <v>68</v>
      </c>
      <c r="AN67" s="77">
        <v>62</v>
      </c>
      <c r="AO67" s="25">
        <v>62</v>
      </c>
      <c r="AP67" s="77">
        <v>56</v>
      </c>
      <c r="AQ67" s="25">
        <v>56</v>
      </c>
      <c r="AR67" s="77">
        <v>69</v>
      </c>
      <c r="AS67" s="25">
        <v>69</v>
      </c>
      <c r="AT67" s="77"/>
      <c r="AU67" s="25"/>
      <c r="AV67" s="77"/>
      <c r="AW67" s="25"/>
      <c r="AX67" s="77"/>
      <c r="AY67" s="25"/>
      <c r="AZ67" s="77"/>
      <c r="BA67" s="25"/>
      <c r="BB67" s="77"/>
      <c r="BC67" s="25"/>
      <c r="BD67" s="77"/>
      <c r="BE67" s="1"/>
      <c r="BF67" s="1"/>
      <c r="BG67" s="25"/>
      <c r="BH67" s="77"/>
      <c r="BI67" s="25"/>
      <c r="BJ67" s="77"/>
      <c r="BK67" s="25"/>
      <c r="BL67" s="77"/>
      <c r="BM67" s="25"/>
      <c r="BN67" s="77"/>
      <c r="BO67" s="25"/>
      <c r="BP67" s="77"/>
      <c r="BQ67" s="25"/>
      <c r="BR67" s="77"/>
      <c r="BS67" s="25"/>
      <c r="BT67" s="77"/>
      <c r="BU67" s="25"/>
      <c r="BV67" s="77"/>
      <c r="BW67" s="25"/>
      <c r="BX67" s="678"/>
      <c r="BY67" s="678"/>
      <c r="BZ67" s="13"/>
      <c r="CA67" s="678"/>
      <c r="CB67" s="678"/>
      <c r="CC67" s="679"/>
      <c r="CD67" s="673"/>
      <c r="CE67" s="674">
        <v>210</v>
      </c>
    </row>
    <row r="68" spans="1:83" ht="15" customHeight="1" x14ac:dyDescent="0.2">
      <c r="B68" s="1">
        <v>1</v>
      </c>
      <c r="C68" s="13" t="s">
        <v>496</v>
      </c>
      <c r="D68" s="20">
        <v>6</v>
      </c>
      <c r="E68" s="22">
        <v>9856275</v>
      </c>
      <c r="F68" s="77"/>
      <c r="G68" s="1"/>
      <c r="H68" s="1"/>
      <c r="I68" s="25"/>
      <c r="J68" s="77"/>
      <c r="K68" s="1"/>
      <c r="L68" s="1"/>
      <c r="M68" s="25"/>
      <c r="N68" s="77"/>
      <c r="O68" s="1"/>
      <c r="P68" s="1"/>
      <c r="Q68" s="25"/>
      <c r="R68" s="77"/>
      <c r="S68" s="25"/>
      <c r="T68" s="77"/>
      <c r="U68" s="25"/>
      <c r="V68" s="77">
        <v>79</v>
      </c>
      <c r="W68" s="25">
        <v>79</v>
      </c>
      <c r="X68" s="77">
        <v>75</v>
      </c>
      <c r="Y68" s="25">
        <v>75</v>
      </c>
      <c r="Z68" s="77">
        <v>96</v>
      </c>
      <c r="AA68" s="25">
        <v>96</v>
      </c>
      <c r="AB68" s="77">
        <v>74</v>
      </c>
      <c r="AC68" s="25">
        <v>74</v>
      </c>
      <c r="AD68" s="77">
        <v>88</v>
      </c>
      <c r="AE68" s="25">
        <v>88</v>
      </c>
      <c r="AF68" s="77">
        <v>68</v>
      </c>
      <c r="AG68" s="25">
        <v>68</v>
      </c>
      <c r="AH68" s="77">
        <v>66</v>
      </c>
      <c r="AI68" s="25">
        <v>66</v>
      </c>
      <c r="AJ68" s="77">
        <v>66</v>
      </c>
      <c r="AK68" s="25">
        <v>66</v>
      </c>
      <c r="AL68" s="77">
        <v>79</v>
      </c>
      <c r="AM68" s="25">
        <v>79</v>
      </c>
      <c r="AN68" s="77">
        <v>50</v>
      </c>
      <c r="AO68" s="25">
        <v>50</v>
      </c>
      <c r="AP68" s="77">
        <v>70</v>
      </c>
      <c r="AQ68" s="25">
        <v>70</v>
      </c>
      <c r="AR68" s="77">
        <v>68</v>
      </c>
      <c r="AS68" s="25">
        <v>68</v>
      </c>
      <c r="AT68" s="77">
        <v>73</v>
      </c>
      <c r="AU68" s="25">
        <v>73</v>
      </c>
      <c r="AV68" s="77">
        <v>44</v>
      </c>
      <c r="AW68" s="25">
        <v>44</v>
      </c>
      <c r="AX68" s="77"/>
      <c r="AY68" s="25"/>
      <c r="AZ68" s="77"/>
      <c r="BA68" s="25"/>
      <c r="BB68" s="77"/>
      <c r="BC68" s="25"/>
      <c r="BD68" s="77">
        <v>54</v>
      </c>
      <c r="BE68" s="1">
        <v>54</v>
      </c>
      <c r="BF68" s="1"/>
      <c r="BG68" s="25"/>
      <c r="BH68" s="77"/>
      <c r="BI68" s="25"/>
      <c r="BJ68" s="77"/>
      <c r="BK68" s="25"/>
      <c r="BL68" s="77"/>
      <c r="BM68" s="25"/>
      <c r="BN68" s="77"/>
      <c r="BO68" s="25"/>
      <c r="BP68" s="77"/>
      <c r="BQ68" s="25"/>
      <c r="BR68" s="77"/>
      <c r="BS68" s="25"/>
      <c r="BT68" s="77"/>
      <c r="BU68" s="25"/>
      <c r="BV68" s="77"/>
      <c r="BW68" s="25"/>
      <c r="BX68" s="678"/>
      <c r="BY68" s="678"/>
      <c r="BZ68" s="13"/>
      <c r="CA68" s="678"/>
      <c r="CB68" s="678"/>
      <c r="CC68" s="679"/>
      <c r="CD68" s="77">
        <v>250</v>
      </c>
      <c r="CE68" s="25">
        <v>250</v>
      </c>
    </row>
    <row r="69" spans="1:83" ht="15" customHeight="1" x14ac:dyDescent="0.2">
      <c r="A69" s="101" t="s">
        <v>1860</v>
      </c>
      <c r="B69" s="1">
        <v>107</v>
      </c>
      <c r="C69" s="13" t="s">
        <v>861</v>
      </c>
      <c r="D69" s="20">
        <v>6</v>
      </c>
      <c r="E69" s="22">
        <v>10878406</v>
      </c>
      <c r="F69" s="77"/>
      <c r="G69" s="1"/>
      <c r="H69" s="1"/>
      <c r="I69" s="25"/>
      <c r="J69" s="77"/>
      <c r="K69" s="1"/>
      <c r="L69" s="1"/>
      <c r="M69" s="25"/>
      <c r="N69" s="77"/>
      <c r="O69" s="1"/>
      <c r="P69" s="1"/>
      <c r="Q69" s="25"/>
      <c r="R69" s="77"/>
      <c r="S69" s="25"/>
      <c r="T69" s="77"/>
      <c r="U69" s="25"/>
      <c r="V69" s="77"/>
      <c r="W69" s="25"/>
      <c r="X69" s="77"/>
      <c r="Y69" s="25"/>
      <c r="Z69" s="77"/>
      <c r="AA69" s="25"/>
      <c r="AB69" s="77"/>
      <c r="AC69" s="25"/>
      <c r="AD69" s="77"/>
      <c r="AE69" s="25"/>
      <c r="AF69" s="77"/>
      <c r="AG69" s="25"/>
      <c r="AH69" s="77"/>
      <c r="AI69" s="25"/>
      <c r="AJ69" s="77">
        <v>63</v>
      </c>
      <c r="AK69" s="25">
        <v>63</v>
      </c>
      <c r="AL69" s="77">
        <v>76</v>
      </c>
      <c r="AM69" s="25">
        <v>76</v>
      </c>
      <c r="AN69" s="673">
        <v>78</v>
      </c>
      <c r="AO69" s="674">
        <v>79</v>
      </c>
      <c r="AP69" s="77">
        <v>62</v>
      </c>
      <c r="AQ69" s="25">
        <v>62</v>
      </c>
      <c r="AR69" s="77">
        <v>63</v>
      </c>
      <c r="AS69" s="25">
        <v>63</v>
      </c>
      <c r="AT69" s="77">
        <v>77</v>
      </c>
      <c r="AU69" s="25">
        <v>77</v>
      </c>
      <c r="AV69" s="77">
        <v>84</v>
      </c>
      <c r="AW69" s="25">
        <v>84</v>
      </c>
      <c r="AX69" s="77"/>
      <c r="AY69" s="25"/>
      <c r="AZ69" s="77"/>
      <c r="BA69" s="25"/>
      <c r="BB69" s="77"/>
      <c r="BC69" s="25"/>
      <c r="BD69" s="77"/>
      <c r="BE69" s="1"/>
      <c r="BF69" s="1">
        <v>70</v>
      </c>
      <c r="BG69" s="25">
        <v>70</v>
      </c>
      <c r="BH69" s="77"/>
      <c r="BI69" s="25"/>
      <c r="BJ69" s="77"/>
      <c r="BK69" s="25"/>
      <c r="BL69" s="77"/>
      <c r="BM69" s="25"/>
      <c r="BN69" s="77"/>
      <c r="BO69" s="25"/>
      <c r="BP69" s="77"/>
      <c r="BQ69" s="25"/>
      <c r="BR69" s="77"/>
      <c r="BS69" s="25"/>
      <c r="BT69" s="77"/>
      <c r="BU69" s="25"/>
      <c r="BV69" s="77"/>
      <c r="BW69" s="25"/>
      <c r="BX69" s="678"/>
      <c r="BY69" s="678"/>
      <c r="BZ69" s="13"/>
      <c r="CA69" s="678"/>
      <c r="CB69" s="678"/>
      <c r="CC69" s="679"/>
      <c r="CD69" s="77">
        <v>250</v>
      </c>
      <c r="CE69" s="25">
        <v>250</v>
      </c>
    </row>
    <row r="70" spans="1:83" ht="15" customHeight="1" x14ac:dyDescent="0.2">
      <c r="B70" s="1">
        <v>108</v>
      </c>
      <c r="C70" s="13" t="s">
        <v>863</v>
      </c>
      <c r="D70" s="20">
        <v>6</v>
      </c>
      <c r="E70" s="22">
        <v>10878428</v>
      </c>
      <c r="F70" s="77"/>
      <c r="G70" s="1"/>
      <c r="H70" s="1"/>
      <c r="I70" s="25"/>
      <c r="J70" s="77"/>
      <c r="K70" s="1"/>
      <c r="L70" s="1"/>
      <c r="M70" s="25"/>
      <c r="N70" s="77"/>
      <c r="O70" s="1"/>
      <c r="P70" s="1"/>
      <c r="Q70" s="25"/>
      <c r="R70" s="77"/>
      <c r="S70" s="25"/>
      <c r="T70" s="77"/>
      <c r="U70" s="25"/>
      <c r="V70" s="77"/>
      <c r="W70" s="25"/>
      <c r="X70" s="77"/>
      <c r="Y70" s="25"/>
      <c r="Z70" s="77"/>
      <c r="AA70" s="25"/>
      <c r="AB70" s="77"/>
      <c r="AC70" s="25"/>
      <c r="AD70" s="77"/>
      <c r="AE70" s="25"/>
      <c r="AF70" s="77"/>
      <c r="AG70" s="25"/>
      <c r="AH70" s="77"/>
      <c r="AI70" s="25"/>
      <c r="AJ70" s="77">
        <v>85</v>
      </c>
      <c r="AK70" s="25">
        <v>85</v>
      </c>
      <c r="AL70" s="77">
        <v>68</v>
      </c>
      <c r="AM70" s="25">
        <v>68</v>
      </c>
      <c r="AN70" s="77">
        <v>79</v>
      </c>
      <c r="AO70" s="25">
        <v>79</v>
      </c>
      <c r="AP70" s="77">
        <v>80</v>
      </c>
      <c r="AQ70" s="25">
        <v>80</v>
      </c>
      <c r="AR70" s="77">
        <v>77</v>
      </c>
      <c r="AS70" s="25">
        <v>77</v>
      </c>
      <c r="AT70" s="77">
        <v>80</v>
      </c>
      <c r="AU70" s="25">
        <v>80</v>
      </c>
      <c r="AV70" s="77">
        <v>85</v>
      </c>
      <c r="AW70" s="25">
        <v>85</v>
      </c>
      <c r="AX70" s="77"/>
      <c r="AY70" s="25"/>
      <c r="AZ70" s="77"/>
      <c r="BA70" s="25"/>
      <c r="BB70" s="77"/>
      <c r="BC70" s="25"/>
      <c r="BD70" s="77">
        <v>65</v>
      </c>
      <c r="BE70" s="1">
        <v>65</v>
      </c>
      <c r="BF70" s="1"/>
      <c r="BG70" s="25"/>
      <c r="BH70" s="77"/>
      <c r="BI70" s="25"/>
      <c r="BJ70" s="77"/>
      <c r="BK70" s="25"/>
      <c r="BL70" s="77"/>
      <c r="BM70" s="25"/>
      <c r="BN70" s="77"/>
      <c r="BO70" s="25"/>
      <c r="BP70" s="77"/>
      <c r="BQ70" s="25"/>
      <c r="BR70" s="77"/>
      <c r="BS70" s="25"/>
      <c r="BT70" s="77"/>
      <c r="BU70" s="25"/>
      <c r="BV70" s="77"/>
      <c r="BW70" s="25"/>
      <c r="BX70" s="678"/>
      <c r="BY70" s="678"/>
      <c r="BZ70" s="13"/>
      <c r="CA70" s="678"/>
      <c r="CB70" s="678"/>
      <c r="CC70" s="679"/>
      <c r="CD70" s="77">
        <v>250</v>
      </c>
      <c r="CE70" s="25">
        <v>250</v>
      </c>
    </row>
    <row r="71" spans="1:83" ht="15" customHeight="1" x14ac:dyDescent="0.2">
      <c r="B71" s="1">
        <v>109</v>
      </c>
      <c r="C71" s="13" t="s">
        <v>865</v>
      </c>
      <c r="D71" s="20">
        <v>6</v>
      </c>
      <c r="E71" s="22">
        <v>10878440</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v>77</v>
      </c>
      <c r="AK71" s="25">
        <v>77</v>
      </c>
      <c r="AL71" s="77">
        <v>66</v>
      </c>
      <c r="AM71" s="25">
        <v>66</v>
      </c>
      <c r="AN71" s="77">
        <v>50</v>
      </c>
      <c r="AO71" s="25">
        <v>50</v>
      </c>
      <c r="AP71" s="77">
        <v>61</v>
      </c>
      <c r="AQ71" s="25">
        <v>61</v>
      </c>
      <c r="AR71" s="77">
        <v>71</v>
      </c>
      <c r="AS71" s="25">
        <v>71</v>
      </c>
      <c r="AT71" s="77">
        <v>68</v>
      </c>
      <c r="AU71" s="25">
        <v>68</v>
      </c>
      <c r="AV71" s="77">
        <v>71</v>
      </c>
      <c r="AW71" s="25">
        <v>71</v>
      </c>
      <c r="AX71" s="77"/>
      <c r="AY71" s="25"/>
      <c r="AZ71" s="77"/>
      <c r="BA71" s="25"/>
      <c r="BB71" s="77"/>
      <c r="BC71" s="25"/>
      <c r="BD71" s="77">
        <v>66</v>
      </c>
      <c r="BE71" s="1">
        <v>66</v>
      </c>
      <c r="BF71" s="1"/>
      <c r="BG71" s="25"/>
      <c r="BH71" s="77"/>
      <c r="BI71" s="25"/>
      <c r="BJ71" s="77"/>
      <c r="BK71" s="25"/>
      <c r="BL71" s="77"/>
      <c r="BM71" s="25"/>
      <c r="BN71" s="77"/>
      <c r="BO71" s="25"/>
      <c r="BP71" s="77"/>
      <c r="BQ71" s="25"/>
      <c r="BR71" s="77"/>
      <c r="BS71" s="25"/>
      <c r="BT71" s="77"/>
      <c r="BU71" s="25"/>
      <c r="BV71" s="77"/>
      <c r="BW71" s="25"/>
      <c r="BX71" s="678"/>
      <c r="BY71" s="678"/>
      <c r="BZ71" s="13"/>
      <c r="CA71" s="678"/>
      <c r="CB71" s="678"/>
      <c r="CC71" s="679"/>
      <c r="CD71" s="77">
        <v>250</v>
      </c>
      <c r="CE71" s="25">
        <v>250</v>
      </c>
    </row>
    <row r="72" spans="1:83" ht="15" customHeight="1" x14ac:dyDescent="0.2">
      <c r="B72" s="1">
        <v>110</v>
      </c>
      <c r="C72" s="13" t="s">
        <v>867</v>
      </c>
      <c r="D72" s="20">
        <v>6</v>
      </c>
      <c r="E72" s="22">
        <v>10878451</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c r="AK72" s="25"/>
      <c r="AL72" s="77">
        <v>60</v>
      </c>
      <c r="AM72" s="25">
        <v>60</v>
      </c>
      <c r="AN72" s="77"/>
      <c r="AO72" s="25"/>
      <c r="AP72" s="77">
        <v>52</v>
      </c>
      <c r="AQ72" s="25">
        <v>52</v>
      </c>
      <c r="AR72" s="77">
        <v>16</v>
      </c>
      <c r="AS72" s="25">
        <v>16</v>
      </c>
      <c r="AT72" s="77"/>
      <c r="AU72" s="25"/>
      <c r="AV72" s="77">
        <v>53</v>
      </c>
      <c r="AW72" s="25">
        <v>53</v>
      </c>
      <c r="AX72" s="77"/>
      <c r="AY72" s="25"/>
      <c r="AZ72" s="77"/>
      <c r="BA72" s="25"/>
      <c r="BB72" s="77"/>
      <c r="BC72" s="25"/>
      <c r="BD72" s="77"/>
      <c r="BE72" s="1"/>
      <c r="BF72" s="1"/>
      <c r="BG72" s="25"/>
      <c r="BH72" s="77"/>
      <c r="BI72" s="25"/>
      <c r="BJ72" s="77"/>
      <c r="BK72" s="25"/>
      <c r="BL72" s="77"/>
      <c r="BM72" s="25"/>
      <c r="BN72" s="77"/>
      <c r="BO72" s="25"/>
      <c r="BP72" s="77"/>
      <c r="BQ72" s="25"/>
      <c r="BR72" s="77"/>
      <c r="BS72" s="25"/>
      <c r="BT72" s="77"/>
      <c r="BU72" s="25"/>
      <c r="BV72" s="77"/>
      <c r="BW72" s="25"/>
      <c r="BX72" s="678"/>
      <c r="BY72" s="678"/>
      <c r="BZ72" s="13"/>
      <c r="CA72" s="678"/>
      <c r="CB72" s="678"/>
      <c r="CC72" s="679"/>
      <c r="CD72" s="77">
        <v>170</v>
      </c>
      <c r="CE72" s="25">
        <v>170</v>
      </c>
    </row>
    <row r="73" spans="1:83" ht="15" customHeight="1" x14ac:dyDescent="0.2">
      <c r="B73" s="1">
        <v>111</v>
      </c>
      <c r="C73" s="13" t="s">
        <v>869</v>
      </c>
      <c r="D73" s="20">
        <v>6</v>
      </c>
      <c r="E73" s="22">
        <v>10878691</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v>75</v>
      </c>
      <c r="AK73" s="25">
        <v>75</v>
      </c>
      <c r="AL73" s="77">
        <v>65</v>
      </c>
      <c r="AM73" s="25">
        <v>65</v>
      </c>
      <c r="AN73" s="77">
        <v>81</v>
      </c>
      <c r="AO73" s="25">
        <v>81</v>
      </c>
      <c r="AP73" s="77">
        <v>66</v>
      </c>
      <c r="AQ73" s="25">
        <v>66</v>
      </c>
      <c r="AR73" s="77">
        <v>65</v>
      </c>
      <c r="AS73" s="25">
        <v>65</v>
      </c>
      <c r="AT73" s="77">
        <v>66</v>
      </c>
      <c r="AU73" s="25">
        <v>66</v>
      </c>
      <c r="AV73" s="77">
        <v>72</v>
      </c>
      <c r="AW73" s="25">
        <v>72</v>
      </c>
      <c r="AX73" s="77"/>
      <c r="AY73" s="25"/>
      <c r="AZ73" s="77"/>
      <c r="BA73" s="25"/>
      <c r="BB73" s="77"/>
      <c r="BC73" s="25"/>
      <c r="BD73" s="77"/>
      <c r="BE73" s="1"/>
      <c r="BF73" s="1">
        <v>64</v>
      </c>
      <c r="BG73" s="25">
        <v>64</v>
      </c>
      <c r="BH73" s="77"/>
      <c r="BI73" s="25"/>
      <c r="BJ73" s="77"/>
      <c r="BK73" s="25"/>
      <c r="BL73" s="77"/>
      <c r="BM73" s="25"/>
      <c r="BN73" s="77"/>
      <c r="BO73" s="25"/>
      <c r="BP73" s="77"/>
      <c r="BQ73" s="25"/>
      <c r="BR73" s="77"/>
      <c r="BS73" s="25"/>
      <c r="BT73" s="77"/>
      <c r="BU73" s="25"/>
      <c r="BV73" s="77"/>
      <c r="BW73" s="25"/>
      <c r="BX73" s="678"/>
      <c r="BY73" s="678"/>
      <c r="BZ73" s="13"/>
      <c r="CA73" s="678"/>
      <c r="CB73" s="678"/>
      <c r="CC73" s="679"/>
      <c r="CD73" s="77">
        <v>250</v>
      </c>
      <c r="CE73" s="25">
        <v>250</v>
      </c>
    </row>
    <row r="74" spans="1:83" ht="15" customHeight="1" x14ac:dyDescent="0.2">
      <c r="B74" s="1">
        <v>112</v>
      </c>
      <c r="C74" s="13" t="s">
        <v>871</v>
      </c>
      <c r="D74" s="20">
        <v>6</v>
      </c>
      <c r="E74" s="22">
        <v>10878716</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v>64</v>
      </c>
      <c r="AK74" s="25">
        <v>64</v>
      </c>
      <c r="AL74" s="77">
        <v>61</v>
      </c>
      <c r="AM74" s="25">
        <v>61</v>
      </c>
      <c r="AN74" s="77">
        <v>50</v>
      </c>
      <c r="AO74" s="25">
        <v>50</v>
      </c>
      <c r="AP74" s="77">
        <v>61</v>
      </c>
      <c r="AQ74" s="25">
        <v>61</v>
      </c>
      <c r="AR74" s="77">
        <v>56</v>
      </c>
      <c r="AS74" s="25">
        <v>56</v>
      </c>
      <c r="AT74" s="77">
        <v>71</v>
      </c>
      <c r="AU74" s="25">
        <v>71</v>
      </c>
      <c r="AV74" s="77">
        <v>55</v>
      </c>
      <c r="AW74" s="25">
        <v>55</v>
      </c>
      <c r="AX74" s="77"/>
      <c r="AY74" s="25"/>
      <c r="AZ74" s="77"/>
      <c r="BA74" s="25"/>
      <c r="BB74" s="77"/>
      <c r="BC74" s="25"/>
      <c r="BD74" s="77"/>
      <c r="BE74" s="1"/>
      <c r="BF74" s="1">
        <v>40</v>
      </c>
      <c r="BG74" s="25">
        <v>40</v>
      </c>
      <c r="BH74" s="77"/>
      <c r="BI74" s="25"/>
      <c r="BJ74" s="77"/>
      <c r="BK74" s="25"/>
      <c r="BL74" s="77"/>
      <c r="BM74" s="25"/>
      <c r="BN74" s="77"/>
      <c r="BO74" s="25"/>
      <c r="BP74" s="77"/>
      <c r="BQ74" s="25"/>
      <c r="BR74" s="77"/>
      <c r="BS74" s="25"/>
      <c r="BT74" s="77"/>
      <c r="BU74" s="25"/>
      <c r="BV74" s="77"/>
      <c r="BW74" s="25"/>
      <c r="BX74" s="678"/>
      <c r="BY74" s="678"/>
      <c r="BZ74" s="13"/>
      <c r="CA74" s="678"/>
      <c r="CB74" s="678"/>
      <c r="CC74" s="679"/>
      <c r="CD74" s="77">
        <v>250</v>
      </c>
      <c r="CE74" s="25">
        <v>250</v>
      </c>
    </row>
    <row r="75" spans="1:83" ht="15" customHeight="1" x14ac:dyDescent="0.2">
      <c r="A75" s="101" t="s">
        <v>1860</v>
      </c>
      <c r="B75" s="1">
        <v>113</v>
      </c>
      <c r="C75" s="13" t="s">
        <v>873</v>
      </c>
      <c r="D75" s="20">
        <v>6</v>
      </c>
      <c r="E75" s="22">
        <v>10878727</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v>72</v>
      </c>
      <c r="AK75" s="25">
        <v>72</v>
      </c>
      <c r="AL75" s="77">
        <v>66</v>
      </c>
      <c r="AM75" s="25">
        <v>66</v>
      </c>
      <c r="AN75" s="77">
        <v>72</v>
      </c>
      <c r="AO75" s="25">
        <v>72</v>
      </c>
      <c r="AP75" s="77">
        <v>67</v>
      </c>
      <c r="AQ75" s="25">
        <v>67</v>
      </c>
      <c r="AR75" s="77">
        <v>71</v>
      </c>
      <c r="AS75" s="25">
        <v>71</v>
      </c>
      <c r="AT75" s="673">
        <v>70</v>
      </c>
      <c r="AU75" s="674">
        <v>71</v>
      </c>
      <c r="AV75" s="77">
        <v>75</v>
      </c>
      <c r="AW75" s="25">
        <v>75</v>
      </c>
      <c r="AX75" s="77"/>
      <c r="AY75" s="25"/>
      <c r="AZ75" s="77"/>
      <c r="BA75" s="25"/>
      <c r="BB75" s="77"/>
      <c r="BC75" s="25"/>
      <c r="BD75" s="77"/>
      <c r="BE75" s="1"/>
      <c r="BF75" s="1">
        <v>70</v>
      </c>
      <c r="BG75" s="25">
        <v>70</v>
      </c>
      <c r="BH75" s="77"/>
      <c r="BI75" s="25"/>
      <c r="BJ75" s="77"/>
      <c r="BK75" s="25"/>
      <c r="BL75" s="77"/>
      <c r="BM75" s="25"/>
      <c r="BN75" s="77"/>
      <c r="BO75" s="25"/>
      <c r="BP75" s="77"/>
      <c r="BQ75" s="25"/>
      <c r="BR75" s="77"/>
      <c r="BS75" s="25"/>
      <c r="BT75" s="77"/>
      <c r="BU75" s="25"/>
      <c r="BV75" s="77"/>
      <c r="BW75" s="25"/>
      <c r="BX75" s="678"/>
      <c r="BY75" s="678"/>
      <c r="BZ75" s="13"/>
      <c r="CA75" s="678"/>
      <c r="CB75" s="678"/>
      <c r="CC75" s="679"/>
      <c r="CD75" s="77">
        <v>250</v>
      </c>
      <c r="CE75" s="25">
        <v>250</v>
      </c>
    </row>
    <row r="76" spans="1:83" ht="15" customHeight="1" x14ac:dyDescent="0.2">
      <c r="B76" s="1">
        <v>114</v>
      </c>
      <c r="C76" s="13" t="s">
        <v>875</v>
      </c>
      <c r="D76" s="20">
        <v>6</v>
      </c>
      <c r="E76" s="22">
        <v>10878738</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v>57</v>
      </c>
      <c r="AK76" s="25">
        <v>57</v>
      </c>
      <c r="AL76" s="77">
        <v>62</v>
      </c>
      <c r="AM76" s="25">
        <v>62</v>
      </c>
      <c r="AN76" s="77">
        <v>59</v>
      </c>
      <c r="AO76" s="25">
        <v>59</v>
      </c>
      <c r="AP76" s="77">
        <v>64</v>
      </c>
      <c r="AQ76" s="25">
        <v>64</v>
      </c>
      <c r="AR76" s="77">
        <v>50</v>
      </c>
      <c r="AS76" s="25">
        <v>50</v>
      </c>
      <c r="AT76" s="77">
        <v>71</v>
      </c>
      <c r="AU76" s="25">
        <v>71</v>
      </c>
      <c r="AV76" s="77">
        <v>68</v>
      </c>
      <c r="AW76" s="25">
        <v>68</v>
      </c>
      <c r="AX76" s="77"/>
      <c r="AY76" s="25"/>
      <c r="AZ76" s="77"/>
      <c r="BA76" s="25"/>
      <c r="BB76" s="77"/>
      <c r="BC76" s="25"/>
      <c r="BD76" s="77"/>
      <c r="BE76" s="1"/>
      <c r="BF76" s="1">
        <v>40</v>
      </c>
      <c r="BG76" s="25">
        <v>40</v>
      </c>
      <c r="BH76" s="77"/>
      <c r="BI76" s="25"/>
      <c r="BJ76" s="77"/>
      <c r="BK76" s="25"/>
      <c r="BL76" s="77"/>
      <c r="BM76" s="25"/>
      <c r="BN76" s="77"/>
      <c r="BO76" s="25"/>
      <c r="BP76" s="77"/>
      <c r="BQ76" s="25"/>
      <c r="BR76" s="77"/>
      <c r="BS76" s="25"/>
      <c r="BT76" s="77"/>
      <c r="BU76" s="25"/>
      <c r="BV76" s="77"/>
      <c r="BW76" s="25"/>
      <c r="BX76" s="678"/>
      <c r="BY76" s="678"/>
      <c r="BZ76" s="13"/>
      <c r="CA76" s="678"/>
      <c r="CB76" s="678"/>
      <c r="CC76" s="679"/>
      <c r="CD76" s="77">
        <v>250</v>
      </c>
      <c r="CE76" s="25">
        <v>250</v>
      </c>
    </row>
    <row r="77" spans="1:83" ht="15" customHeight="1" x14ac:dyDescent="0.2">
      <c r="A77" s="101" t="s">
        <v>1860</v>
      </c>
      <c r="B77" s="1">
        <v>115</v>
      </c>
      <c r="C77" s="13" t="s">
        <v>877</v>
      </c>
      <c r="D77" s="20">
        <v>6</v>
      </c>
      <c r="E77" s="22">
        <v>10878761</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v>57</v>
      </c>
      <c r="AK77" s="25">
        <v>57</v>
      </c>
      <c r="AL77" s="673">
        <v>56</v>
      </c>
      <c r="AM77" s="674">
        <v>57</v>
      </c>
      <c r="AN77" s="77">
        <v>68</v>
      </c>
      <c r="AO77" s="25">
        <v>68</v>
      </c>
      <c r="AP77" s="77">
        <v>56</v>
      </c>
      <c r="AQ77" s="25">
        <v>56</v>
      </c>
      <c r="AR77" s="77">
        <v>62</v>
      </c>
      <c r="AS77" s="25">
        <v>62</v>
      </c>
      <c r="AT77" s="77">
        <v>60</v>
      </c>
      <c r="AU77" s="25">
        <v>60</v>
      </c>
      <c r="AV77" s="77">
        <v>62</v>
      </c>
      <c r="AW77" s="25">
        <v>62</v>
      </c>
      <c r="AX77" s="77"/>
      <c r="AY77" s="25"/>
      <c r="AZ77" s="77"/>
      <c r="BA77" s="25"/>
      <c r="BB77" s="77"/>
      <c r="BC77" s="25"/>
      <c r="BD77" s="77"/>
      <c r="BE77" s="1"/>
      <c r="BF77" s="1">
        <v>52</v>
      </c>
      <c r="BG77" s="25">
        <v>52</v>
      </c>
      <c r="BH77" s="77"/>
      <c r="BI77" s="25"/>
      <c r="BJ77" s="77"/>
      <c r="BK77" s="25"/>
      <c r="BL77" s="77"/>
      <c r="BM77" s="25"/>
      <c r="BN77" s="77"/>
      <c r="BO77" s="25"/>
      <c r="BP77" s="77"/>
      <c r="BQ77" s="25"/>
      <c r="BR77" s="77"/>
      <c r="BS77" s="25"/>
      <c r="BT77" s="77"/>
      <c r="BU77" s="25"/>
      <c r="BV77" s="77"/>
      <c r="BW77" s="25"/>
      <c r="BX77" s="678"/>
      <c r="BY77" s="678"/>
      <c r="BZ77" s="13"/>
      <c r="CA77" s="678"/>
      <c r="CB77" s="678"/>
      <c r="CC77" s="679"/>
      <c r="CD77" s="77">
        <v>250</v>
      </c>
      <c r="CE77" s="25">
        <v>250</v>
      </c>
    </row>
    <row r="78" spans="1:83" ht="15" customHeight="1" x14ac:dyDescent="0.2">
      <c r="B78" s="1">
        <v>116</v>
      </c>
      <c r="C78" s="13" t="s">
        <v>879</v>
      </c>
      <c r="D78" s="20">
        <v>6</v>
      </c>
      <c r="E78" s="22">
        <v>10878772</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v>66</v>
      </c>
      <c r="AK78" s="25">
        <v>66</v>
      </c>
      <c r="AL78" s="77">
        <v>75</v>
      </c>
      <c r="AM78" s="25">
        <v>75</v>
      </c>
      <c r="AN78" s="77">
        <v>72</v>
      </c>
      <c r="AO78" s="25">
        <v>72</v>
      </c>
      <c r="AP78" s="77">
        <v>74</v>
      </c>
      <c r="AQ78" s="25">
        <v>74</v>
      </c>
      <c r="AR78" s="77">
        <v>69</v>
      </c>
      <c r="AS78" s="25">
        <v>69</v>
      </c>
      <c r="AT78" s="77">
        <v>78</v>
      </c>
      <c r="AU78" s="25">
        <v>78</v>
      </c>
      <c r="AV78" s="77">
        <v>71</v>
      </c>
      <c r="AW78" s="25">
        <v>71</v>
      </c>
      <c r="AX78" s="77"/>
      <c r="AY78" s="25"/>
      <c r="AZ78" s="77"/>
      <c r="BA78" s="25"/>
      <c r="BB78" s="77"/>
      <c r="BC78" s="25"/>
      <c r="BD78" s="77"/>
      <c r="BE78" s="1"/>
      <c r="BF78" s="1">
        <v>74</v>
      </c>
      <c r="BG78" s="25">
        <v>74</v>
      </c>
      <c r="BH78" s="77"/>
      <c r="BI78" s="25"/>
      <c r="BJ78" s="77"/>
      <c r="BK78" s="25"/>
      <c r="BL78" s="77"/>
      <c r="BM78" s="25"/>
      <c r="BN78" s="77"/>
      <c r="BO78" s="25"/>
      <c r="BP78" s="77"/>
      <c r="BQ78" s="25"/>
      <c r="BR78" s="77"/>
      <c r="BS78" s="25"/>
      <c r="BT78" s="77"/>
      <c r="BU78" s="25"/>
      <c r="BV78" s="77"/>
      <c r="BW78" s="25"/>
      <c r="BX78" s="678"/>
      <c r="BY78" s="678"/>
      <c r="BZ78" s="13"/>
      <c r="CA78" s="678"/>
      <c r="CB78" s="678"/>
      <c r="CC78" s="679"/>
      <c r="CD78" s="77">
        <v>250</v>
      </c>
      <c r="CE78" s="25">
        <v>250</v>
      </c>
    </row>
    <row r="79" spans="1:83" ht="15" customHeight="1" x14ac:dyDescent="0.2">
      <c r="B79" s="1">
        <v>117</v>
      </c>
      <c r="C79" s="13" t="s">
        <v>881</v>
      </c>
      <c r="D79" s="20">
        <v>6</v>
      </c>
      <c r="E79" s="22">
        <v>10878783</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v>56</v>
      </c>
      <c r="AK79" s="25">
        <v>56</v>
      </c>
      <c r="AL79" s="77">
        <v>61</v>
      </c>
      <c r="AM79" s="25">
        <v>61</v>
      </c>
      <c r="AN79" s="77">
        <v>63</v>
      </c>
      <c r="AO79" s="25">
        <v>63</v>
      </c>
      <c r="AP79" s="77">
        <v>57</v>
      </c>
      <c r="AQ79" s="25">
        <v>57</v>
      </c>
      <c r="AR79" s="77">
        <v>67</v>
      </c>
      <c r="AS79" s="25">
        <v>67</v>
      </c>
      <c r="AT79" s="77">
        <v>66</v>
      </c>
      <c r="AU79" s="25">
        <v>66</v>
      </c>
      <c r="AV79" s="77">
        <v>58</v>
      </c>
      <c r="AW79" s="25">
        <v>58</v>
      </c>
      <c r="AX79" s="77"/>
      <c r="AY79" s="25"/>
      <c r="AZ79" s="77"/>
      <c r="BA79" s="25"/>
      <c r="BB79" s="77"/>
      <c r="BC79" s="25"/>
      <c r="BD79" s="77">
        <v>45</v>
      </c>
      <c r="BE79" s="1">
        <v>45</v>
      </c>
      <c r="BF79" s="1"/>
      <c r="BG79" s="25"/>
      <c r="BH79" s="77"/>
      <c r="BI79" s="25"/>
      <c r="BJ79" s="77"/>
      <c r="BK79" s="25"/>
      <c r="BL79" s="77"/>
      <c r="BM79" s="25"/>
      <c r="BN79" s="77"/>
      <c r="BO79" s="25"/>
      <c r="BP79" s="77"/>
      <c r="BQ79" s="25"/>
      <c r="BR79" s="77"/>
      <c r="BS79" s="25"/>
      <c r="BT79" s="77"/>
      <c r="BU79" s="25"/>
      <c r="BV79" s="77"/>
      <c r="BW79" s="25"/>
      <c r="BX79" s="678"/>
      <c r="BY79" s="678"/>
      <c r="BZ79" s="13"/>
      <c r="CA79" s="678"/>
      <c r="CB79" s="678"/>
      <c r="CC79" s="679"/>
      <c r="CD79" s="77">
        <v>250</v>
      </c>
      <c r="CE79" s="25">
        <v>250</v>
      </c>
    </row>
    <row r="80" spans="1:83" ht="15" customHeight="1" x14ac:dyDescent="0.2">
      <c r="A80" s="101" t="s">
        <v>1869</v>
      </c>
      <c r="B80" s="1">
        <v>118</v>
      </c>
      <c r="C80" s="13" t="s">
        <v>883</v>
      </c>
      <c r="D80" s="20">
        <v>6</v>
      </c>
      <c r="E80" s="22">
        <v>10878808</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v>61</v>
      </c>
      <c r="AK80" s="25">
        <v>61</v>
      </c>
      <c r="AL80" s="77">
        <v>50</v>
      </c>
      <c r="AM80" s="25">
        <v>50</v>
      </c>
      <c r="AN80" s="673">
        <v>51</v>
      </c>
      <c r="AO80" s="674">
        <v>40</v>
      </c>
      <c r="AP80" s="77">
        <v>57</v>
      </c>
      <c r="AQ80" s="25">
        <v>57</v>
      </c>
      <c r="AR80" s="77">
        <v>70</v>
      </c>
      <c r="AS80" s="25">
        <v>70</v>
      </c>
      <c r="AT80" s="77">
        <v>50</v>
      </c>
      <c r="AU80" s="25">
        <v>50</v>
      </c>
      <c r="AV80" s="77">
        <v>44</v>
      </c>
      <c r="AW80" s="25">
        <v>44</v>
      </c>
      <c r="AX80" s="77"/>
      <c r="AY80" s="25"/>
      <c r="AZ80" s="77"/>
      <c r="BA80" s="25"/>
      <c r="BB80" s="77"/>
      <c r="BC80" s="25"/>
      <c r="BD80" s="77">
        <v>16</v>
      </c>
      <c r="BE80" s="1">
        <v>16</v>
      </c>
      <c r="BF80" s="1"/>
      <c r="BG80" s="25"/>
      <c r="BH80" s="77"/>
      <c r="BI80" s="25"/>
      <c r="BJ80" s="77"/>
      <c r="BK80" s="25"/>
      <c r="BL80" s="77"/>
      <c r="BM80" s="25"/>
      <c r="BN80" s="77"/>
      <c r="BO80" s="25"/>
      <c r="BP80" s="77"/>
      <c r="BQ80" s="25"/>
      <c r="BR80" s="77"/>
      <c r="BS80" s="25"/>
      <c r="BT80" s="77"/>
      <c r="BU80" s="25"/>
      <c r="BV80" s="77"/>
      <c r="BW80" s="25"/>
      <c r="BX80" s="678"/>
      <c r="BY80" s="678"/>
      <c r="BZ80" s="13"/>
      <c r="CA80" s="678"/>
      <c r="CB80" s="678"/>
      <c r="CC80" s="679"/>
      <c r="CD80" s="673">
        <v>240</v>
      </c>
      <c r="CE80" s="674">
        <v>220</v>
      </c>
    </row>
    <row r="81" spans="1:83" ht="15" customHeight="1" x14ac:dyDescent="0.2">
      <c r="B81" s="1">
        <v>119</v>
      </c>
      <c r="C81" s="13" t="s">
        <v>885</v>
      </c>
      <c r="D81" s="20">
        <v>6</v>
      </c>
      <c r="E81" s="22">
        <v>10878819</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v>80</v>
      </c>
      <c r="AK81" s="25">
        <v>80</v>
      </c>
      <c r="AL81" s="77">
        <v>66</v>
      </c>
      <c r="AM81" s="25">
        <v>66</v>
      </c>
      <c r="AN81" s="77">
        <v>54</v>
      </c>
      <c r="AO81" s="25">
        <v>54</v>
      </c>
      <c r="AP81" s="77">
        <v>65</v>
      </c>
      <c r="AQ81" s="25">
        <v>65</v>
      </c>
      <c r="AR81" s="77">
        <v>56</v>
      </c>
      <c r="AS81" s="25">
        <v>56</v>
      </c>
      <c r="AT81" s="77">
        <v>69</v>
      </c>
      <c r="AU81" s="25">
        <v>69</v>
      </c>
      <c r="AV81" s="77">
        <v>48</v>
      </c>
      <c r="AW81" s="25">
        <v>48</v>
      </c>
      <c r="AX81" s="77"/>
      <c r="AY81" s="25"/>
      <c r="AZ81" s="77"/>
      <c r="BA81" s="25"/>
      <c r="BB81" s="77"/>
      <c r="BC81" s="25"/>
      <c r="BD81" s="77">
        <v>64</v>
      </c>
      <c r="BE81" s="1">
        <v>64</v>
      </c>
      <c r="BF81" s="1"/>
      <c r="BG81" s="25"/>
      <c r="BH81" s="77"/>
      <c r="BI81" s="25"/>
      <c r="BJ81" s="77"/>
      <c r="BK81" s="25"/>
      <c r="BL81" s="77"/>
      <c r="BM81" s="25"/>
      <c r="BN81" s="77"/>
      <c r="BO81" s="25"/>
      <c r="BP81" s="77"/>
      <c r="BQ81" s="25"/>
      <c r="BR81" s="77"/>
      <c r="BS81" s="25"/>
      <c r="BT81" s="77"/>
      <c r="BU81" s="25"/>
      <c r="BV81" s="77"/>
      <c r="BW81" s="25"/>
      <c r="BX81" s="678"/>
      <c r="BY81" s="678"/>
      <c r="BZ81" s="13"/>
      <c r="CA81" s="678"/>
      <c r="CB81" s="678"/>
      <c r="CC81" s="679"/>
      <c r="CD81" s="77">
        <v>250</v>
      </c>
      <c r="CE81" s="25">
        <v>250</v>
      </c>
    </row>
    <row r="82" spans="1:83" ht="15" customHeight="1" x14ac:dyDescent="0.2">
      <c r="A82" s="101" t="s">
        <v>1862</v>
      </c>
      <c r="B82" s="1">
        <v>120</v>
      </c>
      <c r="C82" s="13" t="s">
        <v>887</v>
      </c>
      <c r="D82" s="20">
        <v>6</v>
      </c>
      <c r="E82" s="22">
        <v>10878912</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v>72</v>
      </c>
      <c r="AK82" s="25">
        <v>72</v>
      </c>
      <c r="AL82" s="673">
        <v>64</v>
      </c>
      <c r="AM82" s="674">
        <v>65</v>
      </c>
      <c r="AN82" s="77">
        <v>53</v>
      </c>
      <c r="AO82" s="25">
        <v>53</v>
      </c>
      <c r="AP82" s="673">
        <v>62</v>
      </c>
      <c r="AQ82" s="674">
        <v>63</v>
      </c>
      <c r="AR82" s="77">
        <v>71</v>
      </c>
      <c r="AS82" s="25">
        <v>71</v>
      </c>
      <c r="AT82" s="77">
        <v>71</v>
      </c>
      <c r="AU82" s="25">
        <v>71</v>
      </c>
      <c r="AV82" s="77">
        <v>72</v>
      </c>
      <c r="AW82" s="25">
        <v>72</v>
      </c>
      <c r="AX82" s="77"/>
      <c r="AY82" s="25"/>
      <c r="AZ82" s="77"/>
      <c r="BA82" s="25"/>
      <c r="BB82" s="77"/>
      <c r="BC82" s="25"/>
      <c r="BD82" s="77">
        <v>86</v>
      </c>
      <c r="BE82" s="1">
        <v>86</v>
      </c>
      <c r="BF82" s="1"/>
      <c r="BG82" s="25"/>
      <c r="BH82" s="77"/>
      <c r="BI82" s="25"/>
      <c r="BJ82" s="77"/>
      <c r="BK82" s="25"/>
      <c r="BL82" s="77"/>
      <c r="BM82" s="25"/>
      <c r="BN82" s="77"/>
      <c r="BO82" s="25"/>
      <c r="BP82" s="77"/>
      <c r="BQ82" s="25"/>
      <c r="BR82" s="77"/>
      <c r="BS82" s="25"/>
      <c r="BT82" s="77"/>
      <c r="BU82" s="25"/>
      <c r="BV82" s="77"/>
      <c r="BW82" s="25"/>
      <c r="BX82" s="678"/>
      <c r="BY82" s="678"/>
      <c r="BZ82" s="13"/>
      <c r="CA82" s="678"/>
      <c r="CB82" s="678"/>
      <c r="CC82" s="679"/>
      <c r="CD82" s="77">
        <v>250</v>
      </c>
      <c r="CE82" s="25">
        <v>250</v>
      </c>
    </row>
    <row r="83" spans="1:83" ht="15" customHeight="1" x14ac:dyDescent="0.2">
      <c r="B83" s="1">
        <v>121</v>
      </c>
      <c r="C83" s="13" t="s">
        <v>889</v>
      </c>
      <c r="D83" s="20">
        <v>6</v>
      </c>
      <c r="E83" s="22">
        <v>10878820</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v>71</v>
      </c>
      <c r="AK83" s="25">
        <v>71</v>
      </c>
      <c r="AL83" s="77">
        <v>69</v>
      </c>
      <c r="AM83" s="25">
        <v>69</v>
      </c>
      <c r="AN83" s="77">
        <v>45</v>
      </c>
      <c r="AO83" s="25">
        <v>45</v>
      </c>
      <c r="AP83" s="77">
        <v>64</v>
      </c>
      <c r="AQ83" s="25">
        <v>64</v>
      </c>
      <c r="AR83" s="77">
        <v>62</v>
      </c>
      <c r="AS83" s="25">
        <v>62</v>
      </c>
      <c r="AT83" s="77">
        <v>65</v>
      </c>
      <c r="AU83" s="25">
        <v>65</v>
      </c>
      <c r="AV83" s="77">
        <v>66</v>
      </c>
      <c r="AW83" s="25">
        <v>66</v>
      </c>
      <c r="AX83" s="77"/>
      <c r="AY83" s="25"/>
      <c r="AZ83" s="77"/>
      <c r="BA83" s="25"/>
      <c r="BB83" s="77"/>
      <c r="BC83" s="25"/>
      <c r="BD83" s="77">
        <v>70</v>
      </c>
      <c r="BE83" s="1">
        <v>70</v>
      </c>
      <c r="BF83" s="1"/>
      <c r="BG83" s="25"/>
      <c r="BH83" s="77"/>
      <c r="BI83" s="25"/>
      <c r="BJ83" s="77"/>
      <c r="BK83" s="25"/>
      <c r="BL83" s="77"/>
      <c r="BM83" s="25"/>
      <c r="BN83" s="77"/>
      <c r="BO83" s="25"/>
      <c r="BP83" s="77"/>
      <c r="BQ83" s="25"/>
      <c r="BR83" s="77"/>
      <c r="BS83" s="25"/>
      <c r="BT83" s="77"/>
      <c r="BU83" s="25"/>
      <c r="BV83" s="77"/>
      <c r="BW83" s="25"/>
      <c r="BX83" s="678"/>
      <c r="BY83" s="678"/>
      <c r="BZ83" s="13"/>
      <c r="CA83" s="678"/>
      <c r="CB83" s="678"/>
      <c r="CC83" s="679"/>
      <c r="CD83" s="77">
        <v>250</v>
      </c>
      <c r="CE83" s="25">
        <v>250</v>
      </c>
    </row>
    <row r="84" spans="1:83" ht="15" customHeight="1" x14ac:dyDescent="0.2">
      <c r="A84" s="101" t="s">
        <v>1860</v>
      </c>
      <c r="B84" s="1">
        <v>122</v>
      </c>
      <c r="C84" s="13" t="s">
        <v>891</v>
      </c>
      <c r="D84" s="20">
        <v>6</v>
      </c>
      <c r="E84" s="22">
        <v>10878886</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v>62</v>
      </c>
      <c r="AK84" s="25">
        <v>62</v>
      </c>
      <c r="AL84" s="77">
        <v>63</v>
      </c>
      <c r="AM84" s="25">
        <v>63</v>
      </c>
      <c r="AN84" s="673">
        <v>64</v>
      </c>
      <c r="AO84" s="674">
        <v>65</v>
      </c>
      <c r="AP84" s="77">
        <v>70</v>
      </c>
      <c r="AQ84" s="25">
        <v>70</v>
      </c>
      <c r="AR84" s="77">
        <v>70</v>
      </c>
      <c r="AS84" s="25">
        <v>70</v>
      </c>
      <c r="AT84" s="77">
        <v>73</v>
      </c>
      <c r="AU84" s="25">
        <v>73</v>
      </c>
      <c r="AV84" s="77">
        <v>71</v>
      </c>
      <c r="AW84" s="25">
        <v>71</v>
      </c>
      <c r="AX84" s="77"/>
      <c r="AY84" s="25"/>
      <c r="AZ84" s="77"/>
      <c r="BA84" s="25"/>
      <c r="BB84" s="77"/>
      <c r="BC84" s="25"/>
      <c r="BD84" s="77"/>
      <c r="BE84" s="1"/>
      <c r="BF84" s="1">
        <v>65</v>
      </c>
      <c r="BG84" s="25">
        <v>65</v>
      </c>
      <c r="BH84" s="77"/>
      <c r="BI84" s="25"/>
      <c r="BJ84" s="77"/>
      <c r="BK84" s="25"/>
      <c r="BL84" s="77"/>
      <c r="BM84" s="25"/>
      <c r="BN84" s="77"/>
      <c r="BO84" s="25"/>
      <c r="BP84" s="77"/>
      <c r="BQ84" s="25"/>
      <c r="BR84" s="77"/>
      <c r="BS84" s="25"/>
      <c r="BT84" s="77"/>
      <c r="BU84" s="25"/>
      <c r="BV84" s="77"/>
      <c r="BW84" s="25"/>
      <c r="BX84" s="678"/>
      <c r="BY84" s="678"/>
      <c r="BZ84" s="13"/>
      <c r="CA84" s="678"/>
      <c r="CB84" s="678"/>
      <c r="CC84" s="679"/>
      <c r="CD84" s="77">
        <v>250</v>
      </c>
      <c r="CE84" s="25">
        <v>250</v>
      </c>
    </row>
    <row r="85" spans="1:83" ht="15" customHeight="1" x14ac:dyDescent="0.2">
      <c r="B85" s="1">
        <v>123</v>
      </c>
      <c r="C85" s="13" t="s">
        <v>893</v>
      </c>
      <c r="D85" s="20">
        <v>6</v>
      </c>
      <c r="E85" s="22">
        <v>10878897</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v>67</v>
      </c>
      <c r="AK85" s="25">
        <v>67</v>
      </c>
      <c r="AL85" s="77">
        <v>63</v>
      </c>
      <c r="AM85" s="25">
        <v>63</v>
      </c>
      <c r="AN85" s="77">
        <v>54</v>
      </c>
      <c r="AO85" s="25">
        <v>54</v>
      </c>
      <c r="AP85" s="77">
        <v>64</v>
      </c>
      <c r="AQ85" s="25">
        <v>64</v>
      </c>
      <c r="AR85" s="77">
        <v>67</v>
      </c>
      <c r="AS85" s="25">
        <v>67</v>
      </c>
      <c r="AT85" s="77">
        <v>70</v>
      </c>
      <c r="AU85" s="25">
        <v>70</v>
      </c>
      <c r="AV85" s="77">
        <v>62</v>
      </c>
      <c r="AW85" s="25">
        <v>62</v>
      </c>
      <c r="AX85" s="77"/>
      <c r="AY85" s="25"/>
      <c r="AZ85" s="77"/>
      <c r="BA85" s="25"/>
      <c r="BB85" s="77"/>
      <c r="BC85" s="25"/>
      <c r="BD85" s="77">
        <v>50</v>
      </c>
      <c r="BE85" s="1">
        <v>50</v>
      </c>
      <c r="BF85" s="1"/>
      <c r="BG85" s="25"/>
      <c r="BH85" s="77"/>
      <c r="BI85" s="25"/>
      <c r="BJ85" s="77"/>
      <c r="BK85" s="25"/>
      <c r="BL85" s="77"/>
      <c r="BM85" s="25"/>
      <c r="BN85" s="77"/>
      <c r="BO85" s="25"/>
      <c r="BP85" s="77"/>
      <c r="BQ85" s="25"/>
      <c r="BR85" s="77"/>
      <c r="BS85" s="25"/>
      <c r="BT85" s="77"/>
      <c r="BU85" s="25"/>
      <c r="BV85" s="77"/>
      <c r="BW85" s="25"/>
      <c r="BX85" s="678"/>
      <c r="BY85" s="678"/>
      <c r="BZ85" s="13"/>
      <c r="CA85" s="678"/>
      <c r="CB85" s="678"/>
      <c r="CC85" s="679"/>
      <c r="CD85" s="77">
        <v>250</v>
      </c>
      <c r="CE85" s="25">
        <v>250</v>
      </c>
    </row>
    <row r="86" spans="1:83" ht="15" customHeight="1" x14ac:dyDescent="0.2">
      <c r="A86" s="101" t="s">
        <v>1859</v>
      </c>
      <c r="B86" s="1">
        <v>88</v>
      </c>
      <c r="C86" s="13" t="s">
        <v>824</v>
      </c>
      <c r="D86" s="731">
        <v>6</v>
      </c>
      <c r="E86" s="22">
        <v>10674107</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v>72</v>
      </c>
      <c r="AK86" s="25">
        <v>72</v>
      </c>
      <c r="AL86" s="77">
        <v>62</v>
      </c>
      <c r="AM86" s="25">
        <v>62</v>
      </c>
      <c r="AN86" s="77">
        <v>50</v>
      </c>
      <c r="AO86" s="25">
        <v>50</v>
      </c>
      <c r="AP86" s="77">
        <v>56</v>
      </c>
      <c r="AQ86" s="25">
        <v>56</v>
      </c>
      <c r="AR86" s="77">
        <v>57</v>
      </c>
      <c r="AS86" s="25">
        <v>57</v>
      </c>
      <c r="AT86" s="77">
        <v>63</v>
      </c>
      <c r="AU86" s="25">
        <v>63</v>
      </c>
      <c r="AV86" s="77">
        <v>60</v>
      </c>
      <c r="AW86" s="25">
        <v>60</v>
      </c>
      <c r="AX86" s="77"/>
      <c r="AY86" s="25"/>
      <c r="AZ86" s="77"/>
      <c r="BA86" s="25"/>
      <c r="BB86" s="77"/>
      <c r="BC86" s="25"/>
      <c r="BD86" s="77"/>
      <c r="BE86" s="1"/>
      <c r="BF86" s="1">
        <v>15</v>
      </c>
      <c r="BG86" s="25">
        <v>15</v>
      </c>
      <c r="BH86" s="77"/>
      <c r="BI86" s="25"/>
      <c r="BJ86" s="77"/>
      <c r="BK86" s="25"/>
      <c r="BL86" s="77"/>
      <c r="BM86" s="25"/>
      <c r="BN86" s="77"/>
      <c r="BO86" s="25"/>
      <c r="BP86" s="77"/>
      <c r="BQ86" s="25"/>
      <c r="BR86" s="77"/>
      <c r="BS86" s="25"/>
      <c r="BT86" s="77"/>
      <c r="BU86" s="25"/>
      <c r="BV86" s="77"/>
      <c r="BW86" s="25"/>
      <c r="BX86" s="678"/>
      <c r="BY86" s="678"/>
      <c r="BZ86" s="13"/>
      <c r="CA86" s="678"/>
      <c r="CB86" s="678"/>
      <c r="CC86" s="679"/>
      <c r="CD86" s="77">
        <v>240</v>
      </c>
      <c r="CE86" s="25">
        <v>240</v>
      </c>
    </row>
    <row r="87" spans="1:83" ht="15" customHeight="1" x14ac:dyDescent="0.2">
      <c r="A87" s="101" t="s">
        <v>1864</v>
      </c>
      <c r="B87" s="1">
        <v>3</v>
      </c>
      <c r="C87" s="13" t="s">
        <v>474</v>
      </c>
      <c r="D87" s="20" t="s">
        <v>1115</v>
      </c>
      <c r="E87" s="22">
        <v>8748184</v>
      </c>
      <c r="F87" s="77"/>
      <c r="G87" s="1"/>
      <c r="H87" s="1"/>
      <c r="I87" s="25"/>
      <c r="J87" s="77"/>
      <c r="K87" s="1"/>
      <c r="L87" s="1"/>
      <c r="M87" s="25"/>
      <c r="N87" s="77"/>
      <c r="O87" s="1"/>
      <c r="P87" s="1"/>
      <c r="Q87" s="25"/>
      <c r="R87" s="77"/>
      <c r="S87" s="25"/>
      <c r="T87" s="77"/>
      <c r="U87" s="25"/>
      <c r="V87" s="77">
        <v>40</v>
      </c>
      <c r="W87" s="25">
        <v>40</v>
      </c>
      <c r="X87" s="77">
        <v>53</v>
      </c>
      <c r="Y87" s="25">
        <v>53</v>
      </c>
      <c r="Z87" s="673">
        <v>68</v>
      </c>
      <c r="AA87" s="674">
        <v>40</v>
      </c>
      <c r="AB87" s="77">
        <v>40</v>
      </c>
      <c r="AC87" s="25">
        <v>40</v>
      </c>
      <c r="AD87" s="77">
        <v>45</v>
      </c>
      <c r="AE87" s="25">
        <v>45</v>
      </c>
      <c r="AF87" s="77">
        <v>62</v>
      </c>
      <c r="AG87" s="25">
        <v>62</v>
      </c>
      <c r="AH87" s="77">
        <v>68</v>
      </c>
      <c r="AI87" s="25">
        <v>68</v>
      </c>
      <c r="AJ87" s="673">
        <v>48</v>
      </c>
      <c r="AK87" s="674">
        <v>40</v>
      </c>
      <c r="AL87" s="673">
        <v>48</v>
      </c>
      <c r="AM87" s="674">
        <v>40</v>
      </c>
      <c r="AN87" s="673">
        <v>43</v>
      </c>
      <c r="AO87" s="674">
        <v>26</v>
      </c>
      <c r="AP87" s="673"/>
      <c r="AQ87" s="674">
        <v>40</v>
      </c>
      <c r="AR87" s="673">
        <v>40</v>
      </c>
      <c r="AS87" s="674">
        <v>44</v>
      </c>
      <c r="AT87" s="77"/>
      <c r="AU87" s="25"/>
      <c r="AV87" s="673">
        <v>40</v>
      </c>
      <c r="AW87" s="674"/>
      <c r="AX87" s="77"/>
      <c r="AY87" s="25"/>
      <c r="AZ87" s="77"/>
      <c r="BA87" s="25"/>
      <c r="BB87" s="77"/>
      <c r="BC87" s="25"/>
      <c r="BD87" s="77"/>
      <c r="BE87" s="1"/>
      <c r="BF87" s="1"/>
      <c r="BG87" s="25"/>
      <c r="BH87" s="77"/>
      <c r="BI87" s="25"/>
      <c r="BJ87" s="77"/>
      <c r="BK87" s="25"/>
      <c r="BL87" s="77"/>
      <c r="BM87" s="25"/>
      <c r="BN87" s="77"/>
      <c r="BO87" s="25"/>
      <c r="BP87" s="77"/>
      <c r="BQ87" s="25"/>
      <c r="BR87" s="77"/>
      <c r="BS87" s="25"/>
      <c r="BT87" s="77"/>
      <c r="BU87" s="25"/>
      <c r="BV87" s="77"/>
      <c r="BW87" s="25"/>
      <c r="BX87" s="678"/>
      <c r="BY87" s="678"/>
      <c r="BZ87" s="13"/>
      <c r="CA87" s="678"/>
      <c r="CB87" s="678"/>
      <c r="CC87" s="679"/>
      <c r="CD87" s="673">
        <v>200</v>
      </c>
      <c r="CE87" s="674">
        <v>180</v>
      </c>
    </row>
    <row r="88" spans="1:83" ht="15" customHeight="1" x14ac:dyDescent="0.2">
      <c r="B88" s="1">
        <v>77</v>
      </c>
      <c r="C88" s="13" t="s">
        <v>802</v>
      </c>
      <c r="D88" s="20">
        <v>7</v>
      </c>
      <c r="E88" s="22">
        <v>10673993</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v>69</v>
      </c>
      <c r="AK88" s="25">
        <v>69</v>
      </c>
      <c r="AL88" s="77">
        <v>69</v>
      </c>
      <c r="AM88" s="25">
        <v>69</v>
      </c>
      <c r="AN88" s="77">
        <v>55</v>
      </c>
      <c r="AO88" s="25">
        <v>55</v>
      </c>
      <c r="AP88" s="77">
        <v>76</v>
      </c>
      <c r="AQ88" s="25">
        <v>76</v>
      </c>
      <c r="AR88" s="77">
        <v>73</v>
      </c>
      <c r="AS88" s="25">
        <v>73</v>
      </c>
      <c r="AT88" s="77">
        <v>64</v>
      </c>
      <c r="AU88" s="25">
        <v>64</v>
      </c>
      <c r="AV88" s="77">
        <v>78</v>
      </c>
      <c r="AW88" s="25">
        <v>78</v>
      </c>
      <c r="AX88" s="77"/>
      <c r="AY88" s="25"/>
      <c r="AZ88" s="77"/>
      <c r="BA88" s="25"/>
      <c r="BB88" s="77"/>
      <c r="BC88" s="25"/>
      <c r="BD88" s="77">
        <v>80</v>
      </c>
      <c r="BE88" s="1">
        <v>80</v>
      </c>
      <c r="BF88" s="1"/>
      <c r="BG88" s="25"/>
      <c r="BH88" s="77"/>
      <c r="BI88" s="25"/>
      <c r="BJ88" s="77"/>
      <c r="BK88" s="25"/>
      <c r="BL88" s="77"/>
      <c r="BM88" s="25"/>
      <c r="BN88" s="77"/>
      <c r="BO88" s="25"/>
      <c r="BP88" s="77"/>
      <c r="BQ88" s="25"/>
      <c r="BR88" s="77"/>
      <c r="BS88" s="25"/>
      <c r="BT88" s="77">
        <v>66</v>
      </c>
      <c r="BU88" s="25">
        <v>66</v>
      </c>
      <c r="BV88" s="77">
        <v>73</v>
      </c>
      <c r="BW88" s="25">
        <v>73</v>
      </c>
      <c r="BX88" s="678"/>
      <c r="BY88" s="678"/>
      <c r="BZ88" s="13"/>
      <c r="CA88" s="678"/>
      <c r="CB88" s="678"/>
      <c r="CC88" s="679"/>
      <c r="CD88" s="77">
        <v>290</v>
      </c>
      <c r="CE88" s="25">
        <v>290</v>
      </c>
    </row>
    <row r="89" spans="1:83" ht="15" customHeight="1" x14ac:dyDescent="0.2">
      <c r="B89" s="1">
        <v>78</v>
      </c>
      <c r="C89" s="13" t="s">
        <v>804</v>
      </c>
      <c r="D89" s="20">
        <v>7</v>
      </c>
      <c r="E89" s="22">
        <v>10674015</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v>80</v>
      </c>
      <c r="AK89" s="25">
        <v>80</v>
      </c>
      <c r="AL89" s="77">
        <v>74</v>
      </c>
      <c r="AM89" s="25">
        <v>74</v>
      </c>
      <c r="AN89" s="77">
        <v>64</v>
      </c>
      <c r="AO89" s="25">
        <v>64</v>
      </c>
      <c r="AP89" s="77">
        <v>74</v>
      </c>
      <c r="AQ89" s="25">
        <v>74</v>
      </c>
      <c r="AR89" s="77">
        <v>74</v>
      </c>
      <c r="AS89" s="25">
        <v>74</v>
      </c>
      <c r="AT89" s="77">
        <v>76</v>
      </c>
      <c r="AU89" s="25">
        <v>76</v>
      </c>
      <c r="AV89" s="77">
        <v>68</v>
      </c>
      <c r="AW89" s="25">
        <v>68</v>
      </c>
      <c r="AX89" s="77"/>
      <c r="AY89" s="25"/>
      <c r="AZ89" s="77"/>
      <c r="BA89" s="25"/>
      <c r="BB89" s="77"/>
      <c r="BC89" s="25"/>
      <c r="BD89" s="77">
        <v>76</v>
      </c>
      <c r="BE89" s="1">
        <v>76</v>
      </c>
      <c r="BF89" s="1"/>
      <c r="BG89" s="25"/>
      <c r="BH89" s="77"/>
      <c r="BI89" s="25"/>
      <c r="BJ89" s="77"/>
      <c r="BK89" s="25"/>
      <c r="BL89" s="77"/>
      <c r="BM89" s="25"/>
      <c r="BN89" s="77"/>
      <c r="BO89" s="25"/>
      <c r="BP89" s="77"/>
      <c r="BQ89" s="25"/>
      <c r="BR89" s="77"/>
      <c r="BS89" s="25"/>
      <c r="BT89" s="77">
        <v>65</v>
      </c>
      <c r="BU89" s="25">
        <v>65</v>
      </c>
      <c r="BV89" s="77">
        <v>83</v>
      </c>
      <c r="BW89" s="25">
        <v>83</v>
      </c>
      <c r="BX89" s="678"/>
      <c r="BY89" s="678"/>
      <c r="BZ89" s="13"/>
      <c r="CA89" s="678"/>
      <c r="CB89" s="678"/>
      <c r="CC89" s="679"/>
      <c r="CD89" s="77">
        <v>290</v>
      </c>
      <c r="CE89" s="25">
        <v>290</v>
      </c>
    </row>
    <row r="90" spans="1:83" ht="15" customHeight="1" x14ac:dyDescent="0.2">
      <c r="B90" s="1">
        <v>79</v>
      </c>
      <c r="C90" s="13" t="s">
        <v>806</v>
      </c>
      <c r="D90" s="20">
        <v>7</v>
      </c>
      <c r="E90" s="22">
        <v>10674060</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v>85</v>
      </c>
      <c r="AK90" s="25">
        <v>85</v>
      </c>
      <c r="AL90" s="77">
        <v>72</v>
      </c>
      <c r="AM90" s="25">
        <v>72</v>
      </c>
      <c r="AN90" s="77">
        <v>58</v>
      </c>
      <c r="AO90" s="25">
        <v>58</v>
      </c>
      <c r="AP90" s="77">
        <v>71</v>
      </c>
      <c r="AQ90" s="25">
        <v>71</v>
      </c>
      <c r="AR90" s="77">
        <v>68</v>
      </c>
      <c r="AS90" s="25">
        <v>68</v>
      </c>
      <c r="AT90" s="77">
        <v>73</v>
      </c>
      <c r="AU90" s="25">
        <v>73</v>
      </c>
      <c r="AV90" s="77">
        <v>73</v>
      </c>
      <c r="AW90" s="25">
        <v>73</v>
      </c>
      <c r="AX90" s="77"/>
      <c r="AY90" s="25"/>
      <c r="AZ90" s="77"/>
      <c r="BA90" s="25"/>
      <c r="BB90" s="77"/>
      <c r="BC90" s="25"/>
      <c r="BD90" s="77"/>
      <c r="BE90" s="1"/>
      <c r="BF90" s="1">
        <v>70</v>
      </c>
      <c r="BG90" s="25">
        <v>70</v>
      </c>
      <c r="BH90" s="77"/>
      <c r="BI90" s="25"/>
      <c r="BJ90" s="77"/>
      <c r="BK90" s="25"/>
      <c r="BL90" s="77"/>
      <c r="BM90" s="25"/>
      <c r="BN90" s="77"/>
      <c r="BO90" s="25"/>
      <c r="BP90" s="77">
        <v>62</v>
      </c>
      <c r="BQ90" s="25">
        <v>62</v>
      </c>
      <c r="BR90" s="77"/>
      <c r="BS90" s="25"/>
      <c r="BT90" s="77">
        <v>63</v>
      </c>
      <c r="BU90" s="25">
        <v>63</v>
      </c>
      <c r="BV90" s="77"/>
      <c r="BW90" s="25"/>
      <c r="BX90" s="678"/>
      <c r="BY90" s="678"/>
      <c r="BZ90" s="13"/>
      <c r="CA90" s="678"/>
      <c r="CB90" s="678"/>
      <c r="CC90" s="679"/>
      <c r="CD90" s="77">
        <v>290</v>
      </c>
      <c r="CE90" s="25">
        <v>290</v>
      </c>
    </row>
    <row r="91" spans="1:83" ht="15" customHeight="1" x14ac:dyDescent="0.2">
      <c r="B91" s="1">
        <v>80</v>
      </c>
      <c r="C91" s="13" t="s">
        <v>808</v>
      </c>
      <c r="D91" s="20">
        <v>7</v>
      </c>
      <c r="E91" s="22">
        <v>10674299</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v>43</v>
      </c>
      <c r="AK91" s="25">
        <v>43</v>
      </c>
      <c r="AL91" s="77">
        <v>60</v>
      </c>
      <c r="AM91" s="25">
        <v>60</v>
      </c>
      <c r="AN91" s="77">
        <v>40</v>
      </c>
      <c r="AO91" s="25">
        <v>40</v>
      </c>
      <c r="AP91" s="77">
        <v>63</v>
      </c>
      <c r="AQ91" s="25">
        <v>63</v>
      </c>
      <c r="AR91" s="77">
        <v>60</v>
      </c>
      <c r="AS91" s="25">
        <v>60</v>
      </c>
      <c r="AT91" s="77">
        <v>56</v>
      </c>
      <c r="AU91" s="25">
        <v>56</v>
      </c>
      <c r="AV91" s="77">
        <v>55</v>
      </c>
      <c r="AW91" s="25">
        <v>55</v>
      </c>
      <c r="AX91" s="77"/>
      <c r="AY91" s="25"/>
      <c r="AZ91" s="77"/>
      <c r="BA91" s="25"/>
      <c r="BB91" s="77"/>
      <c r="BC91" s="25"/>
      <c r="BD91" s="77">
        <v>55</v>
      </c>
      <c r="BE91" s="1">
        <v>55</v>
      </c>
      <c r="BF91" s="1"/>
      <c r="BG91" s="25"/>
      <c r="BH91" s="77"/>
      <c r="BI91" s="25"/>
      <c r="BJ91" s="77"/>
      <c r="BK91" s="25"/>
      <c r="BL91" s="77">
        <v>62</v>
      </c>
      <c r="BM91" s="25">
        <v>62</v>
      </c>
      <c r="BN91" s="77"/>
      <c r="BO91" s="25"/>
      <c r="BP91" s="77"/>
      <c r="BQ91" s="25"/>
      <c r="BR91" s="77"/>
      <c r="BS91" s="25"/>
      <c r="BT91" s="77"/>
      <c r="BU91" s="25"/>
      <c r="BV91" s="77">
        <v>54</v>
      </c>
      <c r="BW91" s="25">
        <v>54</v>
      </c>
      <c r="BX91" s="678"/>
      <c r="BY91" s="678"/>
      <c r="BZ91" s="13"/>
      <c r="CA91" s="678"/>
      <c r="CB91" s="678"/>
      <c r="CC91" s="679"/>
      <c r="CD91" s="77">
        <v>270</v>
      </c>
      <c r="CE91" s="25">
        <v>270</v>
      </c>
    </row>
    <row r="92" spans="1:83" ht="15" customHeight="1" x14ac:dyDescent="0.2">
      <c r="B92" s="1">
        <v>81</v>
      </c>
      <c r="C92" s="13" t="s">
        <v>810</v>
      </c>
      <c r="D92" s="20">
        <v>7</v>
      </c>
      <c r="E92" s="22">
        <v>10674222</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v>58</v>
      </c>
      <c r="AK92" s="25">
        <v>58</v>
      </c>
      <c r="AL92" s="77">
        <v>61</v>
      </c>
      <c r="AM92" s="25">
        <v>61</v>
      </c>
      <c r="AN92" s="77">
        <v>40</v>
      </c>
      <c r="AO92" s="25">
        <v>40</v>
      </c>
      <c r="AP92" s="77">
        <v>66</v>
      </c>
      <c r="AQ92" s="25">
        <v>66</v>
      </c>
      <c r="AR92" s="77">
        <v>63</v>
      </c>
      <c r="AS92" s="25">
        <v>63</v>
      </c>
      <c r="AT92" s="77">
        <v>58</v>
      </c>
      <c r="AU92" s="25">
        <v>58</v>
      </c>
      <c r="AV92" s="77">
        <v>68</v>
      </c>
      <c r="AW92" s="25">
        <v>68</v>
      </c>
      <c r="AX92" s="77"/>
      <c r="AY92" s="25"/>
      <c r="AZ92" s="77"/>
      <c r="BA92" s="25"/>
      <c r="BB92" s="77"/>
      <c r="BC92" s="25"/>
      <c r="BD92" s="77">
        <v>44</v>
      </c>
      <c r="BE92" s="1">
        <v>44</v>
      </c>
      <c r="BF92" s="1"/>
      <c r="BG92" s="25"/>
      <c r="BH92" s="77"/>
      <c r="BI92" s="25"/>
      <c r="BJ92" s="77"/>
      <c r="BK92" s="25"/>
      <c r="BL92" s="77"/>
      <c r="BM92" s="25"/>
      <c r="BN92" s="77"/>
      <c r="BO92" s="25"/>
      <c r="BP92" s="77"/>
      <c r="BQ92" s="25"/>
      <c r="BR92" s="77"/>
      <c r="BS92" s="25"/>
      <c r="BT92" s="77">
        <v>60</v>
      </c>
      <c r="BU92" s="25">
        <v>60</v>
      </c>
      <c r="BV92" s="77">
        <v>44</v>
      </c>
      <c r="BW92" s="25">
        <v>44</v>
      </c>
      <c r="BX92" s="678"/>
      <c r="BY92" s="678"/>
      <c r="BZ92" s="13"/>
      <c r="CA92" s="678"/>
      <c r="CB92" s="678"/>
      <c r="CC92" s="679"/>
      <c r="CD92" s="77">
        <v>270</v>
      </c>
      <c r="CE92" s="25">
        <v>270</v>
      </c>
    </row>
    <row r="93" spans="1:83" ht="15" customHeight="1" x14ac:dyDescent="0.2">
      <c r="B93" s="1">
        <v>82</v>
      </c>
      <c r="C93" s="13" t="s">
        <v>812</v>
      </c>
      <c r="D93" s="20">
        <v>7</v>
      </c>
      <c r="E93" s="22">
        <v>10674026</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v>59</v>
      </c>
      <c r="AK93" s="25">
        <v>59</v>
      </c>
      <c r="AL93" s="77">
        <v>59</v>
      </c>
      <c r="AM93" s="25">
        <v>59</v>
      </c>
      <c r="AN93" s="77">
        <v>54</v>
      </c>
      <c r="AO93" s="25">
        <v>54</v>
      </c>
      <c r="AP93" s="77">
        <v>55</v>
      </c>
      <c r="AQ93" s="25">
        <v>55</v>
      </c>
      <c r="AR93" s="77">
        <v>65</v>
      </c>
      <c r="AS93" s="25">
        <v>65</v>
      </c>
      <c r="AT93" s="77">
        <v>60</v>
      </c>
      <c r="AU93" s="25">
        <v>60</v>
      </c>
      <c r="AV93" s="77">
        <v>57</v>
      </c>
      <c r="AW93" s="25">
        <v>57</v>
      </c>
      <c r="AX93" s="77"/>
      <c r="AY93" s="25"/>
      <c r="AZ93" s="77"/>
      <c r="BA93" s="25"/>
      <c r="BB93" s="77"/>
      <c r="BC93" s="25"/>
      <c r="BD93" s="77"/>
      <c r="BE93" s="1"/>
      <c r="BF93" s="1">
        <v>25</v>
      </c>
      <c r="BG93" s="25">
        <v>25</v>
      </c>
      <c r="BH93" s="77"/>
      <c r="BI93" s="25"/>
      <c r="BJ93" s="77"/>
      <c r="BK93" s="25"/>
      <c r="BL93" s="77">
        <v>62</v>
      </c>
      <c r="BM93" s="25">
        <v>62</v>
      </c>
      <c r="BN93" s="77"/>
      <c r="BO93" s="25"/>
      <c r="BP93" s="77"/>
      <c r="BQ93" s="25"/>
      <c r="BR93" s="77"/>
      <c r="BS93" s="25"/>
      <c r="BT93" s="77"/>
      <c r="BU93" s="25"/>
      <c r="BV93" s="77">
        <v>58</v>
      </c>
      <c r="BW93" s="25">
        <v>58</v>
      </c>
      <c r="BX93" s="678"/>
      <c r="BY93" s="678"/>
      <c r="BZ93" s="13"/>
      <c r="CA93" s="678"/>
      <c r="CB93" s="678"/>
      <c r="CC93" s="679"/>
      <c r="CD93" s="77">
        <v>280</v>
      </c>
      <c r="CE93" s="25">
        <v>280</v>
      </c>
    </row>
    <row r="94" spans="1:83" ht="15" customHeight="1" x14ac:dyDescent="0.2">
      <c r="A94" s="101" t="s">
        <v>1860</v>
      </c>
      <c r="B94" s="1">
        <v>83</v>
      </c>
      <c r="C94" s="13" t="s">
        <v>814</v>
      </c>
      <c r="D94" s="20">
        <v>7</v>
      </c>
      <c r="E94" s="22">
        <v>10674048</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v>77</v>
      </c>
      <c r="AK94" s="25">
        <v>77</v>
      </c>
      <c r="AL94" s="77">
        <v>72</v>
      </c>
      <c r="AM94" s="25">
        <v>72</v>
      </c>
      <c r="AN94" s="77">
        <v>65</v>
      </c>
      <c r="AO94" s="25">
        <v>65</v>
      </c>
      <c r="AP94" s="77">
        <v>73</v>
      </c>
      <c r="AQ94" s="25">
        <v>73</v>
      </c>
      <c r="AR94" s="77">
        <v>77</v>
      </c>
      <c r="AS94" s="25">
        <v>77</v>
      </c>
      <c r="AT94" s="77">
        <v>67</v>
      </c>
      <c r="AU94" s="25">
        <v>67</v>
      </c>
      <c r="AV94" s="77">
        <v>78</v>
      </c>
      <c r="AW94" s="25">
        <v>78</v>
      </c>
      <c r="AX94" s="77"/>
      <c r="AY94" s="25"/>
      <c r="AZ94" s="77"/>
      <c r="BA94" s="25"/>
      <c r="BB94" s="77"/>
      <c r="BC94" s="25"/>
      <c r="BD94" s="77"/>
      <c r="BE94" s="1"/>
      <c r="BF94" s="1">
        <v>72</v>
      </c>
      <c r="BG94" s="25">
        <v>72</v>
      </c>
      <c r="BH94" s="77"/>
      <c r="BI94" s="25"/>
      <c r="BJ94" s="77"/>
      <c r="BK94" s="25"/>
      <c r="BL94" s="77"/>
      <c r="BM94" s="25"/>
      <c r="BN94" s="77"/>
      <c r="BO94" s="25"/>
      <c r="BP94" s="673">
        <v>56</v>
      </c>
      <c r="BQ94" s="674">
        <v>57</v>
      </c>
      <c r="BR94" s="77"/>
      <c r="BS94" s="25"/>
      <c r="BT94" s="77">
        <v>63</v>
      </c>
      <c r="BU94" s="25">
        <v>63</v>
      </c>
      <c r="BV94" s="77"/>
      <c r="BW94" s="25"/>
      <c r="BX94" s="678"/>
      <c r="BY94" s="678"/>
      <c r="BZ94" s="13"/>
      <c r="CA94" s="678"/>
      <c r="CB94" s="678"/>
      <c r="CC94" s="679"/>
      <c r="CD94" s="77">
        <v>290</v>
      </c>
      <c r="CE94" s="25">
        <v>290</v>
      </c>
    </row>
    <row r="95" spans="1:83" ht="15" customHeight="1" x14ac:dyDescent="0.2">
      <c r="A95" s="101" t="s">
        <v>1862</v>
      </c>
      <c r="B95" s="1">
        <v>84</v>
      </c>
      <c r="C95" s="13" t="s">
        <v>816</v>
      </c>
      <c r="D95" s="20">
        <v>7</v>
      </c>
      <c r="E95" s="22">
        <v>10674037</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v>62</v>
      </c>
      <c r="AK95" s="25">
        <v>62</v>
      </c>
      <c r="AL95" s="77">
        <v>63</v>
      </c>
      <c r="AM95" s="25">
        <v>63</v>
      </c>
      <c r="AN95" s="77">
        <v>68</v>
      </c>
      <c r="AO95" s="25">
        <v>68</v>
      </c>
      <c r="AP95" s="77">
        <v>71</v>
      </c>
      <c r="AQ95" s="25">
        <v>71</v>
      </c>
      <c r="AR95" s="77">
        <v>67</v>
      </c>
      <c r="AS95" s="25">
        <v>67</v>
      </c>
      <c r="AT95" s="77">
        <v>70</v>
      </c>
      <c r="AU95" s="25">
        <v>70</v>
      </c>
      <c r="AV95" s="77">
        <v>70</v>
      </c>
      <c r="AW95" s="25">
        <v>70</v>
      </c>
      <c r="AX95" s="77"/>
      <c r="AY95" s="25"/>
      <c r="AZ95" s="77"/>
      <c r="BA95" s="25"/>
      <c r="BB95" s="77"/>
      <c r="BC95" s="25"/>
      <c r="BD95" s="77"/>
      <c r="BE95" s="1"/>
      <c r="BF95" s="1">
        <v>40</v>
      </c>
      <c r="BG95" s="25">
        <v>40</v>
      </c>
      <c r="BH95" s="77"/>
      <c r="BI95" s="25"/>
      <c r="BJ95" s="77"/>
      <c r="BK95" s="25"/>
      <c r="BL95" s="77"/>
      <c r="BM95" s="25"/>
      <c r="BN95" s="77"/>
      <c r="BO95" s="25"/>
      <c r="BP95" s="673">
        <v>58</v>
      </c>
      <c r="BQ95" s="674">
        <v>59</v>
      </c>
      <c r="BR95" s="77"/>
      <c r="BS95" s="25"/>
      <c r="BT95" s="673">
        <v>52</v>
      </c>
      <c r="BU95" s="674">
        <v>53</v>
      </c>
      <c r="BV95" s="77"/>
      <c r="BW95" s="25"/>
      <c r="BX95" s="678"/>
      <c r="BY95" s="678"/>
      <c r="BZ95" s="13"/>
      <c r="CA95" s="678"/>
      <c r="CB95" s="678"/>
      <c r="CC95" s="679"/>
      <c r="CD95" s="77">
        <v>290</v>
      </c>
      <c r="CE95" s="25">
        <v>290</v>
      </c>
    </row>
    <row r="96" spans="1:83" ht="15" customHeight="1" x14ac:dyDescent="0.2">
      <c r="A96" s="101" t="s">
        <v>1861</v>
      </c>
      <c r="B96" s="1">
        <v>85</v>
      </c>
      <c r="C96" s="13" t="s">
        <v>818</v>
      </c>
      <c r="D96" s="20">
        <v>7</v>
      </c>
      <c r="E96" s="22">
        <v>10674451</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v>61</v>
      </c>
      <c r="AK96" s="25">
        <v>61</v>
      </c>
      <c r="AL96" s="77">
        <v>68</v>
      </c>
      <c r="AM96" s="25">
        <v>68</v>
      </c>
      <c r="AN96" s="673">
        <v>75</v>
      </c>
      <c r="AO96" s="674">
        <v>40</v>
      </c>
      <c r="AP96" s="77">
        <v>72</v>
      </c>
      <c r="AQ96" s="25">
        <v>72</v>
      </c>
      <c r="AR96" s="77">
        <v>52</v>
      </c>
      <c r="AS96" s="25">
        <v>52</v>
      </c>
      <c r="AT96" s="77">
        <v>66</v>
      </c>
      <c r="AU96" s="25">
        <v>66</v>
      </c>
      <c r="AV96" s="77">
        <v>42</v>
      </c>
      <c r="AW96" s="25">
        <v>42</v>
      </c>
      <c r="AX96" s="77"/>
      <c r="AY96" s="25"/>
      <c r="AZ96" s="77"/>
      <c r="BA96" s="25"/>
      <c r="BB96" s="77"/>
      <c r="BC96" s="25"/>
      <c r="BD96" s="77"/>
      <c r="BE96" s="1"/>
      <c r="BF96" s="1">
        <v>65</v>
      </c>
      <c r="BG96" s="25">
        <v>65</v>
      </c>
      <c r="BH96" s="77"/>
      <c r="BI96" s="25"/>
      <c r="BJ96" s="77"/>
      <c r="BK96" s="25"/>
      <c r="BL96" s="77"/>
      <c r="BM96" s="25"/>
      <c r="BN96" s="77"/>
      <c r="BO96" s="25"/>
      <c r="BP96" s="77"/>
      <c r="BQ96" s="25"/>
      <c r="BR96" s="77"/>
      <c r="BS96" s="25"/>
      <c r="BT96" s="77"/>
      <c r="BU96" s="25"/>
      <c r="BV96" s="77"/>
      <c r="BW96" s="25"/>
      <c r="BX96" s="678"/>
      <c r="BY96" s="678"/>
      <c r="BZ96" s="13"/>
      <c r="CA96" s="678"/>
      <c r="CB96" s="678"/>
      <c r="CC96" s="679"/>
      <c r="CD96" s="77">
        <v>250</v>
      </c>
      <c r="CE96" s="25">
        <v>250</v>
      </c>
    </row>
    <row r="97" spans="1:83" ht="15" customHeight="1" x14ac:dyDescent="0.2">
      <c r="A97" s="101" t="s">
        <v>1863</v>
      </c>
      <c r="B97" s="1">
        <v>86</v>
      </c>
      <c r="C97" s="13" t="s">
        <v>820</v>
      </c>
      <c r="D97" s="20">
        <v>7</v>
      </c>
      <c r="E97" s="22">
        <v>10674439</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673">
        <v>49</v>
      </c>
      <c r="AK97" s="674">
        <v>50</v>
      </c>
      <c r="AL97" s="77">
        <v>47</v>
      </c>
      <c r="AM97" s="25">
        <v>47</v>
      </c>
      <c r="AN97" s="77">
        <v>40</v>
      </c>
      <c r="AO97" s="25">
        <v>40</v>
      </c>
      <c r="AP97" s="77">
        <v>50</v>
      </c>
      <c r="AQ97" s="25">
        <v>50</v>
      </c>
      <c r="AR97" s="77">
        <v>51</v>
      </c>
      <c r="AS97" s="25">
        <v>51</v>
      </c>
      <c r="AT97" s="77">
        <v>63</v>
      </c>
      <c r="AU97" s="25">
        <v>63</v>
      </c>
      <c r="AV97" s="77">
        <v>60</v>
      </c>
      <c r="AW97" s="25">
        <v>60</v>
      </c>
      <c r="AX97" s="77"/>
      <c r="AY97" s="25"/>
      <c r="AZ97" s="77"/>
      <c r="BA97" s="25"/>
      <c r="BB97" s="77"/>
      <c r="BC97" s="25"/>
      <c r="BD97" s="77"/>
      <c r="BE97" s="1"/>
      <c r="BF97" s="1"/>
      <c r="BG97" s="25"/>
      <c r="BH97" s="77"/>
      <c r="BI97" s="25"/>
      <c r="BJ97" s="77"/>
      <c r="BK97" s="25"/>
      <c r="BL97" s="77"/>
      <c r="BM97" s="25"/>
      <c r="BN97" s="77"/>
      <c r="BO97" s="25"/>
      <c r="BP97" s="77"/>
      <c r="BQ97" s="25"/>
      <c r="BR97" s="77"/>
      <c r="BS97" s="25"/>
      <c r="BT97" s="77">
        <v>56</v>
      </c>
      <c r="BU97" s="25">
        <v>56</v>
      </c>
      <c r="BV97" s="77">
        <v>55</v>
      </c>
      <c r="BW97" s="25">
        <v>55</v>
      </c>
      <c r="BX97" s="678"/>
      <c r="BY97" s="678"/>
      <c r="BZ97" s="13"/>
      <c r="CA97" s="678"/>
      <c r="CB97" s="678"/>
      <c r="CC97" s="679"/>
      <c r="CD97" s="673">
        <v>260</v>
      </c>
      <c r="CE97" s="674">
        <v>280</v>
      </c>
    </row>
    <row r="98" spans="1:83" ht="15" customHeight="1" x14ac:dyDescent="0.2">
      <c r="A98" s="101" t="s">
        <v>1860</v>
      </c>
      <c r="B98" s="1">
        <v>87</v>
      </c>
      <c r="C98" s="13" t="s">
        <v>822</v>
      </c>
      <c r="D98" s="20">
        <v>7</v>
      </c>
      <c r="E98" s="22">
        <v>10674093</v>
      </c>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v>72</v>
      </c>
      <c r="AK98" s="25">
        <v>72</v>
      </c>
      <c r="AL98" s="77">
        <v>73</v>
      </c>
      <c r="AM98" s="25">
        <v>73</v>
      </c>
      <c r="AN98" s="77">
        <v>76</v>
      </c>
      <c r="AO98" s="25">
        <v>76</v>
      </c>
      <c r="AP98" s="77">
        <v>75</v>
      </c>
      <c r="AQ98" s="25">
        <v>75</v>
      </c>
      <c r="AR98" s="77">
        <v>73</v>
      </c>
      <c r="AS98" s="25">
        <v>73</v>
      </c>
      <c r="AT98" s="77">
        <v>74</v>
      </c>
      <c r="AU98" s="25">
        <v>74</v>
      </c>
      <c r="AV98" s="77">
        <v>80</v>
      </c>
      <c r="AW98" s="25">
        <v>80</v>
      </c>
      <c r="AX98" s="77"/>
      <c r="AY98" s="25"/>
      <c r="AZ98" s="77"/>
      <c r="BA98" s="25"/>
      <c r="BB98" s="77"/>
      <c r="BC98" s="25"/>
      <c r="BD98" s="77"/>
      <c r="BE98" s="1"/>
      <c r="BF98" s="1">
        <v>84</v>
      </c>
      <c r="BG98" s="25">
        <v>84</v>
      </c>
      <c r="BH98" s="77"/>
      <c r="BI98" s="25"/>
      <c r="BJ98" s="77"/>
      <c r="BK98" s="25"/>
      <c r="BL98" s="77"/>
      <c r="BM98" s="25"/>
      <c r="BN98" s="77"/>
      <c r="BO98" s="25"/>
      <c r="BP98" s="673">
        <v>66</v>
      </c>
      <c r="BQ98" s="674">
        <v>67</v>
      </c>
      <c r="BR98" s="77"/>
      <c r="BS98" s="25"/>
      <c r="BT98" s="77">
        <v>71</v>
      </c>
      <c r="BU98" s="25">
        <v>71</v>
      </c>
      <c r="BV98" s="77"/>
      <c r="BW98" s="25"/>
      <c r="BX98" s="678"/>
      <c r="BY98" s="678"/>
      <c r="BZ98" s="13"/>
      <c r="CA98" s="678"/>
      <c r="CB98" s="678"/>
      <c r="CC98" s="679"/>
      <c r="CD98" s="77">
        <v>290</v>
      </c>
      <c r="CE98" s="25">
        <v>290</v>
      </c>
    </row>
    <row r="99" spans="1:83" ht="15" customHeight="1" x14ac:dyDescent="0.2">
      <c r="B99" s="1">
        <v>89</v>
      </c>
      <c r="C99" s="13" t="s">
        <v>826</v>
      </c>
      <c r="D99" s="20">
        <v>7</v>
      </c>
      <c r="E99" s="22">
        <v>10674118</v>
      </c>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v>67</v>
      </c>
      <c r="AK99" s="25">
        <v>67</v>
      </c>
      <c r="AL99" s="77">
        <v>62</v>
      </c>
      <c r="AM99" s="25">
        <v>62</v>
      </c>
      <c r="AN99" s="77">
        <v>72</v>
      </c>
      <c r="AO99" s="25">
        <v>72</v>
      </c>
      <c r="AP99" s="77">
        <v>72</v>
      </c>
      <c r="AQ99" s="25">
        <v>72</v>
      </c>
      <c r="AR99" s="77">
        <v>65</v>
      </c>
      <c r="AS99" s="25">
        <v>65</v>
      </c>
      <c r="AT99" s="77">
        <v>71</v>
      </c>
      <c r="AU99" s="25">
        <v>71</v>
      </c>
      <c r="AV99" s="77">
        <v>70</v>
      </c>
      <c r="AW99" s="25">
        <v>70</v>
      </c>
      <c r="AX99" s="77"/>
      <c r="AY99" s="25"/>
      <c r="AZ99" s="77"/>
      <c r="BA99" s="25"/>
      <c r="BB99" s="77"/>
      <c r="BC99" s="25"/>
      <c r="BD99" s="77"/>
      <c r="BE99" s="1"/>
      <c r="BF99" s="1">
        <v>66</v>
      </c>
      <c r="BG99" s="25">
        <v>66</v>
      </c>
      <c r="BH99" s="77"/>
      <c r="BI99" s="25"/>
      <c r="BJ99" s="77"/>
      <c r="BK99" s="25"/>
      <c r="BL99" s="77"/>
      <c r="BM99" s="25"/>
      <c r="BN99" s="77"/>
      <c r="BO99" s="25"/>
      <c r="BP99" s="77">
        <v>58</v>
      </c>
      <c r="BQ99" s="25">
        <v>58</v>
      </c>
      <c r="BR99" s="77"/>
      <c r="BS99" s="25"/>
      <c r="BT99" s="77">
        <v>61</v>
      </c>
      <c r="BU99" s="25">
        <v>61</v>
      </c>
      <c r="BV99" s="77"/>
      <c r="BW99" s="25"/>
      <c r="BX99" s="678"/>
      <c r="BY99" s="678"/>
      <c r="BZ99" s="13"/>
      <c r="CA99" s="678"/>
      <c r="CB99" s="678"/>
      <c r="CC99" s="679"/>
      <c r="CD99" s="77">
        <v>290</v>
      </c>
      <c r="CE99" s="25">
        <v>290</v>
      </c>
    </row>
    <row r="100" spans="1:83" ht="15" customHeight="1" x14ac:dyDescent="0.2">
      <c r="A100" s="101" t="s">
        <v>1862</v>
      </c>
      <c r="B100" s="1">
        <v>90</v>
      </c>
      <c r="C100" s="13" t="s">
        <v>828</v>
      </c>
      <c r="D100" s="20">
        <v>7</v>
      </c>
      <c r="E100" s="22">
        <v>10674141</v>
      </c>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v>64</v>
      </c>
      <c r="AK100" s="25">
        <v>64</v>
      </c>
      <c r="AL100" s="77">
        <v>66</v>
      </c>
      <c r="AM100" s="25">
        <v>66</v>
      </c>
      <c r="AN100" s="77">
        <v>45</v>
      </c>
      <c r="AO100" s="25">
        <v>45</v>
      </c>
      <c r="AP100" s="77">
        <v>65</v>
      </c>
      <c r="AQ100" s="25">
        <v>65</v>
      </c>
      <c r="AR100" s="77">
        <v>66</v>
      </c>
      <c r="AS100" s="25">
        <v>66</v>
      </c>
      <c r="AT100" s="77">
        <v>70</v>
      </c>
      <c r="AU100" s="25">
        <v>70</v>
      </c>
      <c r="AV100" s="77">
        <v>74</v>
      </c>
      <c r="AW100" s="25">
        <v>74</v>
      </c>
      <c r="AX100" s="77"/>
      <c r="AY100" s="25"/>
      <c r="AZ100" s="77"/>
      <c r="BA100" s="25"/>
      <c r="BB100" s="77"/>
      <c r="BC100" s="25"/>
      <c r="BD100" s="77"/>
      <c r="BE100" s="1"/>
      <c r="BF100" s="1">
        <v>40</v>
      </c>
      <c r="BG100" s="25">
        <v>40</v>
      </c>
      <c r="BH100" s="77"/>
      <c r="BI100" s="25"/>
      <c r="BJ100" s="77"/>
      <c r="BK100" s="25"/>
      <c r="BL100" s="77"/>
      <c r="BM100" s="25"/>
      <c r="BN100" s="77"/>
      <c r="BO100" s="25"/>
      <c r="BP100" s="673">
        <v>50</v>
      </c>
      <c r="BQ100" s="674">
        <v>51</v>
      </c>
      <c r="BR100" s="77"/>
      <c r="BS100" s="25"/>
      <c r="BT100" s="673">
        <v>61</v>
      </c>
      <c r="BU100" s="674">
        <v>62</v>
      </c>
      <c r="BV100" s="77"/>
      <c r="BW100" s="25"/>
      <c r="BX100" s="678"/>
      <c r="BY100" s="678"/>
      <c r="BZ100" s="13"/>
      <c r="CA100" s="678"/>
      <c r="CB100" s="678"/>
      <c r="CC100" s="679"/>
      <c r="CD100" s="77">
        <v>290</v>
      </c>
      <c r="CE100" s="25">
        <v>290</v>
      </c>
    </row>
    <row r="101" spans="1:83" ht="15" customHeight="1" x14ac:dyDescent="0.2">
      <c r="A101" s="101" t="s">
        <v>1860</v>
      </c>
      <c r="B101" s="1">
        <v>91</v>
      </c>
      <c r="C101" s="13" t="s">
        <v>830</v>
      </c>
      <c r="D101" s="20">
        <v>7</v>
      </c>
      <c r="E101" s="22">
        <v>10674163</v>
      </c>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v>70</v>
      </c>
      <c r="AK101" s="25">
        <v>70</v>
      </c>
      <c r="AL101" s="77">
        <v>74</v>
      </c>
      <c r="AM101" s="25">
        <v>74</v>
      </c>
      <c r="AN101" s="77">
        <v>80</v>
      </c>
      <c r="AO101" s="25">
        <v>80</v>
      </c>
      <c r="AP101" s="77">
        <v>81</v>
      </c>
      <c r="AQ101" s="25">
        <v>81</v>
      </c>
      <c r="AR101" s="77">
        <v>67</v>
      </c>
      <c r="AS101" s="25">
        <v>67</v>
      </c>
      <c r="AT101" s="77">
        <v>72</v>
      </c>
      <c r="AU101" s="25">
        <v>72</v>
      </c>
      <c r="AV101" s="77">
        <v>67</v>
      </c>
      <c r="AW101" s="25">
        <v>67</v>
      </c>
      <c r="AX101" s="77"/>
      <c r="AY101" s="25"/>
      <c r="AZ101" s="77"/>
      <c r="BA101" s="25"/>
      <c r="BB101" s="77"/>
      <c r="BC101" s="25"/>
      <c r="BD101" s="77">
        <v>85</v>
      </c>
      <c r="BE101" s="1">
        <v>85</v>
      </c>
      <c r="BF101" s="1"/>
      <c r="BG101" s="25"/>
      <c r="BH101" s="77"/>
      <c r="BI101" s="25"/>
      <c r="BJ101" s="77"/>
      <c r="BK101" s="25"/>
      <c r="BL101" s="77"/>
      <c r="BM101" s="25"/>
      <c r="BN101" s="77"/>
      <c r="BO101" s="25"/>
      <c r="BP101" s="673">
        <v>72</v>
      </c>
      <c r="BQ101" s="674">
        <v>73</v>
      </c>
      <c r="BR101" s="77"/>
      <c r="BS101" s="25"/>
      <c r="BT101" s="77"/>
      <c r="BU101" s="25"/>
      <c r="BV101" s="77">
        <v>79</v>
      </c>
      <c r="BW101" s="25">
        <v>79</v>
      </c>
      <c r="BX101" s="678"/>
      <c r="BY101" s="678"/>
      <c r="BZ101" s="13"/>
      <c r="CA101" s="678"/>
      <c r="CB101" s="678"/>
      <c r="CC101" s="679"/>
      <c r="CD101" s="77">
        <v>290</v>
      </c>
      <c r="CE101" s="25">
        <v>290</v>
      </c>
    </row>
    <row r="102" spans="1:83" ht="15" customHeight="1" x14ac:dyDescent="0.2">
      <c r="B102" s="1">
        <v>92</v>
      </c>
      <c r="C102" s="13" t="s">
        <v>832</v>
      </c>
      <c r="D102" s="20">
        <v>7</v>
      </c>
      <c r="E102" s="22">
        <v>10674174</v>
      </c>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v>74</v>
      </c>
      <c r="AK102" s="25">
        <v>74</v>
      </c>
      <c r="AL102" s="77">
        <v>75</v>
      </c>
      <c r="AM102" s="25">
        <v>75</v>
      </c>
      <c r="AN102" s="77">
        <v>75</v>
      </c>
      <c r="AO102" s="25">
        <v>75</v>
      </c>
      <c r="AP102" s="77">
        <v>72</v>
      </c>
      <c r="AQ102" s="25">
        <v>72</v>
      </c>
      <c r="AR102" s="77">
        <v>67</v>
      </c>
      <c r="AS102" s="25">
        <v>67</v>
      </c>
      <c r="AT102" s="77">
        <v>71</v>
      </c>
      <c r="AU102" s="25">
        <v>71</v>
      </c>
      <c r="AV102" s="77">
        <v>71</v>
      </c>
      <c r="AW102" s="25">
        <v>71</v>
      </c>
      <c r="AX102" s="77"/>
      <c r="AY102" s="25"/>
      <c r="AZ102" s="77"/>
      <c r="BA102" s="25"/>
      <c r="BB102" s="77"/>
      <c r="BC102" s="25"/>
      <c r="BD102" s="77">
        <v>85</v>
      </c>
      <c r="BE102" s="1">
        <v>85</v>
      </c>
      <c r="BF102" s="1"/>
      <c r="BG102" s="25"/>
      <c r="BH102" s="77"/>
      <c r="BI102" s="25"/>
      <c r="BJ102" s="77"/>
      <c r="BK102" s="25"/>
      <c r="BL102" s="77"/>
      <c r="BM102" s="25"/>
      <c r="BN102" s="77"/>
      <c r="BO102" s="25"/>
      <c r="BP102" s="77">
        <v>74</v>
      </c>
      <c r="BQ102" s="25">
        <v>74</v>
      </c>
      <c r="BR102" s="77"/>
      <c r="BS102" s="25"/>
      <c r="BT102" s="77"/>
      <c r="BU102" s="25"/>
      <c r="BV102" s="77">
        <v>80</v>
      </c>
      <c r="BW102" s="25">
        <v>80</v>
      </c>
      <c r="BX102" s="678"/>
      <c r="BY102" s="678"/>
      <c r="BZ102" s="13"/>
      <c r="CA102" s="678"/>
      <c r="CB102" s="678"/>
      <c r="CC102" s="679"/>
      <c r="CD102" s="77">
        <v>290</v>
      </c>
      <c r="CE102" s="25">
        <v>290</v>
      </c>
    </row>
    <row r="103" spans="1:83" ht="15" customHeight="1" x14ac:dyDescent="0.2">
      <c r="B103" s="1">
        <v>93</v>
      </c>
      <c r="C103" s="13" t="s">
        <v>834</v>
      </c>
      <c r="D103" s="20">
        <v>7</v>
      </c>
      <c r="E103" s="22">
        <v>10674185</v>
      </c>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v>73</v>
      </c>
      <c r="AK103" s="25">
        <v>73</v>
      </c>
      <c r="AL103" s="77">
        <v>69</v>
      </c>
      <c r="AM103" s="25">
        <v>69</v>
      </c>
      <c r="AN103" s="77">
        <v>64</v>
      </c>
      <c r="AO103" s="25">
        <v>64</v>
      </c>
      <c r="AP103" s="77">
        <v>69</v>
      </c>
      <c r="AQ103" s="25">
        <v>69</v>
      </c>
      <c r="AR103" s="77">
        <v>72</v>
      </c>
      <c r="AS103" s="25">
        <v>72</v>
      </c>
      <c r="AT103" s="77">
        <v>70</v>
      </c>
      <c r="AU103" s="25">
        <v>70</v>
      </c>
      <c r="AV103" s="77">
        <v>70</v>
      </c>
      <c r="AW103" s="25">
        <v>70</v>
      </c>
      <c r="AX103" s="77"/>
      <c r="AY103" s="25"/>
      <c r="AZ103" s="77"/>
      <c r="BA103" s="25"/>
      <c r="BB103" s="77"/>
      <c r="BC103" s="25"/>
      <c r="BD103" s="77"/>
      <c r="BE103" s="1"/>
      <c r="BF103" s="1">
        <v>76</v>
      </c>
      <c r="BG103" s="25">
        <v>76</v>
      </c>
      <c r="BH103" s="77"/>
      <c r="BI103" s="25"/>
      <c r="BJ103" s="77"/>
      <c r="BK103" s="25"/>
      <c r="BL103" s="77">
        <v>77</v>
      </c>
      <c r="BM103" s="25">
        <v>77</v>
      </c>
      <c r="BN103" s="77"/>
      <c r="BO103" s="25"/>
      <c r="BP103" s="77"/>
      <c r="BQ103" s="25"/>
      <c r="BR103" s="77"/>
      <c r="BS103" s="25"/>
      <c r="BT103" s="77"/>
      <c r="BU103" s="25"/>
      <c r="BV103" s="77">
        <v>65</v>
      </c>
      <c r="BW103" s="25">
        <v>65</v>
      </c>
      <c r="BX103" s="678"/>
      <c r="BY103" s="678"/>
      <c r="BZ103" s="13"/>
      <c r="CA103" s="678"/>
      <c r="CB103" s="678"/>
      <c r="CC103" s="679"/>
      <c r="CD103" s="77">
        <v>290</v>
      </c>
      <c r="CE103" s="25">
        <v>290</v>
      </c>
    </row>
    <row r="104" spans="1:83" ht="15" customHeight="1" x14ac:dyDescent="0.2">
      <c r="B104" s="1">
        <v>94</v>
      </c>
      <c r="C104" s="13" t="s">
        <v>836</v>
      </c>
      <c r="D104" s="20">
        <v>7</v>
      </c>
      <c r="E104" s="22">
        <v>10674211</v>
      </c>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v>69</v>
      </c>
      <c r="AK104" s="25">
        <v>69</v>
      </c>
      <c r="AL104" s="77">
        <v>68</v>
      </c>
      <c r="AM104" s="25">
        <v>68</v>
      </c>
      <c r="AN104" s="77">
        <v>53</v>
      </c>
      <c r="AO104" s="25">
        <v>53</v>
      </c>
      <c r="AP104" s="77">
        <v>71</v>
      </c>
      <c r="AQ104" s="25">
        <v>71</v>
      </c>
      <c r="AR104" s="77">
        <v>61</v>
      </c>
      <c r="AS104" s="25">
        <v>61</v>
      </c>
      <c r="AT104" s="77">
        <v>74</v>
      </c>
      <c r="AU104" s="25">
        <v>74</v>
      </c>
      <c r="AV104" s="77">
        <v>76</v>
      </c>
      <c r="AW104" s="25">
        <v>76</v>
      </c>
      <c r="AX104" s="77"/>
      <c r="AY104" s="25"/>
      <c r="AZ104" s="77"/>
      <c r="BA104" s="25"/>
      <c r="BB104" s="77"/>
      <c r="BC104" s="25"/>
      <c r="BD104" s="77"/>
      <c r="BE104" s="1"/>
      <c r="BF104" s="1">
        <v>72</v>
      </c>
      <c r="BG104" s="25">
        <v>72</v>
      </c>
      <c r="BH104" s="77"/>
      <c r="BI104" s="25"/>
      <c r="BJ104" s="77"/>
      <c r="BK104" s="25"/>
      <c r="BL104" s="77"/>
      <c r="BM104" s="25"/>
      <c r="BN104" s="77"/>
      <c r="BO104" s="25"/>
      <c r="BP104" s="77">
        <v>70</v>
      </c>
      <c r="BQ104" s="25">
        <v>70</v>
      </c>
      <c r="BR104" s="77"/>
      <c r="BS104" s="25"/>
      <c r="BT104" s="77">
        <v>63</v>
      </c>
      <c r="BU104" s="25">
        <v>63</v>
      </c>
      <c r="BV104" s="77"/>
      <c r="BW104" s="25"/>
      <c r="BX104" s="678"/>
      <c r="BY104" s="678"/>
      <c r="BZ104" s="13"/>
      <c r="CA104" s="678"/>
      <c r="CB104" s="678"/>
      <c r="CC104" s="679"/>
      <c r="CD104" s="77">
        <v>290</v>
      </c>
      <c r="CE104" s="25">
        <v>290</v>
      </c>
    </row>
    <row r="105" spans="1:83" ht="15" customHeight="1" x14ac:dyDescent="0.2">
      <c r="B105" s="1">
        <v>95</v>
      </c>
      <c r="C105" s="13" t="s">
        <v>838</v>
      </c>
      <c r="D105" s="20">
        <v>7</v>
      </c>
      <c r="E105" s="22">
        <v>10674233</v>
      </c>
      <c r="F105" s="77"/>
      <c r="G105" s="1"/>
      <c r="H105" s="1"/>
      <c r="I105" s="25"/>
      <c r="J105" s="77"/>
      <c r="K105" s="1"/>
      <c r="L105" s="1"/>
      <c r="M105" s="25"/>
      <c r="N105" s="77"/>
      <c r="O105" s="1"/>
      <c r="P105" s="1"/>
      <c r="Q105" s="25"/>
      <c r="R105" s="77"/>
      <c r="S105" s="25"/>
      <c r="T105" s="77"/>
      <c r="U105" s="25"/>
      <c r="V105" s="77"/>
      <c r="W105" s="25"/>
      <c r="X105" s="77"/>
      <c r="Y105" s="25"/>
      <c r="Z105" s="77"/>
      <c r="AA105" s="25"/>
      <c r="AB105" s="77"/>
      <c r="AC105" s="25"/>
      <c r="AD105" s="77"/>
      <c r="AE105" s="25"/>
      <c r="AF105" s="77"/>
      <c r="AG105" s="25"/>
      <c r="AH105" s="77"/>
      <c r="AI105" s="25"/>
      <c r="AJ105" s="77">
        <v>65</v>
      </c>
      <c r="AK105" s="25">
        <v>65</v>
      </c>
      <c r="AL105" s="77">
        <v>69</v>
      </c>
      <c r="AM105" s="25">
        <v>69</v>
      </c>
      <c r="AN105" s="77">
        <v>60</v>
      </c>
      <c r="AO105" s="25">
        <v>60</v>
      </c>
      <c r="AP105" s="77">
        <v>71</v>
      </c>
      <c r="AQ105" s="25">
        <v>71</v>
      </c>
      <c r="AR105" s="77">
        <v>73</v>
      </c>
      <c r="AS105" s="25">
        <v>73</v>
      </c>
      <c r="AT105" s="77">
        <v>75</v>
      </c>
      <c r="AU105" s="25">
        <v>75</v>
      </c>
      <c r="AV105" s="77">
        <v>62</v>
      </c>
      <c r="AW105" s="25">
        <v>62</v>
      </c>
      <c r="AX105" s="77"/>
      <c r="AY105" s="25"/>
      <c r="AZ105" s="77"/>
      <c r="BA105" s="25"/>
      <c r="BB105" s="77"/>
      <c r="BC105" s="25"/>
      <c r="BD105" s="77">
        <v>72</v>
      </c>
      <c r="BE105" s="1">
        <v>72</v>
      </c>
      <c r="BF105" s="1"/>
      <c r="BG105" s="25"/>
      <c r="BH105" s="77"/>
      <c r="BI105" s="25"/>
      <c r="BJ105" s="77"/>
      <c r="BK105" s="25"/>
      <c r="BL105" s="77"/>
      <c r="BM105" s="25"/>
      <c r="BN105" s="77"/>
      <c r="BO105" s="25"/>
      <c r="BP105" s="77"/>
      <c r="BQ105" s="25"/>
      <c r="BR105" s="77"/>
      <c r="BS105" s="25"/>
      <c r="BT105" s="77">
        <v>65</v>
      </c>
      <c r="BU105" s="25">
        <v>65</v>
      </c>
      <c r="BV105" s="77">
        <v>64</v>
      </c>
      <c r="BW105" s="25">
        <v>64</v>
      </c>
      <c r="BX105" s="678"/>
      <c r="BY105" s="678"/>
      <c r="BZ105" s="13"/>
      <c r="CA105" s="678"/>
      <c r="CB105" s="678"/>
      <c r="CC105" s="679"/>
      <c r="CD105" s="77">
        <v>290</v>
      </c>
      <c r="CE105" s="25">
        <v>290</v>
      </c>
    </row>
    <row r="106" spans="1:83" ht="15" customHeight="1" x14ac:dyDescent="0.2">
      <c r="A106" s="101" t="s">
        <v>1859</v>
      </c>
      <c r="B106" s="1">
        <v>96</v>
      </c>
      <c r="C106" s="13" t="s">
        <v>840</v>
      </c>
      <c r="D106" s="731">
        <v>7</v>
      </c>
      <c r="E106" s="22">
        <v>10674325</v>
      </c>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c r="AK106" s="25"/>
      <c r="AL106" s="77">
        <v>71</v>
      </c>
      <c r="AM106" s="25">
        <v>71</v>
      </c>
      <c r="AN106" s="77">
        <v>64</v>
      </c>
      <c r="AO106" s="25">
        <v>64</v>
      </c>
      <c r="AP106" s="77">
        <v>72</v>
      </c>
      <c r="AQ106" s="25">
        <v>72</v>
      </c>
      <c r="AR106" s="77"/>
      <c r="AS106" s="25"/>
      <c r="AT106" s="77"/>
      <c r="AU106" s="25"/>
      <c r="AV106" s="77"/>
      <c r="AW106" s="25"/>
      <c r="AX106" s="77"/>
      <c r="AY106" s="25"/>
      <c r="AZ106" s="77"/>
      <c r="BA106" s="25"/>
      <c r="BB106" s="77"/>
      <c r="BC106" s="25"/>
      <c r="BD106" s="77"/>
      <c r="BE106" s="1"/>
      <c r="BF106" s="1"/>
      <c r="BG106" s="25"/>
      <c r="BH106" s="77"/>
      <c r="BI106" s="25"/>
      <c r="BJ106" s="77"/>
      <c r="BK106" s="25"/>
      <c r="BL106" s="77"/>
      <c r="BM106" s="25"/>
      <c r="BN106" s="77"/>
      <c r="BO106" s="25"/>
      <c r="BP106" s="77"/>
      <c r="BQ106" s="25"/>
      <c r="BR106" s="77"/>
      <c r="BS106" s="25"/>
      <c r="BT106" s="77"/>
      <c r="BU106" s="25"/>
      <c r="BV106" s="77"/>
      <c r="BW106" s="25"/>
      <c r="BX106" s="678"/>
      <c r="BY106" s="678"/>
      <c r="BZ106" s="13"/>
      <c r="CA106" s="678"/>
      <c r="CB106" s="678"/>
      <c r="CC106" s="679"/>
      <c r="CD106" s="77">
        <v>180</v>
      </c>
      <c r="CE106" s="25">
        <v>180</v>
      </c>
    </row>
    <row r="107" spans="1:83" ht="15" customHeight="1" x14ac:dyDescent="0.2">
      <c r="A107" s="101" t="s">
        <v>1860</v>
      </c>
      <c r="B107" s="1">
        <v>97</v>
      </c>
      <c r="C107" s="13" t="s">
        <v>842</v>
      </c>
      <c r="D107" s="20">
        <v>7</v>
      </c>
      <c r="E107" s="22">
        <v>10674417</v>
      </c>
      <c r="F107" s="77"/>
      <c r="G107" s="1"/>
      <c r="H107" s="1"/>
      <c r="I107" s="25"/>
      <c r="J107" s="77"/>
      <c r="K107" s="1"/>
      <c r="L107" s="1"/>
      <c r="M107" s="25"/>
      <c r="N107" s="77"/>
      <c r="O107" s="1"/>
      <c r="P107" s="1"/>
      <c r="Q107" s="25"/>
      <c r="R107" s="77"/>
      <c r="S107" s="25"/>
      <c r="T107" s="77"/>
      <c r="U107" s="25"/>
      <c r="V107" s="77"/>
      <c r="W107" s="25"/>
      <c r="X107" s="77"/>
      <c r="Y107" s="25"/>
      <c r="Z107" s="77"/>
      <c r="AA107" s="25"/>
      <c r="AB107" s="77"/>
      <c r="AC107" s="25"/>
      <c r="AD107" s="77"/>
      <c r="AE107" s="25"/>
      <c r="AF107" s="77"/>
      <c r="AG107" s="25"/>
      <c r="AH107" s="77"/>
      <c r="AI107" s="25"/>
      <c r="AJ107" s="77">
        <v>69</v>
      </c>
      <c r="AK107" s="25">
        <v>69</v>
      </c>
      <c r="AL107" s="77">
        <v>66</v>
      </c>
      <c r="AM107" s="25">
        <v>66</v>
      </c>
      <c r="AN107" s="77">
        <v>60</v>
      </c>
      <c r="AO107" s="25">
        <v>60</v>
      </c>
      <c r="AP107" s="77">
        <v>68</v>
      </c>
      <c r="AQ107" s="25">
        <v>68</v>
      </c>
      <c r="AR107" s="77">
        <v>74</v>
      </c>
      <c r="AS107" s="25">
        <v>74</v>
      </c>
      <c r="AT107" s="77">
        <v>67</v>
      </c>
      <c r="AU107" s="25">
        <v>67</v>
      </c>
      <c r="AV107" s="77">
        <v>70</v>
      </c>
      <c r="AW107" s="25">
        <v>70</v>
      </c>
      <c r="AX107" s="77"/>
      <c r="AY107" s="25"/>
      <c r="AZ107" s="77"/>
      <c r="BA107" s="25"/>
      <c r="BB107" s="77"/>
      <c r="BC107" s="25"/>
      <c r="BD107" s="77"/>
      <c r="BE107" s="1"/>
      <c r="BF107" s="1">
        <v>82</v>
      </c>
      <c r="BG107" s="25">
        <v>82</v>
      </c>
      <c r="BH107" s="77"/>
      <c r="BI107" s="25"/>
      <c r="BJ107" s="77"/>
      <c r="BK107" s="25"/>
      <c r="BL107" s="77"/>
      <c r="BM107" s="25"/>
      <c r="BN107" s="77"/>
      <c r="BO107" s="25"/>
      <c r="BP107" s="673">
        <v>58</v>
      </c>
      <c r="BQ107" s="674">
        <v>59</v>
      </c>
      <c r="BR107" s="77"/>
      <c r="BS107" s="25"/>
      <c r="BT107" s="77">
        <v>64</v>
      </c>
      <c r="BU107" s="25">
        <v>64</v>
      </c>
      <c r="BV107" s="77"/>
      <c r="BW107" s="25"/>
      <c r="BX107" s="678"/>
      <c r="BY107" s="678"/>
      <c r="BZ107" s="13"/>
      <c r="CA107" s="678"/>
      <c r="CB107" s="678"/>
      <c r="CC107" s="679"/>
      <c r="CD107" s="77">
        <v>290</v>
      </c>
      <c r="CE107" s="25">
        <v>290</v>
      </c>
    </row>
    <row r="108" spans="1:83" ht="15" customHeight="1" x14ac:dyDescent="0.2">
      <c r="A108" s="101" t="s">
        <v>1860</v>
      </c>
      <c r="B108" s="1">
        <v>98</v>
      </c>
      <c r="C108" s="13" t="s">
        <v>844</v>
      </c>
      <c r="D108" s="20">
        <v>7</v>
      </c>
      <c r="E108" s="22">
        <v>10674392</v>
      </c>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77">
        <v>75</v>
      </c>
      <c r="AK108" s="25">
        <v>75</v>
      </c>
      <c r="AL108" s="77">
        <v>70</v>
      </c>
      <c r="AM108" s="25">
        <v>70</v>
      </c>
      <c r="AN108" s="77">
        <v>84</v>
      </c>
      <c r="AO108" s="25">
        <v>84</v>
      </c>
      <c r="AP108" s="77">
        <v>78</v>
      </c>
      <c r="AQ108" s="25">
        <v>78</v>
      </c>
      <c r="AR108" s="77">
        <v>78</v>
      </c>
      <c r="AS108" s="25">
        <v>78</v>
      </c>
      <c r="AT108" s="673">
        <v>72</v>
      </c>
      <c r="AU108" s="674">
        <v>71</v>
      </c>
      <c r="AV108" s="77">
        <v>81</v>
      </c>
      <c r="AW108" s="25">
        <v>81</v>
      </c>
      <c r="AX108" s="77"/>
      <c r="AY108" s="25"/>
      <c r="AZ108" s="77"/>
      <c r="BA108" s="25"/>
      <c r="BB108" s="77"/>
      <c r="BC108" s="25"/>
      <c r="BD108" s="77"/>
      <c r="BE108" s="1"/>
      <c r="BF108" s="1">
        <v>72</v>
      </c>
      <c r="BG108" s="25">
        <v>72</v>
      </c>
      <c r="BH108" s="77"/>
      <c r="BI108" s="25"/>
      <c r="BJ108" s="77"/>
      <c r="BK108" s="25"/>
      <c r="BL108" s="77"/>
      <c r="BM108" s="25"/>
      <c r="BN108" s="77"/>
      <c r="BO108" s="25"/>
      <c r="BP108" s="77">
        <v>87</v>
      </c>
      <c r="BQ108" s="25">
        <v>87</v>
      </c>
      <c r="BR108" s="77"/>
      <c r="BS108" s="25"/>
      <c r="BT108" s="77">
        <v>72</v>
      </c>
      <c r="BU108" s="25">
        <v>72</v>
      </c>
      <c r="BV108" s="77"/>
      <c r="BW108" s="25"/>
      <c r="BX108" s="678"/>
      <c r="BY108" s="678"/>
      <c r="BZ108" s="13"/>
      <c r="CA108" s="678"/>
      <c r="CB108" s="678"/>
      <c r="CC108" s="679"/>
      <c r="CD108" s="77">
        <v>290</v>
      </c>
      <c r="CE108" s="25">
        <v>290</v>
      </c>
    </row>
    <row r="109" spans="1:83" ht="15" customHeight="1" x14ac:dyDescent="0.2">
      <c r="B109" s="1">
        <v>99</v>
      </c>
      <c r="C109" s="13" t="s">
        <v>443</v>
      </c>
      <c r="D109" s="20">
        <v>7</v>
      </c>
      <c r="E109" s="22">
        <v>10674369</v>
      </c>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v>76</v>
      </c>
      <c r="AK109" s="25">
        <v>76</v>
      </c>
      <c r="AL109" s="77">
        <v>76</v>
      </c>
      <c r="AM109" s="25">
        <v>76</v>
      </c>
      <c r="AN109" s="77">
        <v>44</v>
      </c>
      <c r="AO109" s="25">
        <v>44</v>
      </c>
      <c r="AP109" s="77">
        <v>67</v>
      </c>
      <c r="AQ109" s="25">
        <v>67</v>
      </c>
      <c r="AR109" s="77">
        <v>67</v>
      </c>
      <c r="AS109" s="25">
        <v>67</v>
      </c>
      <c r="AT109" s="77">
        <v>70</v>
      </c>
      <c r="AU109" s="25">
        <v>70</v>
      </c>
      <c r="AV109" s="77">
        <v>58</v>
      </c>
      <c r="AW109" s="25">
        <v>58</v>
      </c>
      <c r="AX109" s="77"/>
      <c r="AY109" s="25"/>
      <c r="AZ109" s="77"/>
      <c r="BA109" s="25"/>
      <c r="BB109" s="77"/>
      <c r="BC109" s="25"/>
      <c r="BD109" s="77"/>
      <c r="BE109" s="1"/>
      <c r="BF109" s="1">
        <v>82</v>
      </c>
      <c r="BG109" s="25">
        <v>82</v>
      </c>
      <c r="BH109" s="77"/>
      <c r="BI109" s="25"/>
      <c r="BJ109" s="77"/>
      <c r="BK109" s="25"/>
      <c r="BL109" s="77">
        <v>77</v>
      </c>
      <c r="BM109" s="25">
        <v>77</v>
      </c>
      <c r="BN109" s="77"/>
      <c r="BO109" s="25"/>
      <c r="BP109" s="77"/>
      <c r="BQ109" s="25"/>
      <c r="BR109" s="77"/>
      <c r="BS109" s="25"/>
      <c r="BT109" s="77"/>
      <c r="BU109" s="25"/>
      <c r="BV109" s="77">
        <v>61</v>
      </c>
      <c r="BW109" s="25">
        <v>61</v>
      </c>
      <c r="BX109" s="678"/>
      <c r="BY109" s="678"/>
      <c r="BZ109" s="13"/>
      <c r="CA109" s="678"/>
      <c r="CB109" s="678"/>
      <c r="CC109" s="679"/>
      <c r="CD109" s="77">
        <v>290</v>
      </c>
      <c r="CE109" s="25">
        <v>290</v>
      </c>
    </row>
    <row r="110" spans="1:83" ht="15" customHeight="1" x14ac:dyDescent="0.2">
      <c r="B110" s="1">
        <v>100</v>
      </c>
      <c r="C110" s="13" t="s">
        <v>847</v>
      </c>
      <c r="D110" s="20">
        <v>7</v>
      </c>
      <c r="E110" s="22">
        <v>10674347</v>
      </c>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v>69</v>
      </c>
      <c r="AK110" s="25">
        <v>69</v>
      </c>
      <c r="AL110" s="77">
        <v>69</v>
      </c>
      <c r="AM110" s="25">
        <v>69</v>
      </c>
      <c r="AN110" s="77">
        <v>57</v>
      </c>
      <c r="AO110" s="25">
        <v>57</v>
      </c>
      <c r="AP110" s="77">
        <v>63</v>
      </c>
      <c r="AQ110" s="25">
        <v>63</v>
      </c>
      <c r="AR110" s="77">
        <v>61</v>
      </c>
      <c r="AS110" s="25">
        <v>61</v>
      </c>
      <c r="AT110" s="77">
        <v>71</v>
      </c>
      <c r="AU110" s="25">
        <v>71</v>
      </c>
      <c r="AV110" s="77">
        <v>65</v>
      </c>
      <c r="AW110" s="25">
        <v>65</v>
      </c>
      <c r="AX110" s="77"/>
      <c r="AY110" s="25"/>
      <c r="AZ110" s="77"/>
      <c r="BA110" s="25"/>
      <c r="BB110" s="77"/>
      <c r="BC110" s="25"/>
      <c r="BD110" s="77"/>
      <c r="BE110" s="1"/>
      <c r="BF110" s="1">
        <v>60</v>
      </c>
      <c r="BG110" s="25">
        <v>60</v>
      </c>
      <c r="BH110" s="77"/>
      <c r="BI110" s="25"/>
      <c r="BJ110" s="77"/>
      <c r="BK110" s="25"/>
      <c r="BL110" s="77">
        <v>72</v>
      </c>
      <c r="BM110" s="25">
        <v>72</v>
      </c>
      <c r="BN110" s="77"/>
      <c r="BO110" s="25"/>
      <c r="BP110" s="77"/>
      <c r="BQ110" s="25"/>
      <c r="BR110" s="77"/>
      <c r="BS110" s="25"/>
      <c r="BT110" s="77"/>
      <c r="BU110" s="25"/>
      <c r="BV110" s="77">
        <v>64</v>
      </c>
      <c r="BW110" s="25">
        <v>64</v>
      </c>
      <c r="BX110" s="678"/>
      <c r="BY110" s="678"/>
      <c r="BZ110" s="13"/>
      <c r="CA110" s="678"/>
      <c r="CB110" s="678"/>
      <c r="CC110" s="679"/>
      <c r="CD110" s="77">
        <v>290</v>
      </c>
      <c r="CE110" s="25">
        <v>290</v>
      </c>
    </row>
    <row r="111" spans="1:83" ht="15" customHeight="1" x14ac:dyDescent="0.2">
      <c r="A111" s="101" t="s">
        <v>1865</v>
      </c>
      <c r="B111" s="1">
        <v>101</v>
      </c>
      <c r="C111" s="13" t="s">
        <v>849</v>
      </c>
      <c r="D111" s="731">
        <v>7</v>
      </c>
      <c r="E111" s="22">
        <v>10674428</v>
      </c>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77"/>
      <c r="AK111" s="25"/>
      <c r="AL111" s="77"/>
      <c r="AM111" s="25"/>
      <c r="AN111" s="77"/>
      <c r="AO111" s="25"/>
      <c r="AP111" s="77"/>
      <c r="AQ111" s="25"/>
      <c r="AR111" s="77"/>
      <c r="AS111" s="25"/>
      <c r="AT111" s="77"/>
      <c r="AU111" s="25"/>
      <c r="AV111" s="77"/>
      <c r="AW111" s="25"/>
      <c r="AX111" s="77"/>
      <c r="AY111" s="25"/>
      <c r="AZ111" s="77"/>
      <c r="BA111" s="25"/>
      <c r="BB111" s="77"/>
      <c r="BC111" s="25"/>
      <c r="BD111" s="77"/>
      <c r="BE111" s="1"/>
      <c r="BF111" s="1"/>
      <c r="BG111" s="25"/>
      <c r="BH111" s="77"/>
      <c r="BI111" s="25"/>
      <c r="BJ111" s="77"/>
      <c r="BK111" s="25"/>
      <c r="BL111" s="77"/>
      <c r="BM111" s="25"/>
      <c r="BN111" s="77"/>
      <c r="BO111" s="25"/>
      <c r="BP111" s="77"/>
      <c r="BQ111" s="25"/>
      <c r="BR111" s="77"/>
      <c r="BS111" s="25"/>
      <c r="BT111" s="77"/>
      <c r="BU111" s="25"/>
      <c r="BV111" s="77"/>
      <c r="BW111" s="25"/>
      <c r="BX111" s="678"/>
      <c r="BY111" s="678"/>
      <c r="BZ111" s="13"/>
      <c r="CA111" s="678"/>
      <c r="CB111" s="678"/>
      <c r="CC111" s="679"/>
      <c r="CD111" s="673">
        <v>120</v>
      </c>
      <c r="CE111" s="674">
        <v>20</v>
      </c>
    </row>
    <row r="112" spans="1:83" ht="15" customHeight="1" x14ac:dyDescent="0.2">
      <c r="B112" s="1">
        <v>102</v>
      </c>
      <c r="C112" s="13" t="s">
        <v>851</v>
      </c>
      <c r="D112" s="20">
        <v>7</v>
      </c>
      <c r="E112" s="22">
        <v>10674440</v>
      </c>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v>68</v>
      </c>
      <c r="AK112" s="25">
        <v>68</v>
      </c>
      <c r="AL112" s="77">
        <v>62</v>
      </c>
      <c r="AM112" s="25">
        <v>62</v>
      </c>
      <c r="AN112" s="77">
        <v>56</v>
      </c>
      <c r="AO112" s="25">
        <v>56</v>
      </c>
      <c r="AP112" s="77">
        <v>73</v>
      </c>
      <c r="AQ112" s="25">
        <v>73</v>
      </c>
      <c r="AR112" s="77">
        <v>68</v>
      </c>
      <c r="AS112" s="25">
        <v>68</v>
      </c>
      <c r="AT112" s="77">
        <v>76</v>
      </c>
      <c r="AU112" s="25">
        <v>76</v>
      </c>
      <c r="AV112" s="77">
        <v>73</v>
      </c>
      <c r="AW112" s="25">
        <v>73</v>
      </c>
      <c r="AX112" s="77"/>
      <c r="AY112" s="25"/>
      <c r="AZ112" s="77"/>
      <c r="BA112" s="25"/>
      <c r="BB112" s="77"/>
      <c r="BC112" s="25"/>
      <c r="BD112" s="77"/>
      <c r="BE112" s="1"/>
      <c r="BF112" s="1">
        <v>45</v>
      </c>
      <c r="BG112" s="25">
        <v>45</v>
      </c>
      <c r="BH112" s="77"/>
      <c r="BI112" s="25"/>
      <c r="BJ112" s="77"/>
      <c r="BK112" s="25"/>
      <c r="BL112" s="77"/>
      <c r="BM112" s="25"/>
      <c r="BN112" s="77"/>
      <c r="BO112" s="25"/>
      <c r="BP112" s="77"/>
      <c r="BQ112" s="25"/>
      <c r="BR112" s="77"/>
      <c r="BS112" s="25"/>
      <c r="BT112" s="77">
        <v>61</v>
      </c>
      <c r="BU112" s="25">
        <v>61</v>
      </c>
      <c r="BV112" s="77">
        <v>63</v>
      </c>
      <c r="BW112" s="25">
        <v>63</v>
      </c>
      <c r="BX112" s="678"/>
      <c r="BY112" s="678"/>
      <c r="BZ112" s="13"/>
      <c r="CA112" s="678"/>
      <c r="CB112" s="678"/>
      <c r="CC112" s="679"/>
      <c r="CD112" s="77">
        <v>290</v>
      </c>
      <c r="CE112" s="25">
        <v>290</v>
      </c>
    </row>
    <row r="113" spans="1:83" ht="15" customHeight="1" x14ac:dyDescent="0.2">
      <c r="A113" s="101" t="s">
        <v>1860</v>
      </c>
      <c r="B113" s="1">
        <v>103</v>
      </c>
      <c r="C113" s="13" t="s">
        <v>853</v>
      </c>
      <c r="D113" s="20">
        <v>7</v>
      </c>
      <c r="E113" s="22">
        <v>10674277</v>
      </c>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673">
        <v>43</v>
      </c>
      <c r="AK113" s="674">
        <v>44</v>
      </c>
      <c r="AL113" s="77">
        <v>49</v>
      </c>
      <c r="AM113" s="25">
        <v>49</v>
      </c>
      <c r="AN113" s="77">
        <v>44</v>
      </c>
      <c r="AO113" s="25">
        <v>44</v>
      </c>
      <c r="AP113" s="77">
        <v>49</v>
      </c>
      <c r="AQ113" s="25">
        <v>49</v>
      </c>
      <c r="AR113" s="77">
        <v>59</v>
      </c>
      <c r="AS113" s="25">
        <v>59</v>
      </c>
      <c r="AT113" s="77">
        <v>54</v>
      </c>
      <c r="AU113" s="25">
        <v>54</v>
      </c>
      <c r="AV113" s="77">
        <v>61</v>
      </c>
      <c r="AW113" s="25">
        <v>61</v>
      </c>
      <c r="AX113" s="77"/>
      <c r="AY113" s="25"/>
      <c r="AZ113" s="77"/>
      <c r="BA113" s="25"/>
      <c r="BB113" s="77"/>
      <c r="BC113" s="25"/>
      <c r="BD113" s="77"/>
      <c r="BE113" s="1"/>
      <c r="BF113" s="1">
        <v>40</v>
      </c>
      <c r="BG113" s="25">
        <v>40</v>
      </c>
      <c r="BH113" s="77"/>
      <c r="BI113" s="25"/>
      <c r="BJ113" s="77"/>
      <c r="BK113" s="25"/>
      <c r="BL113" s="77"/>
      <c r="BM113" s="25"/>
      <c r="BN113" s="77"/>
      <c r="BO113" s="25"/>
      <c r="BP113" s="77"/>
      <c r="BQ113" s="25"/>
      <c r="BR113" s="77"/>
      <c r="BS113" s="25"/>
      <c r="BT113" s="77">
        <v>52</v>
      </c>
      <c r="BU113" s="25">
        <v>52</v>
      </c>
      <c r="BV113" s="77">
        <v>46</v>
      </c>
      <c r="BW113" s="25">
        <v>46</v>
      </c>
      <c r="BX113" s="678"/>
      <c r="BY113" s="678"/>
      <c r="BZ113" s="13"/>
      <c r="CA113" s="678"/>
      <c r="CB113" s="678"/>
      <c r="CC113" s="679"/>
      <c r="CD113" s="77">
        <v>290</v>
      </c>
      <c r="CE113" s="25">
        <v>290</v>
      </c>
    </row>
    <row r="114" spans="1:83" ht="15" customHeight="1" x14ac:dyDescent="0.2">
      <c r="A114" s="101" t="s">
        <v>1860</v>
      </c>
      <c r="B114" s="1">
        <v>2</v>
      </c>
      <c r="C114" s="13" t="s">
        <v>424</v>
      </c>
      <c r="D114" s="20">
        <v>7</v>
      </c>
      <c r="E114" s="22">
        <v>9658417</v>
      </c>
      <c r="F114" s="77"/>
      <c r="G114" s="1"/>
      <c r="H114" s="1"/>
      <c r="I114" s="25"/>
      <c r="J114" s="77"/>
      <c r="K114" s="1"/>
      <c r="L114" s="1"/>
      <c r="M114" s="25"/>
      <c r="N114" s="77"/>
      <c r="O114" s="1"/>
      <c r="P114" s="1"/>
      <c r="Q114" s="25"/>
      <c r="R114" s="77"/>
      <c r="S114" s="25"/>
      <c r="T114" s="77"/>
      <c r="U114" s="25"/>
      <c r="V114" s="77">
        <v>80</v>
      </c>
      <c r="W114" s="25">
        <v>80</v>
      </c>
      <c r="X114" s="77">
        <v>72</v>
      </c>
      <c r="Y114" s="25">
        <v>72</v>
      </c>
      <c r="Z114" s="77">
        <v>85</v>
      </c>
      <c r="AA114" s="25">
        <v>85</v>
      </c>
      <c r="AB114" s="77">
        <v>81</v>
      </c>
      <c r="AC114" s="25">
        <v>81</v>
      </c>
      <c r="AD114" s="77">
        <v>80</v>
      </c>
      <c r="AE114" s="25">
        <v>80</v>
      </c>
      <c r="AF114" s="77">
        <v>82</v>
      </c>
      <c r="AG114" s="25">
        <v>82</v>
      </c>
      <c r="AH114" s="77">
        <v>70</v>
      </c>
      <c r="AI114" s="25">
        <v>70</v>
      </c>
      <c r="AJ114" s="77">
        <v>80</v>
      </c>
      <c r="AK114" s="25">
        <v>80</v>
      </c>
      <c r="AL114" s="77">
        <v>68</v>
      </c>
      <c r="AM114" s="25">
        <v>68</v>
      </c>
      <c r="AN114" s="77">
        <v>57</v>
      </c>
      <c r="AO114" s="25">
        <v>57</v>
      </c>
      <c r="AP114" s="77">
        <v>75</v>
      </c>
      <c r="AQ114" s="25">
        <v>75</v>
      </c>
      <c r="AR114" s="77">
        <v>72</v>
      </c>
      <c r="AS114" s="25">
        <v>72</v>
      </c>
      <c r="AT114" s="77">
        <v>76</v>
      </c>
      <c r="AU114" s="25">
        <v>76</v>
      </c>
      <c r="AV114" s="77">
        <v>82</v>
      </c>
      <c r="AW114" s="25">
        <v>82</v>
      </c>
      <c r="AX114" s="77"/>
      <c r="AY114" s="25"/>
      <c r="AZ114" s="77"/>
      <c r="BA114" s="25"/>
      <c r="BB114" s="77"/>
      <c r="BC114" s="25"/>
      <c r="BD114" s="77">
        <v>80</v>
      </c>
      <c r="BE114" s="1">
        <v>80</v>
      </c>
      <c r="BF114" s="1"/>
      <c r="BG114" s="25"/>
      <c r="BH114" s="77"/>
      <c r="BI114" s="25"/>
      <c r="BJ114" s="77"/>
      <c r="BK114" s="25"/>
      <c r="BL114" s="673">
        <v>74</v>
      </c>
      <c r="BM114" s="674">
        <v>75</v>
      </c>
      <c r="BN114" s="77"/>
      <c r="BO114" s="25"/>
      <c r="BP114" s="77"/>
      <c r="BQ114" s="25"/>
      <c r="BR114" s="77"/>
      <c r="BS114" s="25"/>
      <c r="BT114" s="77">
        <v>64</v>
      </c>
      <c r="BU114" s="25">
        <v>64</v>
      </c>
      <c r="BV114" s="77"/>
      <c r="BW114" s="25"/>
      <c r="BX114" s="678"/>
      <c r="BY114" s="678"/>
      <c r="BZ114" s="13"/>
      <c r="CA114" s="678"/>
      <c r="CB114" s="678"/>
      <c r="CC114" s="679"/>
      <c r="CD114" s="77">
        <v>290</v>
      </c>
      <c r="CE114" s="25">
        <v>290</v>
      </c>
    </row>
    <row r="115" spans="1:83" ht="15" customHeight="1" x14ac:dyDescent="0.2">
      <c r="B115" s="1">
        <v>3</v>
      </c>
      <c r="C115" s="13" t="s">
        <v>425</v>
      </c>
      <c r="D115" s="20">
        <v>7</v>
      </c>
      <c r="E115" s="22">
        <v>9658439</v>
      </c>
      <c r="F115" s="77"/>
      <c r="G115" s="1"/>
      <c r="H115" s="1"/>
      <c r="I115" s="25"/>
      <c r="J115" s="77"/>
      <c r="K115" s="1"/>
      <c r="L115" s="1"/>
      <c r="M115" s="25"/>
      <c r="N115" s="77"/>
      <c r="O115" s="1"/>
      <c r="P115" s="1"/>
      <c r="Q115" s="25"/>
      <c r="R115" s="77"/>
      <c r="S115" s="25"/>
      <c r="T115" s="77"/>
      <c r="U115" s="25"/>
      <c r="V115" s="77">
        <v>81</v>
      </c>
      <c r="W115" s="25">
        <v>81</v>
      </c>
      <c r="X115" s="77">
        <v>78</v>
      </c>
      <c r="Y115" s="25">
        <v>78</v>
      </c>
      <c r="Z115" s="77">
        <v>85</v>
      </c>
      <c r="AA115" s="25">
        <v>85</v>
      </c>
      <c r="AB115" s="77">
        <v>74</v>
      </c>
      <c r="AC115" s="25">
        <v>74</v>
      </c>
      <c r="AD115" s="77">
        <v>77</v>
      </c>
      <c r="AE115" s="25">
        <v>77</v>
      </c>
      <c r="AF115" s="77">
        <v>82</v>
      </c>
      <c r="AG115" s="25">
        <v>82</v>
      </c>
      <c r="AH115" s="77">
        <v>66</v>
      </c>
      <c r="AI115" s="25">
        <v>66</v>
      </c>
      <c r="AJ115" s="77">
        <v>73</v>
      </c>
      <c r="AK115" s="25">
        <v>73</v>
      </c>
      <c r="AL115" s="77">
        <v>64</v>
      </c>
      <c r="AM115" s="25">
        <v>64</v>
      </c>
      <c r="AN115" s="77">
        <v>65</v>
      </c>
      <c r="AO115" s="25">
        <v>65</v>
      </c>
      <c r="AP115" s="77">
        <v>75</v>
      </c>
      <c r="AQ115" s="25">
        <v>75</v>
      </c>
      <c r="AR115" s="77">
        <v>76</v>
      </c>
      <c r="AS115" s="25">
        <v>76</v>
      </c>
      <c r="AT115" s="77">
        <v>70</v>
      </c>
      <c r="AU115" s="25">
        <v>70</v>
      </c>
      <c r="AV115" s="77">
        <v>63</v>
      </c>
      <c r="AW115" s="25">
        <v>63</v>
      </c>
      <c r="AX115" s="77"/>
      <c r="AY115" s="25"/>
      <c r="AZ115" s="77"/>
      <c r="BA115" s="25"/>
      <c r="BB115" s="77"/>
      <c r="BC115" s="25"/>
      <c r="BD115" s="77">
        <v>78</v>
      </c>
      <c r="BE115" s="1">
        <v>78</v>
      </c>
      <c r="BF115" s="1"/>
      <c r="BG115" s="25"/>
      <c r="BH115" s="77"/>
      <c r="BI115" s="25"/>
      <c r="BJ115" s="77"/>
      <c r="BK115" s="25"/>
      <c r="BL115" s="77">
        <v>83</v>
      </c>
      <c r="BM115" s="25">
        <v>83</v>
      </c>
      <c r="BN115" s="77"/>
      <c r="BO115" s="25"/>
      <c r="BP115" s="77"/>
      <c r="BQ115" s="25"/>
      <c r="BR115" s="77"/>
      <c r="BS115" s="25"/>
      <c r="BT115" s="77">
        <v>63</v>
      </c>
      <c r="BU115" s="25">
        <v>63</v>
      </c>
      <c r="BV115" s="77"/>
      <c r="BW115" s="25"/>
      <c r="BX115" s="678"/>
      <c r="BY115" s="678"/>
      <c r="BZ115" s="13"/>
      <c r="CA115" s="678"/>
      <c r="CB115" s="678"/>
      <c r="CC115" s="679"/>
      <c r="CD115" s="77">
        <v>290</v>
      </c>
      <c r="CE115" s="25">
        <v>290</v>
      </c>
    </row>
    <row r="116" spans="1:83" ht="15" customHeight="1" x14ac:dyDescent="0.2">
      <c r="A116" s="101" t="s">
        <v>1861</v>
      </c>
      <c r="B116" s="1">
        <v>1</v>
      </c>
      <c r="C116" s="13" t="s">
        <v>423</v>
      </c>
      <c r="D116" s="20">
        <v>7</v>
      </c>
      <c r="E116" s="22">
        <v>9658406</v>
      </c>
      <c r="F116" s="77"/>
      <c r="G116" s="1"/>
      <c r="H116" s="1"/>
      <c r="I116" s="25"/>
      <c r="J116" s="77"/>
      <c r="K116" s="1"/>
      <c r="L116" s="1"/>
      <c r="M116" s="25"/>
      <c r="N116" s="77"/>
      <c r="O116" s="1"/>
      <c r="P116" s="1"/>
      <c r="Q116" s="25"/>
      <c r="R116" s="77"/>
      <c r="S116" s="25"/>
      <c r="T116" s="77"/>
      <c r="U116" s="25"/>
      <c r="V116" s="77">
        <v>53</v>
      </c>
      <c r="W116" s="25">
        <v>53</v>
      </c>
      <c r="X116" s="77">
        <v>51</v>
      </c>
      <c r="Y116" s="25">
        <v>51</v>
      </c>
      <c r="Z116" s="77">
        <v>85</v>
      </c>
      <c r="AA116" s="25">
        <v>85</v>
      </c>
      <c r="AB116" s="77">
        <v>47</v>
      </c>
      <c r="AC116" s="25">
        <v>47</v>
      </c>
      <c r="AD116" s="77">
        <v>61</v>
      </c>
      <c r="AE116" s="25">
        <v>61</v>
      </c>
      <c r="AF116" s="77">
        <v>77</v>
      </c>
      <c r="AG116" s="25">
        <v>77</v>
      </c>
      <c r="AH116" s="77">
        <v>66</v>
      </c>
      <c r="AI116" s="25">
        <v>66</v>
      </c>
      <c r="AJ116" s="77">
        <v>52</v>
      </c>
      <c r="AK116" s="25">
        <v>52</v>
      </c>
      <c r="AL116" s="77">
        <v>55</v>
      </c>
      <c r="AM116" s="25">
        <v>55</v>
      </c>
      <c r="AN116" s="673">
        <v>43</v>
      </c>
      <c r="AO116" s="674">
        <v>40</v>
      </c>
      <c r="AP116" s="77">
        <v>52</v>
      </c>
      <c r="AQ116" s="25">
        <v>52</v>
      </c>
      <c r="AR116" s="77">
        <v>67</v>
      </c>
      <c r="AS116" s="25">
        <v>67</v>
      </c>
      <c r="AT116" s="77">
        <v>44</v>
      </c>
      <c r="AU116" s="25">
        <v>44</v>
      </c>
      <c r="AV116" s="77">
        <v>40</v>
      </c>
      <c r="AW116" s="25">
        <v>40</v>
      </c>
      <c r="AX116" s="77"/>
      <c r="AY116" s="25"/>
      <c r="AZ116" s="77"/>
      <c r="BA116" s="25"/>
      <c r="BB116" s="77"/>
      <c r="BC116" s="25"/>
      <c r="BD116" s="77">
        <v>48</v>
      </c>
      <c r="BE116" s="1">
        <v>48</v>
      </c>
      <c r="BF116" s="1"/>
      <c r="BG116" s="25"/>
      <c r="BH116" s="77"/>
      <c r="BI116" s="25"/>
      <c r="BJ116" s="77"/>
      <c r="BK116" s="25"/>
      <c r="BL116" s="77"/>
      <c r="BM116" s="25"/>
      <c r="BN116" s="77"/>
      <c r="BO116" s="25"/>
      <c r="BP116" s="77"/>
      <c r="BQ116" s="25"/>
      <c r="BR116" s="77"/>
      <c r="BS116" s="25"/>
      <c r="BT116" s="77"/>
      <c r="BU116" s="25"/>
      <c r="BV116" s="77"/>
      <c r="BW116" s="25"/>
      <c r="BX116" s="678"/>
      <c r="BY116" s="678"/>
      <c r="BZ116" s="13"/>
      <c r="CA116" s="678"/>
      <c r="CB116" s="678"/>
      <c r="CC116" s="679"/>
      <c r="CD116" s="77">
        <v>250</v>
      </c>
      <c r="CE116" s="25">
        <v>250</v>
      </c>
    </row>
    <row r="117" spans="1:83" ht="15" customHeight="1" x14ac:dyDescent="0.2">
      <c r="A117" s="101" t="s">
        <v>1860</v>
      </c>
      <c r="B117" s="1">
        <v>2</v>
      </c>
      <c r="C117" s="13" t="s">
        <v>450</v>
      </c>
      <c r="D117" s="20">
        <v>8</v>
      </c>
      <c r="E117" s="22">
        <v>9546011</v>
      </c>
      <c r="F117" s="77"/>
      <c r="G117" s="1"/>
      <c r="H117" s="1"/>
      <c r="I117" s="25"/>
      <c r="J117" s="77"/>
      <c r="K117" s="1"/>
      <c r="L117" s="1"/>
      <c r="M117" s="25"/>
      <c r="N117" s="77"/>
      <c r="O117" s="1"/>
      <c r="P117" s="1"/>
      <c r="Q117" s="25"/>
      <c r="R117" s="77"/>
      <c r="S117" s="25"/>
      <c r="T117" s="77"/>
      <c r="U117" s="25"/>
      <c r="V117" s="77">
        <v>44</v>
      </c>
      <c r="W117" s="25">
        <v>44</v>
      </c>
      <c r="X117" s="77">
        <v>40</v>
      </c>
      <c r="Y117" s="25">
        <v>40</v>
      </c>
      <c r="Z117" s="77">
        <v>85</v>
      </c>
      <c r="AA117" s="25">
        <v>85</v>
      </c>
      <c r="AB117" s="77">
        <v>40</v>
      </c>
      <c r="AC117" s="25">
        <v>40</v>
      </c>
      <c r="AD117" s="77">
        <v>44</v>
      </c>
      <c r="AE117" s="25">
        <v>44</v>
      </c>
      <c r="AF117" s="77">
        <v>66</v>
      </c>
      <c r="AG117" s="25">
        <v>66</v>
      </c>
      <c r="AH117" s="77">
        <v>63</v>
      </c>
      <c r="AI117" s="25">
        <v>63</v>
      </c>
      <c r="AJ117" s="77">
        <v>40</v>
      </c>
      <c r="AK117" s="25">
        <v>40</v>
      </c>
      <c r="AL117" s="77">
        <v>57</v>
      </c>
      <c r="AM117" s="25">
        <v>57</v>
      </c>
      <c r="AN117" s="77">
        <v>40</v>
      </c>
      <c r="AO117" s="25">
        <v>40</v>
      </c>
      <c r="AP117" s="77">
        <v>51</v>
      </c>
      <c r="AQ117" s="25">
        <v>51</v>
      </c>
      <c r="AR117" s="77">
        <v>54</v>
      </c>
      <c r="AS117" s="25">
        <v>54</v>
      </c>
      <c r="AT117" s="77">
        <v>63</v>
      </c>
      <c r="AU117" s="25">
        <v>63</v>
      </c>
      <c r="AV117" s="77">
        <v>43</v>
      </c>
      <c r="AW117" s="25">
        <v>43</v>
      </c>
      <c r="AX117" s="77"/>
      <c r="AY117" s="25"/>
      <c r="AZ117" s="77"/>
      <c r="BA117" s="25"/>
      <c r="BB117" s="77"/>
      <c r="BC117" s="25"/>
      <c r="BD117" s="77">
        <v>40</v>
      </c>
      <c r="BE117" s="1">
        <v>40</v>
      </c>
      <c r="BF117" s="1"/>
      <c r="BG117" s="25"/>
      <c r="BH117" s="77"/>
      <c r="BI117" s="25"/>
      <c r="BJ117" s="77"/>
      <c r="BK117" s="25"/>
      <c r="BL117" s="673">
        <v>48</v>
      </c>
      <c r="BM117" s="674">
        <v>49</v>
      </c>
      <c r="BN117" s="77"/>
      <c r="BO117" s="25"/>
      <c r="BP117" s="77"/>
      <c r="BQ117" s="25"/>
      <c r="BR117" s="77"/>
      <c r="BS117" s="25"/>
      <c r="BT117" s="77"/>
      <c r="BU117" s="25"/>
      <c r="BV117" s="77">
        <v>44</v>
      </c>
      <c r="BW117" s="25">
        <v>44</v>
      </c>
      <c r="BX117" s="678"/>
      <c r="BY117" s="678"/>
      <c r="BZ117" s="13"/>
      <c r="CA117" s="678"/>
      <c r="CB117" s="678"/>
      <c r="CC117" s="679"/>
      <c r="CD117" s="77">
        <v>290</v>
      </c>
      <c r="CE117" s="25">
        <v>290</v>
      </c>
    </row>
    <row r="118" spans="1:83" ht="15" customHeight="1" x14ac:dyDescent="0.2">
      <c r="A118" s="101" t="s">
        <v>1860</v>
      </c>
      <c r="B118" s="1">
        <v>3</v>
      </c>
      <c r="C118" s="13" t="s">
        <v>451</v>
      </c>
      <c r="D118" s="20">
        <v>8</v>
      </c>
      <c r="E118" s="22">
        <v>9546022</v>
      </c>
      <c r="F118" s="77"/>
      <c r="G118" s="1"/>
      <c r="H118" s="1"/>
      <c r="I118" s="25"/>
      <c r="J118" s="77"/>
      <c r="K118" s="1"/>
      <c r="L118" s="1"/>
      <c r="M118" s="25"/>
      <c r="N118" s="77"/>
      <c r="O118" s="1"/>
      <c r="P118" s="1"/>
      <c r="Q118" s="25"/>
      <c r="R118" s="77"/>
      <c r="S118" s="25"/>
      <c r="T118" s="77"/>
      <c r="U118" s="25"/>
      <c r="V118" s="77">
        <v>84</v>
      </c>
      <c r="W118" s="25">
        <v>84</v>
      </c>
      <c r="X118" s="77">
        <v>70</v>
      </c>
      <c r="Y118" s="25">
        <v>70</v>
      </c>
      <c r="Z118" s="77">
        <v>89</v>
      </c>
      <c r="AA118" s="25">
        <v>89</v>
      </c>
      <c r="AB118" s="77">
        <v>80</v>
      </c>
      <c r="AC118" s="25">
        <v>80</v>
      </c>
      <c r="AD118" s="77">
        <v>68</v>
      </c>
      <c r="AE118" s="25">
        <v>68</v>
      </c>
      <c r="AF118" s="77">
        <v>72</v>
      </c>
      <c r="AG118" s="25">
        <v>72</v>
      </c>
      <c r="AH118" s="77">
        <v>70</v>
      </c>
      <c r="AI118" s="25">
        <v>70</v>
      </c>
      <c r="AJ118" s="77">
        <v>55</v>
      </c>
      <c r="AK118" s="25">
        <v>55</v>
      </c>
      <c r="AL118" s="77">
        <v>77</v>
      </c>
      <c r="AM118" s="25">
        <v>77</v>
      </c>
      <c r="AN118" s="77">
        <v>65</v>
      </c>
      <c r="AO118" s="25">
        <v>65</v>
      </c>
      <c r="AP118" s="77">
        <v>79</v>
      </c>
      <c r="AQ118" s="25">
        <v>79</v>
      </c>
      <c r="AR118" s="77">
        <v>86</v>
      </c>
      <c r="AS118" s="25">
        <v>86</v>
      </c>
      <c r="AT118" s="77">
        <v>75</v>
      </c>
      <c r="AU118" s="25">
        <v>75</v>
      </c>
      <c r="AV118" s="77">
        <v>71</v>
      </c>
      <c r="AW118" s="25">
        <v>71</v>
      </c>
      <c r="AX118" s="77"/>
      <c r="AY118" s="25"/>
      <c r="AZ118" s="77"/>
      <c r="BA118" s="25"/>
      <c r="BB118" s="77"/>
      <c r="BC118" s="25"/>
      <c r="BD118" s="77">
        <v>60</v>
      </c>
      <c r="BE118" s="1">
        <v>60</v>
      </c>
      <c r="BF118" s="1"/>
      <c r="BG118" s="25"/>
      <c r="BH118" s="77"/>
      <c r="BI118" s="25"/>
      <c r="BJ118" s="77"/>
      <c r="BK118" s="25"/>
      <c r="BL118" s="77"/>
      <c r="BM118" s="25"/>
      <c r="BN118" s="77"/>
      <c r="BO118" s="25"/>
      <c r="BP118" s="673">
        <v>80</v>
      </c>
      <c r="BQ118" s="674">
        <v>81</v>
      </c>
      <c r="BR118" s="77"/>
      <c r="BS118" s="25"/>
      <c r="BT118" s="77"/>
      <c r="BU118" s="25"/>
      <c r="BV118" s="77">
        <v>76</v>
      </c>
      <c r="BW118" s="25">
        <v>76</v>
      </c>
      <c r="BX118" s="678"/>
      <c r="BY118" s="678"/>
      <c r="BZ118" s="13"/>
      <c r="CA118" s="678"/>
      <c r="CB118" s="678"/>
      <c r="CC118" s="679"/>
      <c r="CD118" s="77">
        <v>290</v>
      </c>
      <c r="CE118" s="25">
        <v>290</v>
      </c>
    </row>
    <row r="119" spans="1:83" ht="15" customHeight="1" x14ac:dyDescent="0.2">
      <c r="B119" s="1">
        <v>4</v>
      </c>
      <c r="C119" s="13" t="s">
        <v>452</v>
      </c>
      <c r="D119" s="20">
        <v>8</v>
      </c>
      <c r="E119" s="22">
        <v>9546033</v>
      </c>
      <c r="F119" s="77"/>
      <c r="G119" s="1"/>
      <c r="H119" s="1"/>
      <c r="I119" s="25"/>
      <c r="J119" s="77"/>
      <c r="K119" s="1"/>
      <c r="L119" s="1"/>
      <c r="M119" s="25"/>
      <c r="N119" s="77"/>
      <c r="O119" s="1"/>
      <c r="P119" s="1"/>
      <c r="Q119" s="25"/>
      <c r="R119" s="77"/>
      <c r="S119" s="25"/>
      <c r="T119" s="77"/>
      <c r="U119" s="25"/>
      <c r="V119" s="77">
        <v>74</v>
      </c>
      <c r="W119" s="25">
        <v>74</v>
      </c>
      <c r="X119" s="77">
        <v>80</v>
      </c>
      <c r="Y119" s="25">
        <v>80</v>
      </c>
      <c r="Z119" s="77">
        <v>72</v>
      </c>
      <c r="AA119" s="25">
        <v>72</v>
      </c>
      <c r="AB119" s="77">
        <v>51</v>
      </c>
      <c r="AC119" s="25">
        <v>51</v>
      </c>
      <c r="AD119" s="77">
        <v>68</v>
      </c>
      <c r="AE119" s="25">
        <v>68</v>
      </c>
      <c r="AF119" s="77">
        <v>68</v>
      </c>
      <c r="AG119" s="25">
        <v>68</v>
      </c>
      <c r="AH119" s="77">
        <v>47</v>
      </c>
      <c r="AI119" s="25">
        <v>47</v>
      </c>
      <c r="AJ119" s="77">
        <v>51</v>
      </c>
      <c r="AK119" s="25">
        <v>51</v>
      </c>
      <c r="AL119" s="77">
        <v>77</v>
      </c>
      <c r="AM119" s="25">
        <v>77</v>
      </c>
      <c r="AN119" s="77">
        <v>47</v>
      </c>
      <c r="AO119" s="25">
        <v>47</v>
      </c>
      <c r="AP119" s="77">
        <v>68</v>
      </c>
      <c r="AQ119" s="25">
        <v>68</v>
      </c>
      <c r="AR119" s="77">
        <v>67</v>
      </c>
      <c r="AS119" s="25">
        <v>67</v>
      </c>
      <c r="AT119" s="77">
        <v>74</v>
      </c>
      <c r="AU119" s="25">
        <v>74</v>
      </c>
      <c r="AV119" s="77">
        <v>50</v>
      </c>
      <c r="AW119" s="25">
        <v>50</v>
      </c>
      <c r="AX119" s="77"/>
      <c r="AY119" s="25"/>
      <c r="AZ119" s="77"/>
      <c r="BA119" s="25"/>
      <c r="BB119" s="77"/>
      <c r="BC119" s="25"/>
      <c r="BD119" s="77">
        <v>60</v>
      </c>
      <c r="BE119" s="1">
        <v>60</v>
      </c>
      <c r="BF119" s="1"/>
      <c r="BG119" s="25"/>
      <c r="BH119" s="77"/>
      <c r="BI119" s="25"/>
      <c r="BJ119" s="77"/>
      <c r="BK119" s="25"/>
      <c r="BL119" s="77">
        <v>82</v>
      </c>
      <c r="BM119" s="25">
        <v>82</v>
      </c>
      <c r="BN119" s="77"/>
      <c r="BO119" s="25"/>
      <c r="BP119" s="77"/>
      <c r="BQ119" s="25"/>
      <c r="BR119" s="77"/>
      <c r="BS119" s="25"/>
      <c r="BT119" s="77">
        <v>65</v>
      </c>
      <c r="BU119" s="25">
        <v>65</v>
      </c>
      <c r="BV119" s="77"/>
      <c r="BW119" s="25"/>
      <c r="BX119" s="678"/>
      <c r="BY119" s="678"/>
      <c r="BZ119" s="13"/>
      <c r="CA119" s="678"/>
      <c r="CB119" s="678"/>
      <c r="CC119" s="679"/>
      <c r="CD119" s="77">
        <v>290</v>
      </c>
      <c r="CE119" s="25">
        <v>290</v>
      </c>
    </row>
    <row r="120" spans="1:83" ht="15" customHeight="1" x14ac:dyDescent="0.2">
      <c r="A120" s="101" t="s">
        <v>1860</v>
      </c>
      <c r="B120" s="1">
        <v>5</v>
      </c>
      <c r="C120" s="13" t="s">
        <v>453</v>
      </c>
      <c r="D120" s="20">
        <v>8</v>
      </c>
      <c r="E120" s="22">
        <v>9546044</v>
      </c>
      <c r="F120" s="77"/>
      <c r="G120" s="1"/>
      <c r="H120" s="1"/>
      <c r="I120" s="25"/>
      <c r="J120" s="77"/>
      <c r="K120" s="1"/>
      <c r="L120" s="1"/>
      <c r="M120" s="25"/>
      <c r="N120" s="77"/>
      <c r="O120" s="1"/>
      <c r="P120" s="1"/>
      <c r="Q120" s="25"/>
      <c r="R120" s="77"/>
      <c r="S120" s="25"/>
      <c r="T120" s="77"/>
      <c r="U120" s="25"/>
      <c r="V120" s="77">
        <v>81</v>
      </c>
      <c r="W120" s="25">
        <v>81</v>
      </c>
      <c r="X120" s="77">
        <v>73</v>
      </c>
      <c r="Y120" s="25">
        <v>73</v>
      </c>
      <c r="Z120" s="77">
        <v>76</v>
      </c>
      <c r="AA120" s="25">
        <v>76</v>
      </c>
      <c r="AB120" s="77">
        <v>59</v>
      </c>
      <c r="AC120" s="25">
        <v>59</v>
      </c>
      <c r="AD120" s="77">
        <v>72</v>
      </c>
      <c r="AE120" s="25">
        <v>72</v>
      </c>
      <c r="AF120" s="77">
        <v>69</v>
      </c>
      <c r="AG120" s="25">
        <v>69</v>
      </c>
      <c r="AH120" s="77">
        <v>45</v>
      </c>
      <c r="AI120" s="25">
        <v>45</v>
      </c>
      <c r="AJ120" s="77">
        <v>51</v>
      </c>
      <c r="AK120" s="25">
        <v>51</v>
      </c>
      <c r="AL120" s="77">
        <v>68</v>
      </c>
      <c r="AM120" s="25">
        <v>68</v>
      </c>
      <c r="AN120" s="77">
        <v>55</v>
      </c>
      <c r="AO120" s="25">
        <v>55</v>
      </c>
      <c r="AP120" s="77">
        <v>72</v>
      </c>
      <c r="AQ120" s="25">
        <v>72</v>
      </c>
      <c r="AR120" s="77">
        <v>77</v>
      </c>
      <c r="AS120" s="25">
        <v>77</v>
      </c>
      <c r="AT120" s="77">
        <v>70</v>
      </c>
      <c r="AU120" s="25">
        <v>70</v>
      </c>
      <c r="AV120" s="77">
        <v>55</v>
      </c>
      <c r="AW120" s="25">
        <v>55</v>
      </c>
      <c r="AX120" s="77"/>
      <c r="AY120" s="25"/>
      <c r="AZ120" s="77"/>
      <c r="BA120" s="25"/>
      <c r="BB120" s="77"/>
      <c r="BC120" s="25"/>
      <c r="BD120" s="77">
        <v>46</v>
      </c>
      <c r="BE120" s="1">
        <v>46</v>
      </c>
      <c r="BF120" s="1"/>
      <c r="BG120" s="25"/>
      <c r="BH120" s="77"/>
      <c r="BI120" s="25"/>
      <c r="BJ120" s="77"/>
      <c r="BK120" s="25"/>
      <c r="BL120" s="673">
        <v>70</v>
      </c>
      <c r="BM120" s="674">
        <v>71</v>
      </c>
      <c r="BN120" s="77"/>
      <c r="BO120" s="25"/>
      <c r="BP120" s="77"/>
      <c r="BQ120" s="25"/>
      <c r="BR120" s="77"/>
      <c r="BS120" s="25"/>
      <c r="BT120" s="77">
        <v>65</v>
      </c>
      <c r="BU120" s="25">
        <v>65</v>
      </c>
      <c r="BV120" s="77"/>
      <c r="BW120" s="25"/>
      <c r="BX120" s="678"/>
      <c r="BY120" s="678"/>
      <c r="BZ120" s="13"/>
      <c r="CA120" s="678"/>
      <c r="CB120" s="678"/>
      <c r="CC120" s="679"/>
      <c r="CD120" s="77">
        <v>290</v>
      </c>
      <c r="CE120" s="25">
        <v>290</v>
      </c>
    </row>
    <row r="121" spans="1:83" ht="15" customHeight="1" x14ac:dyDescent="0.2">
      <c r="A121" s="101" t="s">
        <v>1860</v>
      </c>
      <c r="B121" s="1">
        <v>54</v>
      </c>
      <c r="C121" s="13" t="s">
        <v>756</v>
      </c>
      <c r="D121" s="20">
        <v>8</v>
      </c>
      <c r="E121" s="22">
        <v>10447958</v>
      </c>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77">
        <v>45</v>
      </c>
      <c r="AK121" s="25">
        <v>45</v>
      </c>
      <c r="AL121" s="77">
        <v>68</v>
      </c>
      <c r="AM121" s="25">
        <v>68</v>
      </c>
      <c r="AN121" s="77">
        <v>45</v>
      </c>
      <c r="AO121" s="25">
        <v>45</v>
      </c>
      <c r="AP121" s="77">
        <v>67</v>
      </c>
      <c r="AQ121" s="25">
        <v>67</v>
      </c>
      <c r="AR121" s="77">
        <v>72</v>
      </c>
      <c r="AS121" s="25">
        <v>72</v>
      </c>
      <c r="AT121" s="77">
        <v>61</v>
      </c>
      <c r="AU121" s="25">
        <v>61</v>
      </c>
      <c r="AV121" s="77">
        <v>61</v>
      </c>
      <c r="AW121" s="25">
        <v>61</v>
      </c>
      <c r="AX121" s="77"/>
      <c r="AY121" s="25"/>
      <c r="AZ121" s="77"/>
      <c r="BA121" s="25"/>
      <c r="BB121" s="77"/>
      <c r="BC121" s="25"/>
      <c r="BD121" s="77"/>
      <c r="BE121" s="1"/>
      <c r="BF121" s="1">
        <v>30</v>
      </c>
      <c r="BG121" s="25">
        <v>30</v>
      </c>
      <c r="BH121" s="77"/>
      <c r="BI121" s="25"/>
      <c r="BJ121" s="77"/>
      <c r="BK121" s="25"/>
      <c r="BL121" s="77"/>
      <c r="BM121" s="25"/>
      <c r="BN121" s="77"/>
      <c r="BO121" s="25"/>
      <c r="BP121" s="673">
        <v>60</v>
      </c>
      <c r="BQ121" s="674">
        <v>61</v>
      </c>
      <c r="BR121" s="77"/>
      <c r="BS121" s="25"/>
      <c r="BT121" s="77"/>
      <c r="BU121" s="25"/>
      <c r="BV121" s="77">
        <v>56</v>
      </c>
      <c r="BW121" s="25">
        <v>56</v>
      </c>
      <c r="BX121" s="678"/>
      <c r="BY121" s="678"/>
      <c r="BZ121" s="13"/>
      <c r="CA121" s="678"/>
      <c r="CB121" s="678"/>
      <c r="CC121" s="679"/>
      <c r="CD121" s="77">
        <v>280</v>
      </c>
      <c r="CE121" s="25">
        <v>280</v>
      </c>
    </row>
    <row r="122" spans="1:83" ht="15" customHeight="1" x14ac:dyDescent="0.2">
      <c r="B122" s="1">
        <v>55</v>
      </c>
      <c r="C122" s="13" t="s">
        <v>758</v>
      </c>
      <c r="D122" s="20">
        <v>8</v>
      </c>
      <c r="E122" s="22">
        <v>10447947</v>
      </c>
      <c r="F122" s="77"/>
      <c r="G122" s="1"/>
      <c r="H122" s="1"/>
      <c r="I122" s="25"/>
      <c r="J122" s="77"/>
      <c r="K122" s="1"/>
      <c r="L122" s="1"/>
      <c r="M122" s="25"/>
      <c r="N122" s="77"/>
      <c r="O122" s="1"/>
      <c r="P122" s="1"/>
      <c r="Q122" s="25"/>
      <c r="R122" s="77"/>
      <c r="S122" s="25"/>
      <c r="T122" s="77"/>
      <c r="U122" s="25"/>
      <c r="V122" s="77"/>
      <c r="W122" s="25"/>
      <c r="X122" s="77"/>
      <c r="Y122" s="25"/>
      <c r="Z122" s="77"/>
      <c r="AA122" s="25"/>
      <c r="AB122" s="77"/>
      <c r="AC122" s="25"/>
      <c r="AD122" s="77"/>
      <c r="AE122" s="25"/>
      <c r="AF122" s="77"/>
      <c r="AG122" s="25"/>
      <c r="AH122" s="77"/>
      <c r="AI122" s="25"/>
      <c r="AJ122" s="77">
        <v>52</v>
      </c>
      <c r="AK122" s="25">
        <v>52</v>
      </c>
      <c r="AL122" s="77">
        <v>75</v>
      </c>
      <c r="AM122" s="25">
        <v>75</v>
      </c>
      <c r="AN122" s="77">
        <v>45</v>
      </c>
      <c r="AO122" s="25">
        <v>45</v>
      </c>
      <c r="AP122" s="77">
        <v>70</v>
      </c>
      <c r="AQ122" s="25">
        <v>70</v>
      </c>
      <c r="AR122" s="77">
        <v>79</v>
      </c>
      <c r="AS122" s="25">
        <v>79</v>
      </c>
      <c r="AT122" s="77">
        <v>72</v>
      </c>
      <c r="AU122" s="25">
        <v>72</v>
      </c>
      <c r="AV122" s="77">
        <v>66</v>
      </c>
      <c r="AW122" s="25">
        <v>66</v>
      </c>
      <c r="AX122" s="77"/>
      <c r="AY122" s="25"/>
      <c r="AZ122" s="77"/>
      <c r="BA122" s="25"/>
      <c r="BB122" s="77"/>
      <c r="BC122" s="25"/>
      <c r="BD122" s="77">
        <v>71</v>
      </c>
      <c r="BE122" s="1">
        <v>71</v>
      </c>
      <c r="BF122" s="1"/>
      <c r="BG122" s="25"/>
      <c r="BH122" s="77"/>
      <c r="BI122" s="25"/>
      <c r="BJ122" s="77"/>
      <c r="BK122" s="25"/>
      <c r="BL122" s="77"/>
      <c r="BM122" s="25"/>
      <c r="BN122" s="77"/>
      <c r="BO122" s="25"/>
      <c r="BP122" s="77"/>
      <c r="BQ122" s="25"/>
      <c r="BR122" s="77"/>
      <c r="BS122" s="25"/>
      <c r="BT122" s="77">
        <v>66</v>
      </c>
      <c r="BU122" s="25">
        <v>66</v>
      </c>
      <c r="BV122" s="77">
        <v>75</v>
      </c>
      <c r="BW122" s="25">
        <v>75</v>
      </c>
      <c r="BX122" s="678"/>
      <c r="BY122" s="678"/>
      <c r="BZ122" s="13"/>
      <c r="CA122" s="678"/>
      <c r="CB122" s="678"/>
      <c r="CC122" s="679"/>
      <c r="CD122" s="77">
        <v>290</v>
      </c>
      <c r="CE122" s="25">
        <v>290</v>
      </c>
    </row>
    <row r="123" spans="1:83" ht="15" customHeight="1" x14ac:dyDescent="0.2">
      <c r="B123" s="1">
        <v>56</v>
      </c>
      <c r="C123" s="13" t="s">
        <v>760</v>
      </c>
      <c r="D123" s="20">
        <v>8</v>
      </c>
      <c r="E123" s="22">
        <v>10447844</v>
      </c>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v>60</v>
      </c>
      <c r="AK123" s="25">
        <v>60</v>
      </c>
      <c r="AL123" s="77">
        <v>76</v>
      </c>
      <c r="AM123" s="25">
        <v>76</v>
      </c>
      <c r="AN123" s="77">
        <v>60</v>
      </c>
      <c r="AO123" s="25">
        <v>60</v>
      </c>
      <c r="AP123" s="77">
        <v>76</v>
      </c>
      <c r="AQ123" s="25">
        <v>76</v>
      </c>
      <c r="AR123" s="77">
        <v>87</v>
      </c>
      <c r="AS123" s="25">
        <v>87</v>
      </c>
      <c r="AT123" s="77">
        <v>76</v>
      </c>
      <c r="AU123" s="25">
        <v>76</v>
      </c>
      <c r="AV123" s="77">
        <v>68</v>
      </c>
      <c r="AW123" s="25">
        <v>68</v>
      </c>
      <c r="AX123" s="77"/>
      <c r="AY123" s="25"/>
      <c r="AZ123" s="77"/>
      <c r="BA123" s="25"/>
      <c r="BB123" s="77"/>
      <c r="BC123" s="25"/>
      <c r="BD123" s="77">
        <v>74</v>
      </c>
      <c r="BE123" s="1">
        <v>74</v>
      </c>
      <c r="BF123" s="1"/>
      <c r="BG123" s="25"/>
      <c r="BH123" s="77"/>
      <c r="BI123" s="25"/>
      <c r="BJ123" s="77"/>
      <c r="BK123" s="25"/>
      <c r="BL123" s="77">
        <v>79</v>
      </c>
      <c r="BM123" s="25">
        <v>79</v>
      </c>
      <c r="BN123" s="77"/>
      <c r="BO123" s="25"/>
      <c r="BP123" s="77"/>
      <c r="BQ123" s="25"/>
      <c r="BR123" s="77"/>
      <c r="BS123" s="25"/>
      <c r="BT123" s="77"/>
      <c r="BU123" s="25"/>
      <c r="BV123" s="77">
        <v>67</v>
      </c>
      <c r="BW123" s="25">
        <v>67</v>
      </c>
      <c r="BX123" s="678"/>
      <c r="BY123" s="678"/>
      <c r="BZ123" s="13"/>
      <c r="CA123" s="678"/>
      <c r="CB123" s="678"/>
      <c r="CC123" s="679"/>
      <c r="CD123" s="77">
        <v>290</v>
      </c>
      <c r="CE123" s="25">
        <v>290</v>
      </c>
    </row>
    <row r="124" spans="1:83" ht="15" customHeight="1" x14ac:dyDescent="0.2">
      <c r="B124" s="1">
        <v>57</v>
      </c>
      <c r="C124" s="13" t="s">
        <v>762</v>
      </c>
      <c r="D124" s="20">
        <v>8</v>
      </c>
      <c r="E124" s="22">
        <v>10447855</v>
      </c>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v>46</v>
      </c>
      <c r="AK124" s="25">
        <v>46</v>
      </c>
      <c r="AL124" s="77">
        <v>72</v>
      </c>
      <c r="AM124" s="25">
        <v>72</v>
      </c>
      <c r="AN124" s="77">
        <v>48</v>
      </c>
      <c r="AO124" s="25">
        <v>48</v>
      </c>
      <c r="AP124" s="77">
        <v>65</v>
      </c>
      <c r="AQ124" s="25">
        <v>65</v>
      </c>
      <c r="AR124" s="77">
        <v>72</v>
      </c>
      <c r="AS124" s="25">
        <v>72</v>
      </c>
      <c r="AT124" s="77">
        <v>76</v>
      </c>
      <c r="AU124" s="25">
        <v>76</v>
      </c>
      <c r="AV124" s="77">
        <v>67</v>
      </c>
      <c r="AW124" s="25">
        <v>67</v>
      </c>
      <c r="AX124" s="77"/>
      <c r="AY124" s="25"/>
      <c r="AZ124" s="77"/>
      <c r="BA124" s="25"/>
      <c r="BB124" s="77"/>
      <c r="BC124" s="25"/>
      <c r="BD124" s="77">
        <v>80</v>
      </c>
      <c r="BE124" s="1">
        <v>80</v>
      </c>
      <c r="BF124" s="1"/>
      <c r="BG124" s="25"/>
      <c r="BH124" s="77"/>
      <c r="BI124" s="25"/>
      <c r="BJ124" s="77"/>
      <c r="BK124" s="25"/>
      <c r="BL124" s="77">
        <v>72</v>
      </c>
      <c r="BM124" s="25">
        <v>72</v>
      </c>
      <c r="BN124" s="77"/>
      <c r="BO124" s="25"/>
      <c r="BP124" s="77"/>
      <c r="BQ124" s="25"/>
      <c r="BR124" s="77"/>
      <c r="BS124" s="25"/>
      <c r="BT124" s="77"/>
      <c r="BU124" s="25"/>
      <c r="BV124" s="77">
        <v>58</v>
      </c>
      <c r="BW124" s="25">
        <v>58</v>
      </c>
      <c r="BX124" s="678"/>
      <c r="BY124" s="678"/>
      <c r="BZ124" s="13"/>
      <c r="CA124" s="678"/>
      <c r="CB124" s="678"/>
      <c r="CC124" s="679"/>
      <c r="CD124" s="77">
        <v>290</v>
      </c>
      <c r="CE124" s="25">
        <v>290</v>
      </c>
    </row>
    <row r="125" spans="1:83" ht="15" customHeight="1" x14ac:dyDescent="0.2">
      <c r="B125" s="1">
        <v>58</v>
      </c>
      <c r="C125" s="13" t="s">
        <v>764</v>
      </c>
      <c r="D125" s="20">
        <v>8</v>
      </c>
      <c r="E125" s="22">
        <v>10447833</v>
      </c>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v>54</v>
      </c>
      <c r="AK125" s="25">
        <v>54</v>
      </c>
      <c r="AL125" s="77">
        <v>74</v>
      </c>
      <c r="AM125" s="25">
        <v>74</v>
      </c>
      <c r="AN125" s="77">
        <v>62</v>
      </c>
      <c r="AO125" s="25">
        <v>62</v>
      </c>
      <c r="AP125" s="77">
        <v>79</v>
      </c>
      <c r="AQ125" s="25">
        <v>79</v>
      </c>
      <c r="AR125" s="77">
        <v>84</v>
      </c>
      <c r="AS125" s="25">
        <v>84</v>
      </c>
      <c r="AT125" s="77">
        <v>70</v>
      </c>
      <c r="AU125" s="25">
        <v>70</v>
      </c>
      <c r="AV125" s="77">
        <v>63</v>
      </c>
      <c r="AW125" s="25">
        <v>63</v>
      </c>
      <c r="AX125" s="77"/>
      <c r="AY125" s="25"/>
      <c r="AZ125" s="77"/>
      <c r="BA125" s="25"/>
      <c r="BB125" s="77"/>
      <c r="BC125" s="25"/>
      <c r="BD125" s="77">
        <v>82</v>
      </c>
      <c r="BE125" s="1">
        <v>82</v>
      </c>
      <c r="BF125" s="1"/>
      <c r="BG125" s="25"/>
      <c r="BH125" s="77"/>
      <c r="BI125" s="25"/>
      <c r="BJ125" s="77"/>
      <c r="BK125" s="25"/>
      <c r="BL125" s="77">
        <v>84</v>
      </c>
      <c r="BM125" s="25">
        <v>84</v>
      </c>
      <c r="BN125" s="77"/>
      <c r="BO125" s="25"/>
      <c r="BP125" s="77"/>
      <c r="BQ125" s="25"/>
      <c r="BR125" s="77"/>
      <c r="BS125" s="25"/>
      <c r="BT125" s="77"/>
      <c r="BU125" s="25"/>
      <c r="BV125" s="77">
        <v>74</v>
      </c>
      <c r="BW125" s="25">
        <v>74</v>
      </c>
      <c r="BX125" s="678"/>
      <c r="BY125" s="678"/>
      <c r="BZ125" s="13"/>
      <c r="CA125" s="678"/>
      <c r="CB125" s="678"/>
      <c r="CC125" s="679"/>
      <c r="CD125" s="77">
        <v>290</v>
      </c>
      <c r="CE125" s="25">
        <v>290</v>
      </c>
    </row>
    <row r="126" spans="1:83" ht="15" customHeight="1" x14ac:dyDescent="0.2">
      <c r="B126" s="1">
        <v>59</v>
      </c>
      <c r="C126" s="13" t="s">
        <v>766</v>
      </c>
      <c r="D126" s="20">
        <v>8</v>
      </c>
      <c r="E126" s="22">
        <v>10447969</v>
      </c>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77">
        <v>47</v>
      </c>
      <c r="AK126" s="25">
        <v>47</v>
      </c>
      <c r="AL126" s="77">
        <v>65</v>
      </c>
      <c r="AM126" s="25">
        <v>65</v>
      </c>
      <c r="AN126" s="77">
        <v>45</v>
      </c>
      <c r="AO126" s="25">
        <v>45</v>
      </c>
      <c r="AP126" s="77">
        <v>62</v>
      </c>
      <c r="AQ126" s="25">
        <v>62</v>
      </c>
      <c r="AR126" s="77">
        <v>70</v>
      </c>
      <c r="AS126" s="25">
        <v>70</v>
      </c>
      <c r="AT126" s="77">
        <v>41</v>
      </c>
      <c r="AU126" s="25">
        <v>41</v>
      </c>
      <c r="AV126" s="77">
        <v>64</v>
      </c>
      <c r="AW126" s="25">
        <v>64</v>
      </c>
      <c r="AX126" s="77"/>
      <c r="AY126" s="25"/>
      <c r="AZ126" s="77"/>
      <c r="BA126" s="25"/>
      <c r="BB126" s="77"/>
      <c r="BC126" s="25"/>
      <c r="BD126" s="77"/>
      <c r="BE126" s="1"/>
      <c r="BF126" s="1">
        <v>54</v>
      </c>
      <c r="BG126" s="25">
        <v>54</v>
      </c>
      <c r="BH126" s="77"/>
      <c r="BI126" s="25"/>
      <c r="BJ126" s="77"/>
      <c r="BK126" s="25"/>
      <c r="BL126" s="77"/>
      <c r="BM126" s="25"/>
      <c r="BN126" s="77"/>
      <c r="BO126" s="25"/>
      <c r="BP126" s="77">
        <v>60</v>
      </c>
      <c r="BQ126" s="25">
        <v>60</v>
      </c>
      <c r="BR126" s="77"/>
      <c r="BS126" s="25"/>
      <c r="BT126" s="77"/>
      <c r="BU126" s="25"/>
      <c r="BV126" s="77">
        <v>55</v>
      </c>
      <c r="BW126" s="25">
        <v>55</v>
      </c>
      <c r="BX126" s="678"/>
      <c r="BY126" s="678"/>
      <c r="BZ126" s="13"/>
      <c r="CA126" s="678"/>
      <c r="CB126" s="678"/>
      <c r="CC126" s="679"/>
      <c r="CD126" s="77">
        <v>290</v>
      </c>
      <c r="CE126" s="25">
        <v>290</v>
      </c>
    </row>
    <row r="127" spans="1:83" ht="15" customHeight="1" x14ac:dyDescent="0.2">
      <c r="A127" s="101" t="s">
        <v>1860</v>
      </c>
      <c r="B127" s="1">
        <v>60</v>
      </c>
      <c r="C127" s="13" t="s">
        <v>768</v>
      </c>
      <c r="D127" s="20">
        <v>8</v>
      </c>
      <c r="E127" s="22">
        <v>10447925</v>
      </c>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77">
        <v>44</v>
      </c>
      <c r="AK127" s="25">
        <v>44</v>
      </c>
      <c r="AL127" s="77">
        <v>57</v>
      </c>
      <c r="AM127" s="25">
        <v>57</v>
      </c>
      <c r="AN127" s="77">
        <v>40</v>
      </c>
      <c r="AO127" s="25">
        <v>40</v>
      </c>
      <c r="AP127" s="77">
        <v>63</v>
      </c>
      <c r="AQ127" s="25">
        <v>63</v>
      </c>
      <c r="AR127" s="77">
        <v>87</v>
      </c>
      <c r="AS127" s="25">
        <v>87</v>
      </c>
      <c r="AT127" s="77">
        <v>56</v>
      </c>
      <c r="AU127" s="25">
        <v>56</v>
      </c>
      <c r="AV127" s="77">
        <v>67</v>
      </c>
      <c r="AW127" s="25">
        <v>67</v>
      </c>
      <c r="AX127" s="77"/>
      <c r="AY127" s="25"/>
      <c r="AZ127" s="77"/>
      <c r="BA127" s="25"/>
      <c r="BB127" s="77"/>
      <c r="BC127" s="25"/>
      <c r="BD127" s="77">
        <v>72</v>
      </c>
      <c r="BE127" s="1">
        <v>72</v>
      </c>
      <c r="BF127" s="1"/>
      <c r="BG127" s="25"/>
      <c r="BH127" s="77"/>
      <c r="BI127" s="25"/>
      <c r="BJ127" s="77"/>
      <c r="BK127" s="25"/>
      <c r="BL127" s="673">
        <v>76</v>
      </c>
      <c r="BM127" s="674">
        <v>77</v>
      </c>
      <c r="BN127" s="77"/>
      <c r="BO127" s="25"/>
      <c r="BP127" s="77"/>
      <c r="BQ127" s="25"/>
      <c r="BR127" s="77"/>
      <c r="BS127" s="25"/>
      <c r="BT127" s="77">
        <v>64</v>
      </c>
      <c r="BU127" s="25">
        <v>64</v>
      </c>
      <c r="BV127" s="77"/>
      <c r="BW127" s="25"/>
      <c r="BX127" s="678"/>
      <c r="BY127" s="678"/>
      <c r="BZ127" s="13"/>
      <c r="CA127" s="678"/>
      <c r="CB127" s="678"/>
      <c r="CC127" s="679"/>
      <c r="CD127" s="77">
        <v>290</v>
      </c>
      <c r="CE127" s="25">
        <v>290</v>
      </c>
    </row>
    <row r="128" spans="1:83" ht="15" customHeight="1" x14ac:dyDescent="0.2">
      <c r="B128" s="1">
        <v>61</v>
      </c>
      <c r="C128" s="13" t="s">
        <v>770</v>
      </c>
      <c r="D128" s="20">
        <v>8</v>
      </c>
      <c r="E128" s="22">
        <v>10447914</v>
      </c>
      <c r="F128" s="77"/>
      <c r="G128" s="1"/>
      <c r="H128" s="1"/>
      <c r="I128" s="25"/>
      <c r="J128" s="77"/>
      <c r="K128" s="1"/>
      <c r="L128" s="1"/>
      <c r="M128" s="25"/>
      <c r="N128" s="77"/>
      <c r="O128" s="1"/>
      <c r="P128" s="1"/>
      <c r="Q128" s="25"/>
      <c r="R128" s="77"/>
      <c r="S128" s="25"/>
      <c r="T128" s="77"/>
      <c r="U128" s="25"/>
      <c r="V128" s="77"/>
      <c r="W128" s="25"/>
      <c r="X128" s="77"/>
      <c r="Y128" s="25"/>
      <c r="Z128" s="77"/>
      <c r="AA128" s="25"/>
      <c r="AB128" s="77"/>
      <c r="AC128" s="25"/>
      <c r="AD128" s="77"/>
      <c r="AE128" s="25"/>
      <c r="AF128" s="77"/>
      <c r="AG128" s="25"/>
      <c r="AH128" s="77"/>
      <c r="AI128" s="25"/>
      <c r="AJ128" s="77">
        <v>65</v>
      </c>
      <c r="AK128" s="25">
        <v>65</v>
      </c>
      <c r="AL128" s="77">
        <v>80</v>
      </c>
      <c r="AM128" s="25">
        <v>80</v>
      </c>
      <c r="AN128" s="77">
        <v>71</v>
      </c>
      <c r="AO128" s="25">
        <v>71</v>
      </c>
      <c r="AP128" s="77">
        <v>80</v>
      </c>
      <c r="AQ128" s="25">
        <v>80</v>
      </c>
      <c r="AR128" s="77">
        <v>82</v>
      </c>
      <c r="AS128" s="25">
        <v>82</v>
      </c>
      <c r="AT128" s="77">
        <v>74</v>
      </c>
      <c r="AU128" s="25">
        <v>74</v>
      </c>
      <c r="AV128" s="77">
        <v>72</v>
      </c>
      <c r="AW128" s="25">
        <v>72</v>
      </c>
      <c r="AX128" s="77"/>
      <c r="AY128" s="25"/>
      <c r="AZ128" s="77"/>
      <c r="BA128" s="25"/>
      <c r="BB128" s="77"/>
      <c r="BC128" s="25"/>
      <c r="BD128" s="77">
        <v>82</v>
      </c>
      <c r="BE128" s="1">
        <v>82</v>
      </c>
      <c r="BF128" s="1"/>
      <c r="BG128" s="25"/>
      <c r="BH128" s="77"/>
      <c r="BI128" s="25"/>
      <c r="BJ128" s="77"/>
      <c r="BK128" s="25"/>
      <c r="BL128" s="77">
        <v>74</v>
      </c>
      <c r="BM128" s="25">
        <v>74</v>
      </c>
      <c r="BN128" s="77"/>
      <c r="BO128" s="25"/>
      <c r="BP128" s="77"/>
      <c r="BQ128" s="25"/>
      <c r="BR128" s="77"/>
      <c r="BS128" s="25"/>
      <c r="BT128" s="77"/>
      <c r="BU128" s="25"/>
      <c r="BV128" s="77">
        <v>71</v>
      </c>
      <c r="BW128" s="25">
        <v>71</v>
      </c>
      <c r="BX128" s="678"/>
      <c r="BY128" s="678"/>
      <c r="BZ128" s="13"/>
      <c r="CA128" s="678"/>
      <c r="CB128" s="678"/>
      <c r="CC128" s="679"/>
      <c r="CD128" s="77">
        <v>290</v>
      </c>
      <c r="CE128" s="25">
        <v>290</v>
      </c>
    </row>
    <row r="129" spans="1:83" ht="15" customHeight="1" x14ac:dyDescent="0.2">
      <c r="A129" s="101" t="s">
        <v>1862</v>
      </c>
      <c r="B129" s="1">
        <v>62</v>
      </c>
      <c r="C129" s="13" t="s">
        <v>772</v>
      </c>
      <c r="D129" s="20">
        <v>8</v>
      </c>
      <c r="E129" s="22">
        <v>10448380</v>
      </c>
      <c r="F129" s="77"/>
      <c r="G129" s="1"/>
      <c r="H129" s="1"/>
      <c r="I129" s="25"/>
      <c r="J129" s="77"/>
      <c r="K129" s="1"/>
      <c r="L129" s="1"/>
      <c r="M129" s="25"/>
      <c r="N129" s="77"/>
      <c r="O129" s="1"/>
      <c r="P129" s="1"/>
      <c r="Q129" s="25"/>
      <c r="R129" s="77"/>
      <c r="S129" s="25"/>
      <c r="T129" s="77"/>
      <c r="U129" s="25"/>
      <c r="V129" s="77"/>
      <c r="W129" s="25"/>
      <c r="X129" s="77"/>
      <c r="Y129" s="25"/>
      <c r="Z129" s="77"/>
      <c r="AA129" s="25"/>
      <c r="AB129" s="77"/>
      <c r="AC129" s="25"/>
      <c r="AD129" s="77"/>
      <c r="AE129" s="25"/>
      <c r="AF129" s="77"/>
      <c r="AG129" s="25"/>
      <c r="AH129" s="77"/>
      <c r="AI129" s="25"/>
      <c r="AJ129" s="77">
        <v>40</v>
      </c>
      <c r="AK129" s="25">
        <v>40</v>
      </c>
      <c r="AL129" s="77">
        <v>61</v>
      </c>
      <c r="AM129" s="25">
        <v>61</v>
      </c>
      <c r="AN129" s="673">
        <v>48</v>
      </c>
      <c r="AO129" s="674">
        <v>47</v>
      </c>
      <c r="AP129" s="77">
        <v>54</v>
      </c>
      <c r="AQ129" s="25">
        <v>54</v>
      </c>
      <c r="AR129" s="77">
        <v>57</v>
      </c>
      <c r="AS129" s="25">
        <v>57</v>
      </c>
      <c r="AT129" s="77">
        <v>61</v>
      </c>
      <c r="AU129" s="25">
        <v>61</v>
      </c>
      <c r="AV129" s="77">
        <v>51</v>
      </c>
      <c r="AW129" s="25">
        <v>51</v>
      </c>
      <c r="AX129" s="77"/>
      <c r="AY129" s="25"/>
      <c r="AZ129" s="77"/>
      <c r="BA129" s="25"/>
      <c r="BB129" s="77"/>
      <c r="BC129" s="25"/>
      <c r="BD129" s="77">
        <v>65</v>
      </c>
      <c r="BE129" s="1">
        <v>65</v>
      </c>
      <c r="BF129" s="1"/>
      <c r="BG129" s="25"/>
      <c r="BH129" s="77"/>
      <c r="BI129" s="25"/>
      <c r="BJ129" s="77"/>
      <c r="BK129" s="25"/>
      <c r="BL129" s="673">
        <v>54</v>
      </c>
      <c r="BM129" s="674">
        <v>55</v>
      </c>
      <c r="BN129" s="77"/>
      <c r="BO129" s="25"/>
      <c r="BP129" s="77"/>
      <c r="BQ129" s="25"/>
      <c r="BR129" s="77"/>
      <c r="BS129" s="25"/>
      <c r="BT129" s="77"/>
      <c r="BU129" s="25"/>
      <c r="BV129" s="77">
        <v>48</v>
      </c>
      <c r="BW129" s="25">
        <v>48</v>
      </c>
      <c r="BX129" s="678"/>
      <c r="BY129" s="678"/>
      <c r="BZ129" s="13"/>
      <c r="CA129" s="678"/>
      <c r="CB129" s="678"/>
      <c r="CC129" s="679"/>
      <c r="CD129" s="77">
        <v>290</v>
      </c>
      <c r="CE129" s="25">
        <v>290</v>
      </c>
    </row>
    <row r="130" spans="1:83" ht="15" customHeight="1" x14ac:dyDescent="0.2">
      <c r="B130" s="1">
        <v>63</v>
      </c>
      <c r="C130" s="13" t="s">
        <v>774</v>
      </c>
      <c r="D130" s="20">
        <v>8</v>
      </c>
      <c r="E130" s="22">
        <v>10448047</v>
      </c>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77">
        <v>40</v>
      </c>
      <c r="AK130" s="25">
        <v>40</v>
      </c>
      <c r="AL130" s="77">
        <v>55</v>
      </c>
      <c r="AM130" s="25">
        <v>55</v>
      </c>
      <c r="AN130" s="77">
        <v>44</v>
      </c>
      <c r="AO130" s="25">
        <v>44</v>
      </c>
      <c r="AP130" s="77">
        <v>57</v>
      </c>
      <c r="AQ130" s="25">
        <v>57</v>
      </c>
      <c r="AR130" s="77">
        <v>64</v>
      </c>
      <c r="AS130" s="25">
        <v>64</v>
      </c>
      <c r="AT130" s="77">
        <v>52</v>
      </c>
      <c r="AU130" s="25">
        <v>52</v>
      </c>
      <c r="AV130" s="77">
        <v>48</v>
      </c>
      <c r="AW130" s="25">
        <v>48</v>
      </c>
      <c r="AX130" s="77"/>
      <c r="AY130" s="25"/>
      <c r="AZ130" s="77"/>
      <c r="BA130" s="25"/>
      <c r="BB130" s="77"/>
      <c r="BC130" s="25"/>
      <c r="BD130" s="77"/>
      <c r="BE130" s="1"/>
      <c r="BF130" s="1">
        <v>30</v>
      </c>
      <c r="BG130" s="25">
        <v>30</v>
      </c>
      <c r="BH130" s="77"/>
      <c r="BI130" s="25"/>
      <c r="BJ130" s="77"/>
      <c r="BK130" s="25"/>
      <c r="BL130" s="77"/>
      <c r="BM130" s="25"/>
      <c r="BN130" s="77"/>
      <c r="BO130" s="25"/>
      <c r="BP130" s="77"/>
      <c r="BQ130" s="25"/>
      <c r="BR130" s="77"/>
      <c r="BS130" s="25"/>
      <c r="BT130" s="77">
        <v>56</v>
      </c>
      <c r="BU130" s="25">
        <v>56</v>
      </c>
      <c r="BV130" s="77">
        <v>50</v>
      </c>
      <c r="BW130" s="25">
        <v>50</v>
      </c>
      <c r="BX130" s="678"/>
      <c r="BY130" s="678"/>
      <c r="BZ130" s="13"/>
      <c r="CA130" s="678"/>
      <c r="CB130" s="678"/>
      <c r="CC130" s="679"/>
      <c r="CD130" s="77">
        <v>280</v>
      </c>
      <c r="CE130" s="25">
        <v>280</v>
      </c>
    </row>
    <row r="131" spans="1:83" ht="15" customHeight="1" x14ac:dyDescent="0.2">
      <c r="A131" s="101" t="s">
        <v>1860</v>
      </c>
      <c r="B131" s="1">
        <v>64</v>
      </c>
      <c r="C131" s="13" t="s">
        <v>776</v>
      </c>
      <c r="D131" s="20">
        <v>8</v>
      </c>
      <c r="E131" s="22">
        <v>10448014</v>
      </c>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77">
        <v>40</v>
      </c>
      <c r="AK131" s="25">
        <v>40</v>
      </c>
      <c r="AL131" s="77">
        <v>63</v>
      </c>
      <c r="AM131" s="25">
        <v>63</v>
      </c>
      <c r="AN131" s="77">
        <v>55</v>
      </c>
      <c r="AO131" s="25">
        <v>55</v>
      </c>
      <c r="AP131" s="77">
        <v>59</v>
      </c>
      <c r="AQ131" s="25">
        <v>59</v>
      </c>
      <c r="AR131" s="77">
        <v>66</v>
      </c>
      <c r="AS131" s="25">
        <v>66</v>
      </c>
      <c r="AT131" s="77">
        <v>60</v>
      </c>
      <c r="AU131" s="25">
        <v>60</v>
      </c>
      <c r="AV131" s="77">
        <v>64</v>
      </c>
      <c r="AW131" s="25">
        <v>64</v>
      </c>
      <c r="AX131" s="77"/>
      <c r="AY131" s="25"/>
      <c r="AZ131" s="77"/>
      <c r="BA131" s="25"/>
      <c r="BB131" s="77"/>
      <c r="BC131" s="25"/>
      <c r="BD131" s="77">
        <v>62</v>
      </c>
      <c r="BE131" s="1">
        <v>62</v>
      </c>
      <c r="BF131" s="1"/>
      <c r="BG131" s="25"/>
      <c r="BH131" s="77"/>
      <c r="BI131" s="25"/>
      <c r="BJ131" s="77"/>
      <c r="BK131" s="25"/>
      <c r="BL131" s="673">
        <v>58</v>
      </c>
      <c r="BM131" s="674">
        <v>59</v>
      </c>
      <c r="BN131" s="77"/>
      <c r="BO131" s="25"/>
      <c r="BP131" s="77"/>
      <c r="BQ131" s="25"/>
      <c r="BR131" s="77"/>
      <c r="BS131" s="25"/>
      <c r="BT131" s="77"/>
      <c r="BU131" s="25"/>
      <c r="BV131" s="77">
        <v>51</v>
      </c>
      <c r="BW131" s="25">
        <v>51</v>
      </c>
      <c r="BX131" s="678"/>
      <c r="BY131" s="678"/>
      <c r="BZ131" s="13"/>
      <c r="CA131" s="678"/>
      <c r="CB131" s="678"/>
      <c r="CC131" s="679"/>
      <c r="CD131" s="77">
        <v>290</v>
      </c>
      <c r="CE131" s="25">
        <v>290</v>
      </c>
    </row>
    <row r="132" spans="1:83" ht="15" customHeight="1" x14ac:dyDescent="0.2">
      <c r="B132" s="1">
        <v>65</v>
      </c>
      <c r="C132" s="13" t="s">
        <v>778</v>
      </c>
      <c r="D132" s="20">
        <v>8</v>
      </c>
      <c r="E132" s="22">
        <v>10448003</v>
      </c>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77">
        <v>47</v>
      </c>
      <c r="AK132" s="25">
        <v>47</v>
      </c>
      <c r="AL132" s="77">
        <v>63</v>
      </c>
      <c r="AM132" s="25">
        <v>63</v>
      </c>
      <c r="AN132" s="77">
        <v>50</v>
      </c>
      <c r="AO132" s="25">
        <v>50</v>
      </c>
      <c r="AP132" s="77">
        <v>59</v>
      </c>
      <c r="AQ132" s="25">
        <v>59</v>
      </c>
      <c r="AR132" s="77">
        <v>58</v>
      </c>
      <c r="AS132" s="25">
        <v>58</v>
      </c>
      <c r="AT132" s="77">
        <v>62</v>
      </c>
      <c r="AU132" s="25">
        <v>62</v>
      </c>
      <c r="AV132" s="77">
        <v>70</v>
      </c>
      <c r="AW132" s="25">
        <v>70</v>
      </c>
      <c r="AX132" s="77"/>
      <c r="AY132" s="25"/>
      <c r="AZ132" s="77"/>
      <c r="BA132" s="25"/>
      <c r="BB132" s="77"/>
      <c r="BC132" s="25"/>
      <c r="BD132" s="77"/>
      <c r="BE132" s="1"/>
      <c r="BF132" s="1">
        <v>30</v>
      </c>
      <c r="BG132" s="25">
        <v>30</v>
      </c>
      <c r="BH132" s="77"/>
      <c r="BI132" s="25"/>
      <c r="BJ132" s="77"/>
      <c r="BK132" s="25"/>
      <c r="BL132" s="77"/>
      <c r="BM132" s="25"/>
      <c r="BN132" s="77"/>
      <c r="BO132" s="25"/>
      <c r="BP132" s="77"/>
      <c r="BQ132" s="25"/>
      <c r="BR132" s="77"/>
      <c r="BS132" s="25"/>
      <c r="BT132" s="77">
        <v>57</v>
      </c>
      <c r="BU132" s="25">
        <v>57</v>
      </c>
      <c r="BV132" s="77">
        <v>50</v>
      </c>
      <c r="BW132" s="25">
        <v>50</v>
      </c>
      <c r="BX132" s="678"/>
      <c r="BY132" s="678"/>
      <c r="BZ132" s="13"/>
      <c r="CA132" s="678"/>
      <c r="CB132" s="678"/>
      <c r="CC132" s="679"/>
      <c r="CD132" s="77">
        <v>280</v>
      </c>
      <c r="CE132" s="25">
        <v>280</v>
      </c>
    </row>
    <row r="133" spans="1:83" ht="15" customHeight="1" x14ac:dyDescent="0.2">
      <c r="B133" s="1">
        <v>66</v>
      </c>
      <c r="C133" s="13" t="s">
        <v>780</v>
      </c>
      <c r="D133" s="20">
        <v>8</v>
      </c>
      <c r="E133" s="22">
        <v>10447992</v>
      </c>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v>47</v>
      </c>
      <c r="AK133" s="25">
        <v>47</v>
      </c>
      <c r="AL133" s="77">
        <v>65</v>
      </c>
      <c r="AM133" s="25">
        <v>65</v>
      </c>
      <c r="AN133" s="77">
        <v>44</v>
      </c>
      <c r="AO133" s="25">
        <v>44</v>
      </c>
      <c r="AP133" s="77">
        <v>50</v>
      </c>
      <c r="AQ133" s="25">
        <v>50</v>
      </c>
      <c r="AR133" s="77">
        <v>57</v>
      </c>
      <c r="AS133" s="25">
        <v>57</v>
      </c>
      <c r="AT133" s="77">
        <v>60</v>
      </c>
      <c r="AU133" s="25">
        <v>60</v>
      </c>
      <c r="AV133" s="77">
        <v>50</v>
      </c>
      <c r="AW133" s="25">
        <v>50</v>
      </c>
      <c r="AX133" s="77"/>
      <c r="AY133" s="25"/>
      <c r="AZ133" s="77"/>
      <c r="BA133" s="25"/>
      <c r="BB133" s="77"/>
      <c r="BC133" s="25"/>
      <c r="BD133" s="77"/>
      <c r="BE133" s="1"/>
      <c r="BF133" s="1">
        <v>28</v>
      </c>
      <c r="BG133" s="25">
        <v>28</v>
      </c>
      <c r="BH133" s="77"/>
      <c r="BI133" s="25"/>
      <c r="BJ133" s="77"/>
      <c r="BK133" s="25"/>
      <c r="BL133" s="77">
        <v>62</v>
      </c>
      <c r="BM133" s="25">
        <v>62</v>
      </c>
      <c r="BN133" s="77"/>
      <c r="BO133" s="25"/>
      <c r="BP133" s="77">
        <v>51</v>
      </c>
      <c r="BQ133" s="25">
        <v>51</v>
      </c>
      <c r="BR133" s="77"/>
      <c r="BS133" s="25"/>
      <c r="BT133" s="77"/>
      <c r="BU133" s="25"/>
      <c r="BV133" s="77"/>
      <c r="BW133" s="25"/>
      <c r="BX133" s="678"/>
      <c r="BY133" s="678"/>
      <c r="BZ133" s="13"/>
      <c r="CA133" s="678"/>
      <c r="CB133" s="678"/>
      <c r="CC133" s="679"/>
      <c r="CD133" s="77">
        <v>280</v>
      </c>
      <c r="CE133" s="25">
        <v>280</v>
      </c>
    </row>
    <row r="134" spans="1:83" ht="15" customHeight="1" x14ac:dyDescent="0.2">
      <c r="B134" s="1">
        <v>69</v>
      </c>
      <c r="C134" s="13" t="s">
        <v>786</v>
      </c>
      <c r="D134" s="20">
        <v>8</v>
      </c>
      <c r="E134" s="22">
        <v>10447877</v>
      </c>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v>53</v>
      </c>
      <c r="AK134" s="25">
        <v>53</v>
      </c>
      <c r="AL134" s="77">
        <v>71</v>
      </c>
      <c r="AM134" s="25">
        <v>71</v>
      </c>
      <c r="AN134" s="77">
        <v>66</v>
      </c>
      <c r="AO134" s="25">
        <v>66</v>
      </c>
      <c r="AP134" s="77">
        <v>76</v>
      </c>
      <c r="AQ134" s="25">
        <v>76</v>
      </c>
      <c r="AR134" s="77">
        <v>84</v>
      </c>
      <c r="AS134" s="25">
        <v>84</v>
      </c>
      <c r="AT134" s="77">
        <v>77</v>
      </c>
      <c r="AU134" s="25">
        <v>77</v>
      </c>
      <c r="AV134" s="77">
        <v>66</v>
      </c>
      <c r="AW134" s="25">
        <v>66</v>
      </c>
      <c r="AX134" s="77"/>
      <c r="AY134" s="25"/>
      <c r="AZ134" s="77"/>
      <c r="BA134" s="25"/>
      <c r="BB134" s="77"/>
      <c r="BC134" s="25"/>
      <c r="BD134" s="77">
        <v>65</v>
      </c>
      <c r="BE134" s="1">
        <v>65</v>
      </c>
      <c r="BF134" s="1"/>
      <c r="BG134" s="25"/>
      <c r="BH134" s="77"/>
      <c r="BI134" s="25"/>
      <c r="BJ134" s="77"/>
      <c r="BK134" s="25"/>
      <c r="BL134" s="77">
        <v>75</v>
      </c>
      <c r="BM134" s="25">
        <v>75</v>
      </c>
      <c r="BN134" s="77"/>
      <c r="BO134" s="25"/>
      <c r="BP134" s="77"/>
      <c r="BQ134" s="25"/>
      <c r="BR134" s="77"/>
      <c r="BS134" s="25"/>
      <c r="BT134" s="77"/>
      <c r="BU134" s="25"/>
      <c r="BV134" s="77">
        <v>65</v>
      </c>
      <c r="BW134" s="25">
        <v>65</v>
      </c>
      <c r="BX134" s="678"/>
      <c r="BY134" s="678"/>
      <c r="BZ134" s="13"/>
      <c r="CA134" s="678"/>
      <c r="CB134" s="678"/>
      <c r="CC134" s="679"/>
      <c r="CD134" s="77">
        <v>290</v>
      </c>
      <c r="CE134" s="25">
        <v>290</v>
      </c>
    </row>
    <row r="135" spans="1:83" ht="15" customHeight="1" x14ac:dyDescent="0.2">
      <c r="B135" s="1">
        <v>70</v>
      </c>
      <c r="C135" s="13" t="s">
        <v>788</v>
      </c>
      <c r="D135" s="20">
        <v>8</v>
      </c>
      <c r="E135" s="22">
        <v>10447903</v>
      </c>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v>43</v>
      </c>
      <c r="AK135" s="25">
        <v>43</v>
      </c>
      <c r="AL135" s="77">
        <v>70</v>
      </c>
      <c r="AM135" s="25">
        <v>70</v>
      </c>
      <c r="AN135" s="77">
        <v>53</v>
      </c>
      <c r="AO135" s="25">
        <v>53</v>
      </c>
      <c r="AP135" s="77">
        <v>70</v>
      </c>
      <c r="AQ135" s="25">
        <v>70</v>
      </c>
      <c r="AR135" s="77">
        <v>71</v>
      </c>
      <c r="AS135" s="25">
        <v>71</v>
      </c>
      <c r="AT135" s="77">
        <v>61</v>
      </c>
      <c r="AU135" s="25">
        <v>61</v>
      </c>
      <c r="AV135" s="77">
        <v>73</v>
      </c>
      <c r="AW135" s="25">
        <v>73</v>
      </c>
      <c r="AX135" s="77"/>
      <c r="AY135" s="25"/>
      <c r="AZ135" s="77"/>
      <c r="BA135" s="25"/>
      <c r="BB135" s="77"/>
      <c r="BC135" s="25"/>
      <c r="BD135" s="77">
        <v>40</v>
      </c>
      <c r="BE135" s="1">
        <v>40</v>
      </c>
      <c r="BF135" s="1"/>
      <c r="BG135" s="25"/>
      <c r="BH135" s="77"/>
      <c r="BI135" s="25"/>
      <c r="BJ135" s="77"/>
      <c r="BK135" s="25"/>
      <c r="BL135" s="77"/>
      <c r="BM135" s="25"/>
      <c r="BN135" s="77"/>
      <c r="BO135" s="25"/>
      <c r="BP135" s="77"/>
      <c r="BQ135" s="25"/>
      <c r="BR135" s="77"/>
      <c r="BS135" s="25"/>
      <c r="BT135" s="77">
        <v>65</v>
      </c>
      <c r="BU135" s="25">
        <v>65</v>
      </c>
      <c r="BV135" s="77">
        <v>52</v>
      </c>
      <c r="BW135" s="25">
        <v>52</v>
      </c>
      <c r="BX135" s="678"/>
      <c r="BY135" s="678"/>
      <c r="BZ135" s="13"/>
      <c r="CA135" s="678"/>
      <c r="CB135" s="678"/>
      <c r="CC135" s="679"/>
      <c r="CD135" s="77">
        <v>290</v>
      </c>
      <c r="CE135" s="25">
        <v>290</v>
      </c>
    </row>
    <row r="136" spans="1:83" ht="15" customHeight="1" x14ac:dyDescent="0.2">
      <c r="A136" s="101" t="s">
        <v>1860</v>
      </c>
      <c r="B136" s="1">
        <v>68</v>
      </c>
      <c r="C136" s="13" t="s">
        <v>784</v>
      </c>
      <c r="D136" s="20">
        <v>8</v>
      </c>
      <c r="E136" s="22">
        <v>10447970</v>
      </c>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v>42</v>
      </c>
      <c r="AK136" s="25">
        <v>42</v>
      </c>
      <c r="AL136" s="77">
        <v>61</v>
      </c>
      <c r="AM136" s="25">
        <v>61</v>
      </c>
      <c r="AN136" s="77">
        <v>40</v>
      </c>
      <c r="AO136" s="25">
        <v>40</v>
      </c>
      <c r="AP136" s="77">
        <v>55</v>
      </c>
      <c r="AQ136" s="25">
        <v>55</v>
      </c>
      <c r="AR136" s="77">
        <v>71</v>
      </c>
      <c r="AS136" s="25">
        <v>71</v>
      </c>
      <c r="AT136" s="77">
        <v>53</v>
      </c>
      <c r="AU136" s="25">
        <v>53</v>
      </c>
      <c r="AV136" s="77">
        <v>72</v>
      </c>
      <c r="AW136" s="25">
        <v>72</v>
      </c>
      <c r="AX136" s="77"/>
      <c r="AY136" s="25"/>
      <c r="AZ136" s="77"/>
      <c r="BA136" s="25"/>
      <c r="BB136" s="77"/>
      <c r="BC136" s="25"/>
      <c r="BD136" s="77">
        <v>25</v>
      </c>
      <c r="BE136" s="1">
        <v>25</v>
      </c>
      <c r="BF136" s="1"/>
      <c r="BG136" s="25"/>
      <c r="BH136" s="77"/>
      <c r="BI136" s="25"/>
      <c r="BJ136" s="77"/>
      <c r="BK136" s="25"/>
      <c r="BL136" s="673">
        <v>62</v>
      </c>
      <c r="BM136" s="674">
        <v>63</v>
      </c>
      <c r="BN136" s="77"/>
      <c r="BO136" s="25"/>
      <c r="BP136" s="77"/>
      <c r="BQ136" s="25"/>
      <c r="BR136" s="77"/>
      <c r="BS136" s="25"/>
      <c r="BT136" s="77">
        <v>56</v>
      </c>
      <c r="BU136" s="25">
        <v>56</v>
      </c>
      <c r="BV136" s="77"/>
      <c r="BW136" s="25"/>
      <c r="BX136" s="678"/>
      <c r="BY136" s="678"/>
      <c r="BZ136" s="13"/>
      <c r="CA136" s="678"/>
      <c r="CB136" s="678"/>
      <c r="CC136" s="679"/>
      <c r="CD136" s="77">
        <v>280</v>
      </c>
      <c r="CE136" s="25">
        <v>280</v>
      </c>
    </row>
    <row r="137" spans="1:83" ht="15" customHeight="1" x14ac:dyDescent="0.2">
      <c r="B137" s="1">
        <v>10</v>
      </c>
      <c r="C137" s="13" t="s">
        <v>604</v>
      </c>
      <c r="D137" s="20">
        <v>8</v>
      </c>
      <c r="E137" s="22">
        <v>10448298</v>
      </c>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v>40</v>
      </c>
      <c r="AK137" s="25">
        <v>40</v>
      </c>
      <c r="AL137" s="77">
        <v>69</v>
      </c>
      <c r="AM137" s="25">
        <v>69</v>
      </c>
      <c r="AN137" s="77">
        <v>40</v>
      </c>
      <c r="AO137" s="25">
        <v>40</v>
      </c>
      <c r="AP137" s="77">
        <v>59</v>
      </c>
      <c r="AQ137" s="25">
        <v>59</v>
      </c>
      <c r="AR137" s="77">
        <v>70</v>
      </c>
      <c r="AS137" s="25">
        <v>70</v>
      </c>
      <c r="AT137" s="77">
        <v>54</v>
      </c>
      <c r="AU137" s="25">
        <v>54</v>
      </c>
      <c r="AV137" s="77">
        <v>53</v>
      </c>
      <c r="AW137" s="25">
        <v>53</v>
      </c>
      <c r="AX137" s="77"/>
      <c r="AY137" s="25"/>
      <c r="AZ137" s="77"/>
      <c r="BA137" s="25"/>
      <c r="BB137" s="77"/>
      <c r="BC137" s="25"/>
      <c r="BD137" s="77"/>
      <c r="BE137" s="1"/>
      <c r="BF137" s="1">
        <v>30</v>
      </c>
      <c r="BG137" s="25">
        <v>30</v>
      </c>
      <c r="BH137" s="77"/>
      <c r="BI137" s="25"/>
      <c r="BJ137" s="77"/>
      <c r="BK137" s="25"/>
      <c r="BL137" s="77"/>
      <c r="BM137" s="25"/>
      <c r="BN137" s="77"/>
      <c r="BO137" s="25"/>
      <c r="BP137" s="77"/>
      <c r="BQ137" s="25"/>
      <c r="BR137" s="77"/>
      <c r="BS137" s="25"/>
      <c r="BT137" s="77">
        <v>53</v>
      </c>
      <c r="BU137" s="25">
        <v>53</v>
      </c>
      <c r="BV137" s="77">
        <v>52</v>
      </c>
      <c r="BW137" s="25">
        <v>52</v>
      </c>
      <c r="BX137" s="678"/>
      <c r="BY137" s="678"/>
      <c r="BZ137" s="13"/>
      <c r="CA137" s="678"/>
      <c r="CB137" s="678"/>
      <c r="CC137" s="679"/>
      <c r="CD137" s="77">
        <v>280</v>
      </c>
      <c r="CE137" s="25">
        <v>280</v>
      </c>
    </row>
    <row r="138" spans="1:83" ht="15" customHeight="1" x14ac:dyDescent="0.2">
      <c r="A138" s="101" t="s">
        <v>1860</v>
      </c>
      <c r="B138" s="1">
        <v>1</v>
      </c>
      <c r="C138" s="13" t="s">
        <v>443</v>
      </c>
      <c r="D138" s="20">
        <v>8</v>
      </c>
      <c r="E138" s="22">
        <v>9546066</v>
      </c>
      <c r="F138" s="77"/>
      <c r="G138" s="1"/>
      <c r="H138" s="1"/>
      <c r="I138" s="25"/>
      <c r="J138" s="77"/>
      <c r="K138" s="1"/>
      <c r="L138" s="1"/>
      <c r="M138" s="25"/>
      <c r="N138" s="77"/>
      <c r="O138" s="1"/>
      <c r="P138" s="1"/>
      <c r="Q138" s="25"/>
      <c r="R138" s="77"/>
      <c r="S138" s="25"/>
      <c r="T138" s="77"/>
      <c r="U138" s="25"/>
      <c r="V138" s="77">
        <v>77</v>
      </c>
      <c r="W138" s="25">
        <v>77</v>
      </c>
      <c r="X138" s="77"/>
      <c r="Y138" s="25"/>
      <c r="Z138" s="77"/>
      <c r="AA138" s="25"/>
      <c r="AB138" s="77">
        <v>83</v>
      </c>
      <c r="AC138" s="25">
        <v>83</v>
      </c>
      <c r="AD138" s="77">
        <v>76</v>
      </c>
      <c r="AE138" s="25">
        <v>76</v>
      </c>
      <c r="AF138" s="77"/>
      <c r="AG138" s="25"/>
      <c r="AH138" s="77">
        <v>70</v>
      </c>
      <c r="AI138" s="25">
        <v>70</v>
      </c>
      <c r="AJ138" s="77">
        <v>48</v>
      </c>
      <c r="AK138" s="25">
        <v>48</v>
      </c>
      <c r="AL138" s="77">
        <v>62</v>
      </c>
      <c r="AM138" s="25">
        <v>62</v>
      </c>
      <c r="AN138" s="77">
        <v>70</v>
      </c>
      <c r="AO138" s="25">
        <v>70</v>
      </c>
      <c r="AP138" s="77">
        <v>67</v>
      </c>
      <c r="AQ138" s="25">
        <v>67</v>
      </c>
      <c r="AR138" s="77">
        <v>64</v>
      </c>
      <c r="AS138" s="25">
        <v>64</v>
      </c>
      <c r="AT138" s="77">
        <v>63</v>
      </c>
      <c r="AU138" s="25">
        <v>63</v>
      </c>
      <c r="AV138" s="77">
        <v>60</v>
      </c>
      <c r="AW138" s="25">
        <v>60</v>
      </c>
      <c r="AX138" s="77"/>
      <c r="AY138" s="25"/>
      <c r="AZ138" s="77">
        <v>56</v>
      </c>
      <c r="BA138" s="25">
        <v>56</v>
      </c>
      <c r="BB138" s="673">
        <v>72</v>
      </c>
      <c r="BC138" s="674">
        <v>73</v>
      </c>
      <c r="BD138" s="77">
        <v>52</v>
      </c>
      <c r="BE138" s="1">
        <v>52</v>
      </c>
      <c r="BF138" s="1"/>
      <c r="BG138" s="25"/>
      <c r="BH138" s="77"/>
      <c r="BI138" s="25"/>
      <c r="BJ138" s="77">
        <v>61</v>
      </c>
      <c r="BK138" s="25">
        <v>61</v>
      </c>
      <c r="BL138" s="77">
        <v>65</v>
      </c>
      <c r="BM138" s="25">
        <v>65</v>
      </c>
      <c r="BN138" s="77"/>
      <c r="BO138" s="25"/>
      <c r="BP138" s="77"/>
      <c r="BQ138" s="25"/>
      <c r="BR138" s="77"/>
      <c r="BS138" s="25"/>
      <c r="BT138" s="77">
        <v>70</v>
      </c>
      <c r="BU138" s="25">
        <v>70</v>
      </c>
      <c r="BV138" s="77"/>
      <c r="BW138" s="25"/>
      <c r="BX138" s="678"/>
      <c r="BY138" s="678"/>
      <c r="BZ138" s="13"/>
      <c r="CA138" s="678"/>
      <c r="CB138" s="678"/>
      <c r="CC138" s="679"/>
      <c r="CD138" s="77">
        <v>360</v>
      </c>
      <c r="CE138" s="25">
        <v>360</v>
      </c>
    </row>
    <row r="139" spans="1:83" ht="15" customHeight="1" x14ac:dyDescent="0.2">
      <c r="B139" s="1">
        <v>1</v>
      </c>
      <c r="C139" s="13" t="s">
        <v>401</v>
      </c>
      <c r="D139" s="20">
        <v>9</v>
      </c>
      <c r="E139" s="22">
        <v>9856345</v>
      </c>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v>40</v>
      </c>
      <c r="AK139" s="25">
        <v>40</v>
      </c>
      <c r="AL139" s="77">
        <v>64</v>
      </c>
      <c r="AM139" s="25">
        <v>64</v>
      </c>
      <c r="AN139" s="77">
        <v>50</v>
      </c>
      <c r="AO139" s="25">
        <v>50</v>
      </c>
      <c r="AP139" s="77">
        <v>60</v>
      </c>
      <c r="AQ139" s="25">
        <v>60</v>
      </c>
      <c r="AR139" s="77">
        <v>53</v>
      </c>
      <c r="AS139" s="25">
        <v>53</v>
      </c>
      <c r="AT139" s="77">
        <v>68</v>
      </c>
      <c r="AU139" s="25">
        <v>68</v>
      </c>
      <c r="AV139" s="77">
        <v>60</v>
      </c>
      <c r="AW139" s="25">
        <v>60</v>
      </c>
      <c r="AX139" s="77"/>
      <c r="AY139" s="25"/>
      <c r="AZ139" s="77">
        <v>46</v>
      </c>
      <c r="BA139" s="25">
        <v>46</v>
      </c>
      <c r="BB139" s="77">
        <v>70</v>
      </c>
      <c r="BC139" s="25">
        <v>70</v>
      </c>
      <c r="BD139" s="77">
        <v>50</v>
      </c>
      <c r="BE139" s="1">
        <v>50</v>
      </c>
      <c r="BF139" s="1"/>
      <c r="BG139" s="25"/>
      <c r="BH139" s="77"/>
      <c r="BI139" s="25"/>
      <c r="BJ139" s="77">
        <v>41</v>
      </c>
      <c r="BK139" s="25">
        <v>41</v>
      </c>
      <c r="BL139" s="77">
        <v>67</v>
      </c>
      <c r="BM139" s="25">
        <v>67</v>
      </c>
      <c r="BN139" s="77"/>
      <c r="BO139" s="25"/>
      <c r="BP139" s="77"/>
      <c r="BQ139" s="25"/>
      <c r="BR139" s="77"/>
      <c r="BS139" s="25"/>
      <c r="BT139" s="77">
        <v>60</v>
      </c>
      <c r="BU139" s="25">
        <v>60</v>
      </c>
      <c r="BV139" s="77"/>
      <c r="BW139" s="25"/>
      <c r="BX139" s="678"/>
      <c r="BY139" s="678"/>
      <c r="BZ139" s="13"/>
      <c r="CA139" s="678"/>
      <c r="CB139" s="678"/>
      <c r="CC139" s="679"/>
      <c r="CD139" s="77">
        <v>360</v>
      </c>
      <c r="CE139" s="25">
        <v>360</v>
      </c>
    </row>
    <row r="140" spans="1:83" ht="15" customHeight="1" x14ac:dyDescent="0.2">
      <c r="B140" s="1">
        <v>2</v>
      </c>
      <c r="C140" s="13" t="s">
        <v>402</v>
      </c>
      <c r="D140" s="20">
        <v>9</v>
      </c>
      <c r="E140" s="22">
        <v>9856312</v>
      </c>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v>40</v>
      </c>
      <c r="AK140" s="25">
        <v>40</v>
      </c>
      <c r="AL140" s="77">
        <v>57</v>
      </c>
      <c r="AM140" s="25">
        <v>57</v>
      </c>
      <c r="AN140" s="77">
        <v>63</v>
      </c>
      <c r="AO140" s="25">
        <v>63</v>
      </c>
      <c r="AP140" s="77">
        <v>68</v>
      </c>
      <c r="AQ140" s="25">
        <v>68</v>
      </c>
      <c r="AR140" s="77">
        <v>52</v>
      </c>
      <c r="AS140" s="25">
        <v>52</v>
      </c>
      <c r="AT140" s="77">
        <v>68</v>
      </c>
      <c r="AU140" s="25">
        <v>68</v>
      </c>
      <c r="AV140" s="77">
        <v>54</v>
      </c>
      <c r="AW140" s="25">
        <v>54</v>
      </c>
      <c r="AX140" s="77"/>
      <c r="AY140" s="25"/>
      <c r="AZ140" s="77">
        <v>47</v>
      </c>
      <c r="BA140" s="25">
        <v>47</v>
      </c>
      <c r="BB140" s="77">
        <v>70</v>
      </c>
      <c r="BC140" s="25">
        <v>70</v>
      </c>
      <c r="BD140" s="77">
        <v>50</v>
      </c>
      <c r="BE140" s="1">
        <v>50</v>
      </c>
      <c r="BF140" s="1"/>
      <c r="BG140" s="25"/>
      <c r="BH140" s="77"/>
      <c r="BI140" s="25"/>
      <c r="BJ140" s="77">
        <v>41</v>
      </c>
      <c r="BK140" s="25">
        <v>41</v>
      </c>
      <c r="BL140" s="77">
        <v>73</v>
      </c>
      <c r="BM140" s="25">
        <v>73</v>
      </c>
      <c r="BN140" s="77"/>
      <c r="BO140" s="25"/>
      <c r="BP140" s="77"/>
      <c r="BQ140" s="25"/>
      <c r="BR140" s="77"/>
      <c r="BS140" s="25"/>
      <c r="BT140" s="77">
        <v>57</v>
      </c>
      <c r="BU140" s="25">
        <v>57</v>
      </c>
      <c r="BV140" s="77"/>
      <c r="BW140" s="25"/>
      <c r="BX140" s="678"/>
      <c r="BY140" s="678"/>
      <c r="BZ140" s="13"/>
      <c r="CA140" s="678"/>
      <c r="CB140" s="678"/>
      <c r="CC140" s="679"/>
      <c r="CD140" s="77">
        <v>360</v>
      </c>
      <c r="CE140" s="25">
        <v>360</v>
      </c>
    </row>
    <row r="141" spans="1:83" ht="15" customHeight="1" x14ac:dyDescent="0.2">
      <c r="B141" s="1">
        <v>3</v>
      </c>
      <c r="C141" s="13" t="s">
        <v>403</v>
      </c>
      <c r="D141" s="20">
        <v>9</v>
      </c>
      <c r="E141" s="22">
        <v>9856529</v>
      </c>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v>51</v>
      </c>
      <c r="AK141" s="25">
        <v>51</v>
      </c>
      <c r="AL141" s="77">
        <v>61</v>
      </c>
      <c r="AM141" s="25">
        <v>61</v>
      </c>
      <c r="AN141" s="77">
        <v>76</v>
      </c>
      <c r="AO141" s="25">
        <v>76</v>
      </c>
      <c r="AP141" s="77">
        <v>74</v>
      </c>
      <c r="AQ141" s="25">
        <v>74</v>
      </c>
      <c r="AR141" s="77">
        <v>61</v>
      </c>
      <c r="AS141" s="25">
        <v>61</v>
      </c>
      <c r="AT141" s="77">
        <v>69</v>
      </c>
      <c r="AU141" s="25">
        <v>69</v>
      </c>
      <c r="AV141" s="77">
        <v>65</v>
      </c>
      <c r="AW141" s="25">
        <v>65</v>
      </c>
      <c r="AX141" s="77"/>
      <c r="AY141" s="25"/>
      <c r="AZ141" s="77">
        <v>43</v>
      </c>
      <c r="BA141" s="25">
        <v>43</v>
      </c>
      <c r="BB141" s="77">
        <v>65</v>
      </c>
      <c r="BC141" s="25">
        <v>65</v>
      </c>
      <c r="BD141" s="77">
        <v>54</v>
      </c>
      <c r="BE141" s="1">
        <v>54</v>
      </c>
      <c r="BF141" s="1"/>
      <c r="BG141" s="25"/>
      <c r="BH141" s="77"/>
      <c r="BI141" s="25"/>
      <c r="BJ141" s="77">
        <v>41</v>
      </c>
      <c r="BK141" s="25">
        <v>41</v>
      </c>
      <c r="BL141" s="77">
        <v>74</v>
      </c>
      <c r="BM141" s="25">
        <v>74</v>
      </c>
      <c r="BN141" s="77"/>
      <c r="BO141" s="25"/>
      <c r="BP141" s="77"/>
      <c r="BQ141" s="25"/>
      <c r="BR141" s="77"/>
      <c r="BS141" s="25"/>
      <c r="BT141" s="77">
        <v>60</v>
      </c>
      <c r="BU141" s="25">
        <v>60</v>
      </c>
      <c r="BV141" s="77"/>
      <c r="BW141" s="25"/>
      <c r="BX141" s="678"/>
      <c r="BY141" s="678"/>
      <c r="BZ141" s="13"/>
      <c r="CA141" s="678"/>
      <c r="CB141" s="678"/>
      <c r="CC141" s="679"/>
      <c r="CD141" s="77">
        <v>360</v>
      </c>
      <c r="CE141" s="25">
        <v>360</v>
      </c>
    </row>
    <row r="142" spans="1:83" ht="15" customHeight="1" x14ac:dyDescent="0.2">
      <c r="B142" s="1">
        <v>4</v>
      </c>
      <c r="C142" s="13" t="s">
        <v>404</v>
      </c>
      <c r="D142" s="20">
        <v>9</v>
      </c>
      <c r="E142" s="22">
        <v>9856323</v>
      </c>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v>52</v>
      </c>
      <c r="AK142" s="25">
        <v>52</v>
      </c>
      <c r="AL142" s="77">
        <v>80</v>
      </c>
      <c r="AM142" s="25">
        <v>80</v>
      </c>
      <c r="AN142" s="77">
        <v>74</v>
      </c>
      <c r="AO142" s="25">
        <v>74</v>
      </c>
      <c r="AP142" s="77">
        <v>78</v>
      </c>
      <c r="AQ142" s="25">
        <v>78</v>
      </c>
      <c r="AR142" s="77">
        <v>77</v>
      </c>
      <c r="AS142" s="25">
        <v>77</v>
      </c>
      <c r="AT142" s="77">
        <v>72</v>
      </c>
      <c r="AU142" s="25">
        <v>72</v>
      </c>
      <c r="AV142" s="77">
        <v>76</v>
      </c>
      <c r="AW142" s="25">
        <v>76</v>
      </c>
      <c r="AX142" s="77"/>
      <c r="AY142" s="25"/>
      <c r="AZ142" s="77">
        <v>57</v>
      </c>
      <c r="BA142" s="25">
        <v>57</v>
      </c>
      <c r="BB142" s="77">
        <v>69</v>
      </c>
      <c r="BC142" s="25">
        <v>69</v>
      </c>
      <c r="BD142" s="77">
        <v>63</v>
      </c>
      <c r="BE142" s="1">
        <v>63</v>
      </c>
      <c r="BF142" s="1"/>
      <c r="BG142" s="25"/>
      <c r="BH142" s="77"/>
      <c r="BI142" s="25"/>
      <c r="BJ142" s="77">
        <v>66</v>
      </c>
      <c r="BK142" s="25">
        <v>66</v>
      </c>
      <c r="BL142" s="77">
        <v>82</v>
      </c>
      <c r="BM142" s="25">
        <v>82</v>
      </c>
      <c r="BN142" s="77"/>
      <c r="BO142" s="25"/>
      <c r="BP142" s="77"/>
      <c r="BQ142" s="25"/>
      <c r="BR142" s="77"/>
      <c r="BS142" s="25"/>
      <c r="BT142" s="77">
        <v>63</v>
      </c>
      <c r="BU142" s="25">
        <v>63</v>
      </c>
      <c r="BV142" s="77"/>
      <c r="BW142" s="25"/>
      <c r="BX142" s="678"/>
      <c r="BY142" s="678"/>
      <c r="BZ142" s="13"/>
      <c r="CA142" s="678"/>
      <c r="CB142" s="678"/>
      <c r="CC142" s="679"/>
      <c r="CD142" s="77">
        <v>360</v>
      </c>
      <c r="CE142" s="25">
        <v>360</v>
      </c>
    </row>
    <row r="143" spans="1:83" ht="15" customHeight="1" x14ac:dyDescent="0.2">
      <c r="B143" s="1">
        <v>5</v>
      </c>
      <c r="C143" s="13" t="s">
        <v>405</v>
      </c>
      <c r="D143" s="20">
        <v>9</v>
      </c>
      <c r="E143" s="22">
        <v>9856286</v>
      </c>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v>65</v>
      </c>
      <c r="AK143" s="25">
        <v>65</v>
      </c>
      <c r="AL143" s="77">
        <v>60</v>
      </c>
      <c r="AM143" s="25">
        <v>60</v>
      </c>
      <c r="AN143" s="77">
        <v>75</v>
      </c>
      <c r="AO143" s="25">
        <v>75</v>
      </c>
      <c r="AP143" s="77">
        <v>76</v>
      </c>
      <c r="AQ143" s="25">
        <v>76</v>
      </c>
      <c r="AR143" s="77">
        <v>75</v>
      </c>
      <c r="AS143" s="25">
        <v>75</v>
      </c>
      <c r="AT143" s="77">
        <v>73</v>
      </c>
      <c r="AU143" s="25">
        <v>73</v>
      </c>
      <c r="AV143" s="77">
        <v>77</v>
      </c>
      <c r="AW143" s="25">
        <v>77</v>
      </c>
      <c r="AX143" s="77"/>
      <c r="AY143" s="25"/>
      <c r="AZ143" s="77">
        <v>57</v>
      </c>
      <c r="BA143" s="25">
        <v>57</v>
      </c>
      <c r="BB143" s="77">
        <v>74</v>
      </c>
      <c r="BC143" s="25">
        <v>74</v>
      </c>
      <c r="BD143" s="77"/>
      <c r="BE143" s="1"/>
      <c r="BF143" s="1">
        <v>75</v>
      </c>
      <c r="BG143" s="25">
        <v>75</v>
      </c>
      <c r="BH143" s="77"/>
      <c r="BI143" s="25"/>
      <c r="BJ143" s="77">
        <v>73</v>
      </c>
      <c r="BK143" s="25">
        <v>73</v>
      </c>
      <c r="BL143" s="77">
        <v>78</v>
      </c>
      <c r="BM143" s="25">
        <v>78</v>
      </c>
      <c r="BN143" s="77"/>
      <c r="BO143" s="25"/>
      <c r="BP143" s="77"/>
      <c r="BQ143" s="25"/>
      <c r="BR143" s="77"/>
      <c r="BS143" s="25"/>
      <c r="BT143" s="77">
        <v>73</v>
      </c>
      <c r="BU143" s="25">
        <v>73</v>
      </c>
      <c r="BV143" s="77"/>
      <c r="BW143" s="25"/>
      <c r="BX143" s="678"/>
      <c r="BY143" s="678"/>
      <c r="BZ143" s="13"/>
      <c r="CA143" s="678"/>
      <c r="CB143" s="678"/>
      <c r="CC143" s="679"/>
      <c r="CD143" s="77">
        <v>360</v>
      </c>
      <c r="CE143" s="25">
        <v>360</v>
      </c>
    </row>
    <row r="144" spans="1:83" ht="15" customHeight="1" x14ac:dyDescent="0.2">
      <c r="A144" s="101" t="s">
        <v>1861</v>
      </c>
      <c r="B144" s="1">
        <v>6</v>
      </c>
      <c r="C144" s="13" t="s">
        <v>406</v>
      </c>
      <c r="D144" s="20">
        <v>9</v>
      </c>
      <c r="E144" s="22">
        <v>9856264</v>
      </c>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v>45</v>
      </c>
      <c r="AK144" s="25">
        <v>45</v>
      </c>
      <c r="AL144" s="77">
        <v>64</v>
      </c>
      <c r="AM144" s="25">
        <v>64</v>
      </c>
      <c r="AN144" s="77">
        <v>77</v>
      </c>
      <c r="AO144" s="25">
        <v>77</v>
      </c>
      <c r="AP144" s="77">
        <v>72</v>
      </c>
      <c r="AQ144" s="25">
        <v>72</v>
      </c>
      <c r="AR144" s="77">
        <v>51</v>
      </c>
      <c r="AS144" s="25">
        <v>51</v>
      </c>
      <c r="AT144" s="77">
        <v>64</v>
      </c>
      <c r="AU144" s="25">
        <v>64</v>
      </c>
      <c r="AV144" s="77">
        <v>67</v>
      </c>
      <c r="AW144" s="25">
        <v>67</v>
      </c>
      <c r="AX144" s="77"/>
      <c r="AY144" s="25"/>
      <c r="AZ144" s="77">
        <v>44</v>
      </c>
      <c r="BA144" s="25">
        <v>44</v>
      </c>
      <c r="BB144" s="77">
        <v>60</v>
      </c>
      <c r="BC144" s="25">
        <v>60</v>
      </c>
      <c r="BD144" s="77">
        <v>56</v>
      </c>
      <c r="BE144" s="1">
        <v>56</v>
      </c>
      <c r="BF144" s="1"/>
      <c r="BG144" s="25"/>
      <c r="BH144" s="77"/>
      <c r="BI144" s="25"/>
      <c r="BJ144" s="673">
        <v>50</v>
      </c>
      <c r="BK144" s="674">
        <v>40</v>
      </c>
      <c r="BL144" s="77">
        <v>74</v>
      </c>
      <c r="BM144" s="25">
        <v>74</v>
      </c>
      <c r="BN144" s="77"/>
      <c r="BO144" s="25"/>
      <c r="BP144" s="77"/>
      <c r="BQ144" s="25"/>
      <c r="BR144" s="77"/>
      <c r="BS144" s="25"/>
      <c r="BT144" s="77">
        <v>60</v>
      </c>
      <c r="BU144" s="25">
        <v>60</v>
      </c>
      <c r="BV144" s="77"/>
      <c r="BW144" s="25"/>
      <c r="BX144" s="678"/>
      <c r="BY144" s="678"/>
      <c r="BZ144" s="13"/>
      <c r="CA144" s="678"/>
      <c r="CB144" s="678"/>
      <c r="CC144" s="679"/>
      <c r="CD144" s="77">
        <v>360</v>
      </c>
      <c r="CE144" s="25">
        <v>360</v>
      </c>
    </row>
    <row r="145" spans="1:83" ht="15" customHeight="1" x14ac:dyDescent="0.2">
      <c r="B145" s="1">
        <v>7</v>
      </c>
      <c r="C145" s="13" t="s">
        <v>407</v>
      </c>
      <c r="D145" s="20">
        <v>9</v>
      </c>
      <c r="E145" s="22">
        <v>9856242</v>
      </c>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v>70</v>
      </c>
      <c r="AK145" s="25">
        <v>70</v>
      </c>
      <c r="AL145" s="77">
        <v>81</v>
      </c>
      <c r="AM145" s="25">
        <v>81</v>
      </c>
      <c r="AN145" s="77">
        <v>67</v>
      </c>
      <c r="AO145" s="25">
        <v>67</v>
      </c>
      <c r="AP145" s="77">
        <v>77</v>
      </c>
      <c r="AQ145" s="25">
        <v>77</v>
      </c>
      <c r="AR145" s="77">
        <v>70</v>
      </c>
      <c r="AS145" s="25">
        <v>70</v>
      </c>
      <c r="AT145" s="77">
        <v>75</v>
      </c>
      <c r="AU145" s="25">
        <v>75</v>
      </c>
      <c r="AV145" s="77">
        <v>70</v>
      </c>
      <c r="AW145" s="25">
        <v>70</v>
      </c>
      <c r="AX145" s="77"/>
      <c r="AY145" s="25"/>
      <c r="AZ145" s="77">
        <v>61</v>
      </c>
      <c r="BA145" s="25">
        <v>61</v>
      </c>
      <c r="BB145" s="77">
        <v>74</v>
      </c>
      <c r="BC145" s="25">
        <v>74</v>
      </c>
      <c r="BD145" s="77">
        <v>70</v>
      </c>
      <c r="BE145" s="1">
        <v>70</v>
      </c>
      <c r="BF145" s="1"/>
      <c r="BG145" s="25"/>
      <c r="BH145" s="77"/>
      <c r="BI145" s="25"/>
      <c r="BJ145" s="77">
        <v>53</v>
      </c>
      <c r="BK145" s="25">
        <v>53</v>
      </c>
      <c r="BL145" s="77">
        <v>74</v>
      </c>
      <c r="BM145" s="25">
        <v>74</v>
      </c>
      <c r="BN145" s="77"/>
      <c r="BO145" s="25"/>
      <c r="BP145" s="77"/>
      <c r="BQ145" s="25"/>
      <c r="BR145" s="77"/>
      <c r="BS145" s="25"/>
      <c r="BT145" s="77">
        <v>68</v>
      </c>
      <c r="BU145" s="25">
        <v>68</v>
      </c>
      <c r="BV145" s="77"/>
      <c r="BW145" s="25"/>
      <c r="BX145" s="678"/>
      <c r="BY145" s="678"/>
      <c r="BZ145" s="13"/>
      <c r="CA145" s="678"/>
      <c r="CB145" s="678"/>
      <c r="CC145" s="679"/>
      <c r="CD145" s="77">
        <v>360</v>
      </c>
      <c r="CE145" s="25">
        <v>360</v>
      </c>
    </row>
    <row r="146" spans="1:83" ht="15" customHeight="1" x14ac:dyDescent="0.2">
      <c r="A146" s="101" t="s">
        <v>1860</v>
      </c>
      <c r="B146" s="1">
        <v>8</v>
      </c>
      <c r="C146" s="13" t="s">
        <v>408</v>
      </c>
      <c r="D146" s="20">
        <v>9</v>
      </c>
      <c r="E146" s="22">
        <v>9856301</v>
      </c>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v>43</v>
      </c>
      <c r="AK146" s="25">
        <v>43</v>
      </c>
      <c r="AL146" s="77">
        <v>71</v>
      </c>
      <c r="AM146" s="25">
        <v>71</v>
      </c>
      <c r="AN146" s="77">
        <v>68</v>
      </c>
      <c r="AO146" s="25">
        <v>68</v>
      </c>
      <c r="AP146" s="77">
        <v>72</v>
      </c>
      <c r="AQ146" s="25">
        <v>72</v>
      </c>
      <c r="AR146" s="77">
        <v>67</v>
      </c>
      <c r="AS146" s="25">
        <v>67</v>
      </c>
      <c r="AT146" s="77">
        <v>69</v>
      </c>
      <c r="AU146" s="25">
        <v>69</v>
      </c>
      <c r="AV146" s="77">
        <v>56</v>
      </c>
      <c r="AW146" s="25">
        <v>56</v>
      </c>
      <c r="AX146" s="77"/>
      <c r="AY146" s="25"/>
      <c r="AZ146" s="77">
        <v>51</v>
      </c>
      <c r="BA146" s="25">
        <v>51</v>
      </c>
      <c r="BB146" s="77">
        <v>67</v>
      </c>
      <c r="BC146" s="25">
        <v>67</v>
      </c>
      <c r="BD146" s="77">
        <v>60</v>
      </c>
      <c r="BE146" s="1">
        <v>60</v>
      </c>
      <c r="BF146" s="1"/>
      <c r="BG146" s="25"/>
      <c r="BH146" s="77"/>
      <c r="BI146" s="25"/>
      <c r="BJ146" s="77">
        <v>50</v>
      </c>
      <c r="BK146" s="25">
        <v>50</v>
      </c>
      <c r="BL146" s="673">
        <v>60</v>
      </c>
      <c r="BM146" s="674">
        <v>61</v>
      </c>
      <c r="BN146" s="77"/>
      <c r="BO146" s="25"/>
      <c r="BP146" s="77"/>
      <c r="BQ146" s="25"/>
      <c r="BR146" s="77"/>
      <c r="BS146" s="25"/>
      <c r="BT146" s="77">
        <v>62</v>
      </c>
      <c r="BU146" s="25">
        <v>62</v>
      </c>
      <c r="BV146" s="77"/>
      <c r="BW146" s="25"/>
      <c r="BX146" s="678"/>
      <c r="BY146" s="678"/>
      <c r="BZ146" s="13"/>
      <c r="CA146" s="678"/>
      <c r="CB146" s="678"/>
      <c r="CC146" s="679"/>
      <c r="CD146" s="77">
        <v>360</v>
      </c>
      <c r="CE146" s="25">
        <v>360</v>
      </c>
    </row>
    <row r="147" spans="1:83" ht="15" customHeight="1" x14ac:dyDescent="0.2">
      <c r="B147" s="1">
        <v>9</v>
      </c>
      <c r="C147" s="13" t="s">
        <v>409</v>
      </c>
      <c r="D147" s="20">
        <v>9</v>
      </c>
      <c r="E147" s="22">
        <v>9856389</v>
      </c>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v>60</v>
      </c>
      <c r="AK147" s="25">
        <v>60</v>
      </c>
      <c r="AL147" s="77">
        <v>71</v>
      </c>
      <c r="AM147" s="25">
        <v>71</v>
      </c>
      <c r="AN147" s="77">
        <v>79</v>
      </c>
      <c r="AO147" s="25">
        <v>79</v>
      </c>
      <c r="AP147" s="77">
        <v>71</v>
      </c>
      <c r="AQ147" s="25">
        <v>71</v>
      </c>
      <c r="AR147" s="77">
        <v>77</v>
      </c>
      <c r="AS147" s="25">
        <v>77</v>
      </c>
      <c r="AT147" s="77">
        <v>72</v>
      </c>
      <c r="AU147" s="25">
        <v>72</v>
      </c>
      <c r="AV147" s="77">
        <v>72</v>
      </c>
      <c r="AW147" s="25">
        <v>72</v>
      </c>
      <c r="AX147" s="77"/>
      <c r="AY147" s="25"/>
      <c r="AZ147" s="77">
        <v>63</v>
      </c>
      <c r="BA147" s="25">
        <v>63</v>
      </c>
      <c r="BB147" s="77">
        <v>70</v>
      </c>
      <c r="BC147" s="25">
        <v>70</v>
      </c>
      <c r="BD147" s="77"/>
      <c r="BE147" s="1"/>
      <c r="BF147" s="1">
        <v>75</v>
      </c>
      <c r="BG147" s="25">
        <v>75</v>
      </c>
      <c r="BH147" s="77"/>
      <c r="BI147" s="25"/>
      <c r="BJ147" s="77">
        <v>71</v>
      </c>
      <c r="BK147" s="25">
        <v>71</v>
      </c>
      <c r="BL147" s="77">
        <v>81</v>
      </c>
      <c r="BM147" s="25">
        <v>81</v>
      </c>
      <c r="BN147" s="77"/>
      <c r="BO147" s="25"/>
      <c r="BP147" s="77"/>
      <c r="BQ147" s="25"/>
      <c r="BR147" s="77"/>
      <c r="BS147" s="25"/>
      <c r="BT147" s="77">
        <v>71</v>
      </c>
      <c r="BU147" s="25">
        <v>71</v>
      </c>
      <c r="BV147" s="77"/>
      <c r="BW147" s="25"/>
      <c r="BX147" s="678"/>
      <c r="BY147" s="678"/>
      <c r="BZ147" s="13"/>
      <c r="CA147" s="678"/>
      <c r="CB147" s="678"/>
      <c r="CC147" s="679"/>
      <c r="CD147" s="77">
        <v>360</v>
      </c>
      <c r="CE147" s="25">
        <v>360</v>
      </c>
    </row>
    <row r="148" spans="1:83" ht="15" customHeight="1" x14ac:dyDescent="0.2">
      <c r="B148" s="1">
        <v>10</v>
      </c>
      <c r="C148" s="13" t="s">
        <v>449</v>
      </c>
      <c r="D148" s="20">
        <v>9</v>
      </c>
      <c r="E148" s="22">
        <v>9057492</v>
      </c>
      <c r="F148" s="77"/>
      <c r="G148" s="1"/>
      <c r="H148" s="1"/>
      <c r="I148" s="25"/>
      <c r="J148" s="77"/>
      <c r="K148" s="1"/>
      <c r="L148" s="1"/>
      <c r="M148" s="25"/>
      <c r="N148" s="77"/>
      <c r="O148" s="1"/>
      <c r="P148" s="1"/>
      <c r="Q148" s="25"/>
      <c r="R148" s="77"/>
      <c r="S148" s="25"/>
      <c r="T148" s="77"/>
      <c r="U148" s="25"/>
      <c r="V148" s="77">
        <v>72</v>
      </c>
      <c r="W148" s="25">
        <v>72</v>
      </c>
      <c r="X148" s="77">
        <v>79</v>
      </c>
      <c r="Y148" s="25">
        <v>79</v>
      </c>
      <c r="Z148" s="77">
        <v>90</v>
      </c>
      <c r="AA148" s="25">
        <v>90</v>
      </c>
      <c r="AB148" s="77">
        <v>49</v>
      </c>
      <c r="AC148" s="25">
        <v>49</v>
      </c>
      <c r="AD148" s="77">
        <v>60</v>
      </c>
      <c r="AE148" s="25">
        <v>60</v>
      </c>
      <c r="AF148" s="77">
        <v>73</v>
      </c>
      <c r="AG148" s="25">
        <v>73</v>
      </c>
      <c r="AH148" s="77">
        <v>76</v>
      </c>
      <c r="AI148" s="25">
        <v>76</v>
      </c>
      <c r="AJ148" s="77">
        <v>40</v>
      </c>
      <c r="AK148" s="25">
        <v>40</v>
      </c>
      <c r="AL148" s="77">
        <v>57</v>
      </c>
      <c r="AM148" s="25">
        <v>57</v>
      </c>
      <c r="AN148" s="77">
        <v>43</v>
      </c>
      <c r="AO148" s="25">
        <v>43</v>
      </c>
      <c r="AP148" s="77">
        <v>63</v>
      </c>
      <c r="AQ148" s="25">
        <v>63</v>
      </c>
      <c r="AR148" s="77">
        <v>60</v>
      </c>
      <c r="AS148" s="25">
        <v>60</v>
      </c>
      <c r="AT148" s="77">
        <v>63</v>
      </c>
      <c r="AU148" s="25">
        <v>63</v>
      </c>
      <c r="AV148" s="77">
        <v>40</v>
      </c>
      <c r="AW148" s="25">
        <v>40</v>
      </c>
      <c r="AX148" s="77"/>
      <c r="AY148" s="25"/>
      <c r="AZ148" s="77">
        <v>41</v>
      </c>
      <c r="BA148" s="25">
        <v>41</v>
      </c>
      <c r="BB148" s="77">
        <v>62</v>
      </c>
      <c r="BC148" s="25">
        <v>62</v>
      </c>
      <c r="BD148" s="77">
        <v>61</v>
      </c>
      <c r="BE148" s="1">
        <v>61</v>
      </c>
      <c r="BF148" s="1"/>
      <c r="BG148" s="25"/>
      <c r="BH148" s="77"/>
      <c r="BI148" s="25"/>
      <c r="BJ148" s="77">
        <v>47</v>
      </c>
      <c r="BK148" s="25">
        <v>47</v>
      </c>
      <c r="BL148" s="77">
        <v>82</v>
      </c>
      <c r="BM148" s="25">
        <v>82</v>
      </c>
      <c r="BN148" s="77"/>
      <c r="BO148" s="25"/>
      <c r="BP148" s="77"/>
      <c r="BQ148" s="25"/>
      <c r="BR148" s="77"/>
      <c r="BS148" s="25"/>
      <c r="BT148" s="77">
        <v>60</v>
      </c>
      <c r="BU148" s="25">
        <v>60</v>
      </c>
      <c r="BV148" s="77"/>
      <c r="BW148" s="25"/>
      <c r="BX148" s="678"/>
      <c r="BY148" s="678"/>
      <c r="BZ148" s="13"/>
      <c r="CA148" s="678"/>
      <c r="CB148" s="678"/>
      <c r="CC148" s="679"/>
      <c r="CD148" s="77">
        <v>360</v>
      </c>
      <c r="CE148" s="25">
        <v>360</v>
      </c>
    </row>
    <row r="149" spans="1:83" ht="15" customHeight="1" x14ac:dyDescent="0.2">
      <c r="A149" s="101" t="s">
        <v>1866</v>
      </c>
      <c r="B149" s="1">
        <v>11</v>
      </c>
      <c r="C149" s="13" t="s">
        <v>411</v>
      </c>
      <c r="D149" s="20">
        <v>9</v>
      </c>
      <c r="E149" s="22">
        <v>9658532</v>
      </c>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v>54</v>
      </c>
      <c r="AK149" s="25">
        <v>54</v>
      </c>
      <c r="AL149" s="77">
        <v>77</v>
      </c>
      <c r="AM149" s="25">
        <v>77</v>
      </c>
      <c r="AN149" s="77">
        <v>77</v>
      </c>
      <c r="AO149" s="25">
        <v>77</v>
      </c>
      <c r="AP149" s="77">
        <v>68</v>
      </c>
      <c r="AQ149" s="25">
        <v>68</v>
      </c>
      <c r="AR149" s="77">
        <v>59</v>
      </c>
      <c r="AS149" s="25">
        <v>59</v>
      </c>
      <c r="AT149" s="77">
        <v>66</v>
      </c>
      <c r="AU149" s="25">
        <v>66</v>
      </c>
      <c r="AV149" s="77">
        <v>68</v>
      </c>
      <c r="AW149" s="25">
        <v>68</v>
      </c>
      <c r="AX149" s="77"/>
      <c r="AY149" s="25"/>
      <c r="AZ149" s="77">
        <v>50</v>
      </c>
      <c r="BA149" s="25">
        <v>50</v>
      </c>
      <c r="BB149" s="77">
        <v>53</v>
      </c>
      <c r="BC149" s="25">
        <v>53</v>
      </c>
      <c r="BD149" s="77">
        <v>46</v>
      </c>
      <c r="BE149" s="1">
        <v>46</v>
      </c>
      <c r="BF149" s="1"/>
      <c r="BG149" s="25"/>
      <c r="BH149" s="77"/>
      <c r="BI149" s="25"/>
      <c r="BJ149" s="673">
        <v>57</v>
      </c>
      <c r="BK149" s="674">
        <v>40</v>
      </c>
      <c r="BL149" s="77"/>
      <c r="BM149" s="25"/>
      <c r="BN149" s="77"/>
      <c r="BO149" s="25"/>
      <c r="BP149" s="77"/>
      <c r="BQ149" s="25"/>
      <c r="BR149" s="77"/>
      <c r="BS149" s="25"/>
      <c r="BT149" s="673">
        <v>58</v>
      </c>
      <c r="BU149" s="674">
        <v>59</v>
      </c>
      <c r="BV149" s="77">
        <v>56</v>
      </c>
      <c r="BW149" s="25">
        <v>56</v>
      </c>
      <c r="BX149" s="678"/>
      <c r="BY149" s="678"/>
      <c r="BZ149" s="13"/>
      <c r="CA149" s="678"/>
      <c r="CB149" s="678"/>
      <c r="CC149" s="679"/>
      <c r="CD149" s="77">
        <v>360</v>
      </c>
      <c r="CE149" s="25">
        <v>360</v>
      </c>
    </row>
    <row r="150" spans="1:83" ht="15" customHeight="1" x14ac:dyDescent="0.2">
      <c r="A150" s="101" t="s">
        <v>1867</v>
      </c>
      <c r="B150" s="1">
        <v>12</v>
      </c>
      <c r="C150" s="13" t="s">
        <v>412</v>
      </c>
      <c r="D150" s="20">
        <v>9</v>
      </c>
      <c r="E150" s="22">
        <v>9658543</v>
      </c>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v>40</v>
      </c>
      <c r="AK150" s="25">
        <v>40</v>
      </c>
      <c r="AL150" s="77">
        <v>58</v>
      </c>
      <c r="AM150" s="25">
        <v>58</v>
      </c>
      <c r="AN150" s="77">
        <v>67</v>
      </c>
      <c r="AO150" s="25">
        <v>67</v>
      </c>
      <c r="AP150" s="77">
        <v>61</v>
      </c>
      <c r="AQ150" s="25">
        <v>61</v>
      </c>
      <c r="AR150" s="77">
        <v>50</v>
      </c>
      <c r="AS150" s="25">
        <v>50</v>
      </c>
      <c r="AT150" s="77">
        <v>61</v>
      </c>
      <c r="AU150" s="25">
        <v>61</v>
      </c>
      <c r="AV150" s="77">
        <v>47</v>
      </c>
      <c r="AW150" s="25">
        <v>47</v>
      </c>
      <c r="AX150" s="77"/>
      <c r="AY150" s="25"/>
      <c r="AZ150" s="673">
        <v>19</v>
      </c>
      <c r="BA150" s="674">
        <v>16</v>
      </c>
      <c r="BB150" s="77">
        <v>52</v>
      </c>
      <c r="BC150" s="25">
        <v>52</v>
      </c>
      <c r="BD150" s="77">
        <v>46</v>
      </c>
      <c r="BE150" s="1">
        <v>46</v>
      </c>
      <c r="BF150" s="1"/>
      <c r="BG150" s="25"/>
      <c r="BH150" s="77"/>
      <c r="BI150" s="25"/>
      <c r="BJ150" s="673">
        <v>49</v>
      </c>
      <c r="BK150" s="674">
        <v>40</v>
      </c>
      <c r="BL150" s="77"/>
      <c r="BM150" s="25"/>
      <c r="BN150" s="77"/>
      <c r="BO150" s="25"/>
      <c r="BP150" s="77"/>
      <c r="BQ150" s="25"/>
      <c r="BR150" s="77"/>
      <c r="BS150" s="25"/>
      <c r="BT150" s="77">
        <v>48</v>
      </c>
      <c r="BU150" s="25">
        <v>48</v>
      </c>
      <c r="BV150" s="77">
        <v>48</v>
      </c>
      <c r="BW150" s="25">
        <v>48</v>
      </c>
      <c r="BX150" s="678"/>
      <c r="BY150" s="678"/>
      <c r="BZ150" s="13"/>
      <c r="CA150" s="678"/>
      <c r="CB150" s="678"/>
      <c r="CC150" s="679"/>
      <c r="CD150" s="77">
        <v>340</v>
      </c>
      <c r="CE150" s="25">
        <v>340</v>
      </c>
    </row>
    <row r="151" spans="1:83" ht="15" customHeight="1" x14ac:dyDescent="0.2">
      <c r="A151" s="101" t="s">
        <v>1861</v>
      </c>
      <c r="B151" s="1">
        <v>13</v>
      </c>
      <c r="C151" s="13" t="s">
        <v>431</v>
      </c>
      <c r="D151" s="20" t="s">
        <v>1114</v>
      </c>
      <c r="E151" s="22">
        <v>9546217</v>
      </c>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v>61</v>
      </c>
      <c r="AK151" s="25">
        <v>61</v>
      </c>
      <c r="AL151" s="77">
        <v>70</v>
      </c>
      <c r="AM151" s="25">
        <v>70</v>
      </c>
      <c r="AN151" s="77">
        <v>55</v>
      </c>
      <c r="AO151" s="25">
        <v>55</v>
      </c>
      <c r="AP151" s="77">
        <v>59</v>
      </c>
      <c r="AQ151" s="25">
        <v>59</v>
      </c>
      <c r="AR151" s="77">
        <v>81</v>
      </c>
      <c r="AS151" s="25">
        <v>81</v>
      </c>
      <c r="AT151" s="77">
        <v>75</v>
      </c>
      <c r="AU151" s="25">
        <v>75</v>
      </c>
      <c r="AV151" s="77">
        <v>56</v>
      </c>
      <c r="AW151" s="25">
        <v>56</v>
      </c>
      <c r="AX151" s="77"/>
      <c r="AY151" s="25"/>
      <c r="AZ151" s="77">
        <v>48</v>
      </c>
      <c r="BA151" s="25">
        <v>48</v>
      </c>
      <c r="BB151" s="77">
        <v>57</v>
      </c>
      <c r="BC151" s="25">
        <v>57</v>
      </c>
      <c r="BD151" s="77"/>
      <c r="BE151" s="1"/>
      <c r="BF151" s="1">
        <v>50</v>
      </c>
      <c r="BG151" s="25">
        <v>50</v>
      </c>
      <c r="BH151" s="77"/>
      <c r="BI151" s="25"/>
      <c r="BJ151" s="77">
        <v>43</v>
      </c>
      <c r="BK151" s="25">
        <v>43</v>
      </c>
      <c r="BL151" s="77"/>
      <c r="BM151" s="25"/>
      <c r="BN151" s="77"/>
      <c r="BO151" s="25"/>
      <c r="BP151" s="673">
        <v>57</v>
      </c>
      <c r="BQ151" s="674">
        <v>40</v>
      </c>
      <c r="BR151" s="77"/>
      <c r="BS151" s="25"/>
      <c r="BT151" s="77">
        <v>67</v>
      </c>
      <c r="BU151" s="25">
        <v>67</v>
      </c>
      <c r="BV151" s="77"/>
      <c r="BW151" s="25"/>
      <c r="BX151" s="678"/>
      <c r="BY151" s="678"/>
      <c r="BZ151" s="13"/>
      <c r="CA151" s="678"/>
      <c r="CB151" s="678"/>
      <c r="CC151" s="679"/>
      <c r="CD151" s="77">
        <v>360</v>
      </c>
      <c r="CE151" s="25">
        <v>360</v>
      </c>
    </row>
    <row r="152" spans="1:83" ht="15" customHeight="1" x14ac:dyDescent="0.2">
      <c r="B152" s="1">
        <v>14</v>
      </c>
      <c r="C152" s="13" t="s">
        <v>471</v>
      </c>
      <c r="D152" s="20" t="s">
        <v>1114</v>
      </c>
      <c r="E152" s="22">
        <v>8881735</v>
      </c>
      <c r="F152" s="77"/>
      <c r="G152" s="1"/>
      <c r="H152" s="1"/>
      <c r="I152" s="25"/>
      <c r="J152" s="77"/>
      <c r="K152" s="1"/>
      <c r="L152" s="1"/>
      <c r="M152" s="25"/>
      <c r="N152" s="77"/>
      <c r="O152" s="1"/>
      <c r="P152" s="1"/>
      <c r="Q152" s="25"/>
      <c r="R152" s="77"/>
      <c r="S152" s="25"/>
      <c r="T152" s="77"/>
      <c r="U152" s="25"/>
      <c r="V152" s="77">
        <v>65</v>
      </c>
      <c r="W152" s="25">
        <v>65</v>
      </c>
      <c r="X152" s="77">
        <v>55</v>
      </c>
      <c r="Y152" s="25">
        <v>55</v>
      </c>
      <c r="Z152" s="77">
        <v>81</v>
      </c>
      <c r="AA152" s="25">
        <v>81</v>
      </c>
      <c r="AB152" s="77">
        <v>53</v>
      </c>
      <c r="AC152" s="25">
        <v>53</v>
      </c>
      <c r="AD152" s="77">
        <v>61</v>
      </c>
      <c r="AE152" s="25">
        <v>61</v>
      </c>
      <c r="AF152" s="77">
        <v>67</v>
      </c>
      <c r="AG152" s="25">
        <v>67</v>
      </c>
      <c r="AH152" s="77">
        <v>73</v>
      </c>
      <c r="AI152" s="25">
        <v>73</v>
      </c>
      <c r="AJ152" s="77">
        <v>40</v>
      </c>
      <c r="AK152" s="25">
        <v>40</v>
      </c>
      <c r="AL152" s="77">
        <v>52</v>
      </c>
      <c r="AM152" s="25">
        <v>52</v>
      </c>
      <c r="AN152" s="77">
        <v>51</v>
      </c>
      <c r="AO152" s="25">
        <v>51</v>
      </c>
      <c r="AP152" s="77">
        <v>58</v>
      </c>
      <c r="AQ152" s="25">
        <v>58</v>
      </c>
      <c r="AR152" s="77">
        <v>51</v>
      </c>
      <c r="AS152" s="25">
        <v>51</v>
      </c>
      <c r="AT152" s="77">
        <v>65</v>
      </c>
      <c r="AU152" s="25">
        <v>65</v>
      </c>
      <c r="AV152" s="77">
        <v>41</v>
      </c>
      <c r="AW152" s="25">
        <v>41</v>
      </c>
      <c r="AX152" s="77"/>
      <c r="AY152" s="25"/>
      <c r="AZ152" s="77">
        <v>41</v>
      </c>
      <c r="BA152" s="25">
        <v>41</v>
      </c>
      <c r="BB152" s="77">
        <v>52</v>
      </c>
      <c r="BC152" s="25">
        <v>52</v>
      </c>
      <c r="BD152" s="77">
        <v>45</v>
      </c>
      <c r="BE152" s="1">
        <v>45</v>
      </c>
      <c r="BF152" s="1"/>
      <c r="BG152" s="25"/>
      <c r="BH152" s="77"/>
      <c r="BI152" s="25"/>
      <c r="BJ152" s="77">
        <v>24</v>
      </c>
      <c r="BK152" s="25">
        <v>24</v>
      </c>
      <c r="BL152" s="77"/>
      <c r="BM152" s="25"/>
      <c r="BN152" s="77"/>
      <c r="BO152" s="25"/>
      <c r="BP152" s="77"/>
      <c r="BQ152" s="25"/>
      <c r="BR152" s="77"/>
      <c r="BS152" s="25"/>
      <c r="BT152" s="77">
        <v>46</v>
      </c>
      <c r="BU152" s="25">
        <v>46</v>
      </c>
      <c r="BV152" s="77">
        <v>55</v>
      </c>
      <c r="BW152" s="25">
        <v>55</v>
      </c>
      <c r="BX152" s="678"/>
      <c r="BY152" s="678"/>
      <c r="BZ152" s="13"/>
      <c r="CA152" s="678"/>
      <c r="CB152" s="678"/>
      <c r="CC152" s="679"/>
      <c r="CD152" s="77">
        <v>330</v>
      </c>
      <c r="CE152" s="25">
        <v>330</v>
      </c>
    </row>
    <row r="153" spans="1:83" ht="15" customHeight="1" x14ac:dyDescent="0.2">
      <c r="A153" s="101" t="s">
        <v>1861</v>
      </c>
      <c r="B153" s="1">
        <v>15</v>
      </c>
      <c r="C153" s="13" t="s">
        <v>470</v>
      </c>
      <c r="D153" s="20" t="s">
        <v>1114</v>
      </c>
      <c r="E153" s="22">
        <v>8881724</v>
      </c>
      <c r="F153" s="77"/>
      <c r="G153" s="1"/>
      <c r="H153" s="1"/>
      <c r="I153" s="25"/>
      <c r="J153" s="77"/>
      <c r="K153" s="1"/>
      <c r="L153" s="1"/>
      <c r="M153" s="25"/>
      <c r="N153" s="77"/>
      <c r="O153" s="1"/>
      <c r="P153" s="1"/>
      <c r="Q153" s="25"/>
      <c r="R153" s="77"/>
      <c r="S153" s="25"/>
      <c r="T153" s="77"/>
      <c r="U153" s="25"/>
      <c r="V153" s="77">
        <v>82</v>
      </c>
      <c r="W153" s="25">
        <v>82</v>
      </c>
      <c r="X153" s="77">
        <v>92</v>
      </c>
      <c r="Y153" s="25">
        <v>92</v>
      </c>
      <c r="Z153" s="77">
        <v>96</v>
      </c>
      <c r="AA153" s="25">
        <v>96</v>
      </c>
      <c r="AB153" s="77">
        <v>89</v>
      </c>
      <c r="AC153" s="25">
        <v>89</v>
      </c>
      <c r="AD153" s="77">
        <v>86</v>
      </c>
      <c r="AE153" s="25">
        <v>86</v>
      </c>
      <c r="AF153" s="77">
        <v>83</v>
      </c>
      <c r="AG153" s="25">
        <v>83</v>
      </c>
      <c r="AH153" s="77">
        <v>78</v>
      </c>
      <c r="AI153" s="25">
        <v>78</v>
      </c>
      <c r="AJ153" s="77">
        <v>72</v>
      </c>
      <c r="AK153" s="25">
        <v>72</v>
      </c>
      <c r="AL153" s="77">
        <v>75</v>
      </c>
      <c r="AM153" s="25">
        <v>75</v>
      </c>
      <c r="AN153" s="77">
        <v>89</v>
      </c>
      <c r="AO153" s="25">
        <v>89</v>
      </c>
      <c r="AP153" s="77">
        <v>75</v>
      </c>
      <c r="AQ153" s="25">
        <v>75</v>
      </c>
      <c r="AR153" s="77">
        <v>47</v>
      </c>
      <c r="AS153" s="25">
        <v>47</v>
      </c>
      <c r="AT153" s="77">
        <v>73</v>
      </c>
      <c r="AU153" s="25">
        <v>73</v>
      </c>
      <c r="AV153" s="77">
        <v>68</v>
      </c>
      <c r="AW153" s="25">
        <v>68</v>
      </c>
      <c r="AX153" s="77"/>
      <c r="AY153" s="25"/>
      <c r="AZ153" s="77">
        <v>77</v>
      </c>
      <c r="BA153" s="25">
        <v>77</v>
      </c>
      <c r="BB153" s="77">
        <v>76</v>
      </c>
      <c r="BC153" s="25">
        <v>76</v>
      </c>
      <c r="BD153" s="77"/>
      <c r="BE153" s="1"/>
      <c r="BF153" s="1">
        <v>64</v>
      </c>
      <c r="BG153" s="25">
        <v>64</v>
      </c>
      <c r="BH153" s="77"/>
      <c r="BI153" s="25"/>
      <c r="BJ153" s="77"/>
      <c r="BK153" s="25"/>
      <c r="BL153" s="77"/>
      <c r="BM153" s="25"/>
      <c r="BN153" s="77"/>
      <c r="BO153" s="25"/>
      <c r="BP153" s="77"/>
      <c r="BQ153" s="25"/>
      <c r="BR153" s="77"/>
      <c r="BS153" s="25"/>
      <c r="BT153" s="77"/>
      <c r="BU153" s="25"/>
      <c r="BV153" s="673">
        <v>25</v>
      </c>
      <c r="BW153" s="674">
        <v>12</v>
      </c>
      <c r="BX153" s="678"/>
      <c r="BY153" s="678"/>
      <c r="BZ153" s="13"/>
      <c r="CA153" s="678"/>
      <c r="CB153" s="678"/>
      <c r="CC153" s="679"/>
      <c r="CD153" s="77">
        <v>290</v>
      </c>
      <c r="CE153" s="25">
        <v>290</v>
      </c>
    </row>
    <row r="154" spans="1:83" ht="15" customHeight="1" x14ac:dyDescent="0.2">
      <c r="B154" s="1">
        <v>16</v>
      </c>
      <c r="C154" s="13" t="s">
        <v>422</v>
      </c>
      <c r="D154" s="20" t="s">
        <v>1114</v>
      </c>
      <c r="E154" s="22">
        <v>9658819</v>
      </c>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v>44</v>
      </c>
      <c r="AK154" s="25">
        <v>44</v>
      </c>
      <c r="AL154" s="77">
        <v>54</v>
      </c>
      <c r="AM154" s="25">
        <v>54</v>
      </c>
      <c r="AN154" s="77">
        <v>40</v>
      </c>
      <c r="AO154" s="25">
        <v>40</v>
      </c>
      <c r="AP154" s="77">
        <v>54</v>
      </c>
      <c r="AQ154" s="25">
        <v>54</v>
      </c>
      <c r="AR154" s="77">
        <v>66</v>
      </c>
      <c r="AS154" s="25">
        <v>66</v>
      </c>
      <c r="AT154" s="77">
        <v>58</v>
      </c>
      <c r="AU154" s="25">
        <v>58</v>
      </c>
      <c r="AV154" s="77">
        <v>52</v>
      </c>
      <c r="AW154" s="25">
        <v>52</v>
      </c>
      <c r="AX154" s="77"/>
      <c r="AY154" s="25"/>
      <c r="AZ154" s="77">
        <v>40</v>
      </c>
      <c r="BA154" s="25">
        <v>40</v>
      </c>
      <c r="BB154" s="77">
        <v>64</v>
      </c>
      <c r="BC154" s="25">
        <v>64</v>
      </c>
      <c r="BD154" s="77"/>
      <c r="BE154" s="1"/>
      <c r="BF154" s="1">
        <v>56</v>
      </c>
      <c r="BG154" s="25">
        <v>56</v>
      </c>
      <c r="BH154" s="77"/>
      <c r="BI154" s="25"/>
      <c r="BJ154" s="77">
        <v>42</v>
      </c>
      <c r="BK154" s="25">
        <v>42</v>
      </c>
      <c r="BL154" s="77">
        <v>43</v>
      </c>
      <c r="BM154" s="25">
        <v>43</v>
      </c>
      <c r="BN154" s="77"/>
      <c r="BO154" s="25"/>
      <c r="BP154" s="77"/>
      <c r="BQ154" s="25"/>
      <c r="BR154" s="77"/>
      <c r="BS154" s="25"/>
      <c r="BT154" s="77">
        <v>49</v>
      </c>
      <c r="BU154" s="25">
        <v>49</v>
      </c>
      <c r="BV154" s="77"/>
      <c r="BW154" s="25"/>
      <c r="BX154" s="678"/>
      <c r="BY154" s="678"/>
      <c r="BZ154" s="13"/>
      <c r="CA154" s="678"/>
      <c r="CB154" s="678"/>
      <c r="CC154" s="679"/>
      <c r="CD154" s="77">
        <v>360</v>
      </c>
      <c r="CE154" s="25">
        <v>360</v>
      </c>
    </row>
    <row r="155" spans="1:83" ht="15" customHeight="1" x14ac:dyDescent="0.2">
      <c r="B155" s="1">
        <v>17</v>
      </c>
      <c r="C155" s="13" t="s">
        <v>419</v>
      </c>
      <c r="D155" s="20" t="s">
        <v>1114</v>
      </c>
      <c r="E155" s="22">
        <v>9658749</v>
      </c>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v>53</v>
      </c>
      <c r="AK155" s="25">
        <v>53</v>
      </c>
      <c r="AL155" s="77">
        <v>66</v>
      </c>
      <c r="AM155" s="25">
        <v>66</v>
      </c>
      <c r="AN155" s="77">
        <v>74</v>
      </c>
      <c r="AO155" s="25">
        <v>74</v>
      </c>
      <c r="AP155" s="77">
        <v>64</v>
      </c>
      <c r="AQ155" s="25">
        <v>64</v>
      </c>
      <c r="AR155" s="77">
        <v>74</v>
      </c>
      <c r="AS155" s="25">
        <v>74</v>
      </c>
      <c r="AT155" s="77">
        <v>63</v>
      </c>
      <c r="AU155" s="25">
        <v>63</v>
      </c>
      <c r="AV155" s="77">
        <v>57</v>
      </c>
      <c r="AW155" s="25">
        <v>57</v>
      </c>
      <c r="AX155" s="77"/>
      <c r="AY155" s="25"/>
      <c r="AZ155" s="77">
        <v>55</v>
      </c>
      <c r="BA155" s="25">
        <v>55</v>
      </c>
      <c r="BB155" s="77">
        <v>66</v>
      </c>
      <c r="BC155" s="25">
        <v>66</v>
      </c>
      <c r="BD155" s="77">
        <v>54</v>
      </c>
      <c r="BE155" s="1">
        <v>54</v>
      </c>
      <c r="BF155" s="1"/>
      <c r="BG155" s="25"/>
      <c r="BH155" s="77"/>
      <c r="BI155" s="25"/>
      <c r="BJ155" s="77">
        <v>29</v>
      </c>
      <c r="BK155" s="25">
        <v>29</v>
      </c>
      <c r="BL155" s="77"/>
      <c r="BM155" s="25"/>
      <c r="BN155" s="77"/>
      <c r="BO155" s="25"/>
      <c r="BP155" s="77">
        <v>65</v>
      </c>
      <c r="BQ155" s="25">
        <v>65</v>
      </c>
      <c r="BR155" s="77"/>
      <c r="BS155" s="25"/>
      <c r="BT155" s="77"/>
      <c r="BU155" s="25"/>
      <c r="BV155" s="77">
        <v>66</v>
      </c>
      <c r="BW155" s="25">
        <v>66</v>
      </c>
      <c r="BX155" s="678"/>
      <c r="BY155" s="678"/>
      <c r="BZ155" s="13"/>
      <c r="CA155" s="678"/>
      <c r="CB155" s="678"/>
      <c r="CC155" s="679"/>
      <c r="CD155" s="77">
        <v>330</v>
      </c>
      <c r="CE155" s="25">
        <v>330</v>
      </c>
    </row>
    <row r="156" spans="1:83" ht="15" customHeight="1" x14ac:dyDescent="0.2">
      <c r="A156" s="101" t="s">
        <v>1861</v>
      </c>
      <c r="B156" s="1">
        <v>18</v>
      </c>
      <c r="C156" s="13" t="s">
        <v>482</v>
      </c>
      <c r="D156" s="20" t="s">
        <v>1114</v>
      </c>
      <c r="E156" s="22">
        <v>8117726</v>
      </c>
      <c r="F156" s="77"/>
      <c r="G156" s="1"/>
      <c r="H156" s="1"/>
      <c r="I156" s="25"/>
      <c r="J156" s="77"/>
      <c r="K156" s="1"/>
      <c r="L156" s="1"/>
      <c r="M156" s="25"/>
      <c r="N156" s="77"/>
      <c r="O156" s="1"/>
      <c r="P156" s="1"/>
      <c r="Q156" s="25"/>
      <c r="R156" s="77"/>
      <c r="S156" s="25"/>
      <c r="T156" s="77"/>
      <c r="U156" s="25"/>
      <c r="V156" s="77">
        <v>61</v>
      </c>
      <c r="W156" s="25">
        <v>61</v>
      </c>
      <c r="X156" s="77">
        <v>64</v>
      </c>
      <c r="Y156" s="25">
        <v>64</v>
      </c>
      <c r="Z156" s="77">
        <v>79</v>
      </c>
      <c r="AA156" s="25">
        <v>79</v>
      </c>
      <c r="AB156" s="77">
        <v>52</v>
      </c>
      <c r="AC156" s="25">
        <v>52</v>
      </c>
      <c r="AD156" s="77">
        <v>69</v>
      </c>
      <c r="AE156" s="25">
        <v>69</v>
      </c>
      <c r="AF156" s="77">
        <v>69</v>
      </c>
      <c r="AG156" s="25">
        <v>69</v>
      </c>
      <c r="AH156" s="77">
        <v>63</v>
      </c>
      <c r="AI156" s="25">
        <v>63</v>
      </c>
      <c r="AJ156" s="77">
        <v>60</v>
      </c>
      <c r="AK156" s="25">
        <v>60</v>
      </c>
      <c r="AL156" s="77">
        <v>68</v>
      </c>
      <c r="AM156" s="25">
        <v>68</v>
      </c>
      <c r="AN156" s="77">
        <v>40</v>
      </c>
      <c r="AO156" s="25">
        <v>40</v>
      </c>
      <c r="AP156" s="77">
        <v>66</v>
      </c>
      <c r="AQ156" s="25">
        <v>66</v>
      </c>
      <c r="AR156" s="77">
        <v>42</v>
      </c>
      <c r="AS156" s="25">
        <v>42</v>
      </c>
      <c r="AT156" s="77">
        <v>61</v>
      </c>
      <c r="AU156" s="25">
        <v>61</v>
      </c>
      <c r="AV156" s="77">
        <v>46</v>
      </c>
      <c r="AW156" s="25">
        <v>46</v>
      </c>
      <c r="AX156" s="77"/>
      <c r="AY156" s="25"/>
      <c r="AZ156" s="673">
        <v>50</v>
      </c>
      <c r="BA156" s="674">
        <v>40</v>
      </c>
      <c r="BB156" s="77">
        <v>45</v>
      </c>
      <c r="BC156" s="25">
        <v>45</v>
      </c>
      <c r="BD156" s="77">
        <v>55</v>
      </c>
      <c r="BE156" s="1">
        <v>55</v>
      </c>
      <c r="BF156" s="1"/>
      <c r="BG156" s="25"/>
      <c r="BH156" s="77"/>
      <c r="BI156" s="25"/>
      <c r="BJ156" s="77">
        <v>50</v>
      </c>
      <c r="BK156" s="25">
        <v>50</v>
      </c>
      <c r="BL156" s="77"/>
      <c r="BM156" s="25"/>
      <c r="BN156" s="77">
        <v>40</v>
      </c>
      <c r="BO156" s="25">
        <v>40</v>
      </c>
      <c r="BP156" s="77"/>
      <c r="BQ156" s="25"/>
      <c r="BR156" s="77"/>
      <c r="BS156" s="25"/>
      <c r="BT156" s="77">
        <v>61</v>
      </c>
      <c r="BU156" s="25">
        <v>61</v>
      </c>
      <c r="BV156" s="77"/>
      <c r="BW156" s="25"/>
      <c r="BX156" s="678"/>
      <c r="BY156" s="678"/>
      <c r="BZ156" s="13"/>
      <c r="CA156" s="678"/>
      <c r="CB156" s="678"/>
      <c r="CC156" s="679"/>
      <c r="CD156" s="77">
        <v>360</v>
      </c>
      <c r="CE156" s="25">
        <v>360</v>
      </c>
    </row>
    <row r="157" spans="1:83" ht="15" customHeight="1" x14ac:dyDescent="0.2">
      <c r="A157" s="101" t="s">
        <v>1868</v>
      </c>
      <c r="B157" s="1">
        <v>157</v>
      </c>
      <c r="C157" s="13" t="s">
        <v>1461</v>
      </c>
      <c r="D157" s="731">
        <v>99</v>
      </c>
      <c r="E157" s="22">
        <v>8748162</v>
      </c>
      <c r="F157" s="77"/>
      <c r="G157" s="1"/>
      <c r="H157" s="1"/>
      <c r="I157" s="25"/>
      <c r="J157" s="77"/>
      <c r="K157" s="1"/>
      <c r="L157" s="1"/>
      <c r="M157" s="25"/>
      <c r="N157" s="77"/>
      <c r="O157" s="1"/>
      <c r="P157" s="1"/>
      <c r="Q157" s="25"/>
      <c r="R157" s="77"/>
      <c r="S157" s="25"/>
      <c r="T157" s="77"/>
      <c r="U157" s="25"/>
      <c r="V157" s="673"/>
      <c r="W157" s="674">
        <v>60</v>
      </c>
      <c r="X157" s="673"/>
      <c r="Y157" s="674">
        <v>56</v>
      </c>
      <c r="Z157" s="673"/>
      <c r="AA157" s="674">
        <v>66</v>
      </c>
      <c r="AB157" s="673"/>
      <c r="AC157" s="674">
        <v>40</v>
      </c>
      <c r="AD157" s="673"/>
      <c r="AE157" s="674">
        <v>40</v>
      </c>
      <c r="AF157" s="673"/>
      <c r="AG157" s="674">
        <v>40</v>
      </c>
      <c r="AH157" s="673"/>
      <c r="AI157" s="674">
        <v>40</v>
      </c>
      <c r="AJ157" s="673"/>
      <c r="AK157" s="674">
        <v>10</v>
      </c>
      <c r="AL157" s="673"/>
      <c r="AM157" s="674">
        <v>30</v>
      </c>
      <c r="AN157" s="673"/>
      <c r="AO157" s="674">
        <v>9</v>
      </c>
      <c r="AP157" s="673"/>
      <c r="AQ157" s="674">
        <v>39</v>
      </c>
      <c r="AR157" s="673"/>
      <c r="AS157" s="674">
        <v>64</v>
      </c>
      <c r="AT157" s="77"/>
      <c r="AU157" s="25"/>
      <c r="AV157" s="673"/>
      <c r="AW157" s="674">
        <v>42</v>
      </c>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8"/>
      <c r="BY157" s="678"/>
      <c r="BZ157" s="13"/>
      <c r="CA157" s="678"/>
      <c r="CB157" s="678"/>
      <c r="CC157" s="679"/>
      <c r="CD157" s="673"/>
      <c r="CE157" s="674">
        <v>140</v>
      </c>
    </row>
    <row r="158" spans="1:83" ht="15" customHeight="1" x14ac:dyDescent="0.2">
      <c r="A158" s="101" t="s">
        <v>1865</v>
      </c>
      <c r="B158" s="1">
        <v>158</v>
      </c>
      <c r="C158" s="13" t="s">
        <v>1825</v>
      </c>
      <c r="D158" s="731">
        <v>99</v>
      </c>
      <c r="E158" s="22">
        <v>11606905</v>
      </c>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8"/>
      <c r="BY158" s="678"/>
      <c r="BZ158" s="13"/>
      <c r="CA158" s="678"/>
      <c r="CB158" s="678"/>
      <c r="CC158" s="679"/>
      <c r="CD158" s="673"/>
      <c r="CE158" s="674">
        <v>120</v>
      </c>
    </row>
    <row r="159" spans="1:83" ht="15" customHeight="1" x14ac:dyDescent="0.2">
      <c r="A159" s="101" t="s">
        <v>1868</v>
      </c>
      <c r="B159" s="1">
        <v>159</v>
      </c>
      <c r="C159" s="13" t="s">
        <v>1554</v>
      </c>
      <c r="D159" s="731">
        <v>99</v>
      </c>
      <c r="E159" s="22">
        <v>9546192</v>
      </c>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673"/>
      <c r="AK159" s="674">
        <v>67</v>
      </c>
      <c r="AL159" s="673"/>
      <c r="AM159" s="674">
        <v>67</v>
      </c>
      <c r="AN159" s="673"/>
      <c r="AO159" s="674">
        <v>67</v>
      </c>
      <c r="AP159" s="673"/>
      <c r="AQ159" s="674">
        <v>63</v>
      </c>
      <c r="AR159" s="673"/>
      <c r="AS159" s="674">
        <v>66</v>
      </c>
      <c r="AT159" s="673"/>
      <c r="AU159" s="674">
        <v>70</v>
      </c>
      <c r="AV159" s="673"/>
      <c r="AW159" s="674">
        <v>68</v>
      </c>
      <c r="AX159" s="77"/>
      <c r="AY159" s="25"/>
      <c r="AZ159" s="673"/>
      <c r="BA159" s="674">
        <v>41</v>
      </c>
      <c r="BB159" s="673"/>
      <c r="BC159" s="674">
        <v>60</v>
      </c>
      <c r="BD159" s="673"/>
      <c r="BE159" s="675">
        <v>46</v>
      </c>
      <c r="BF159" s="1"/>
      <c r="BG159" s="25"/>
      <c r="BH159" s="77"/>
      <c r="BI159" s="25"/>
      <c r="BJ159" s="673"/>
      <c r="BK159" s="674">
        <v>40</v>
      </c>
      <c r="BL159" s="77"/>
      <c r="BM159" s="25"/>
      <c r="BN159" s="77"/>
      <c r="BO159" s="25"/>
      <c r="BP159" s="77"/>
      <c r="BQ159" s="25"/>
      <c r="BR159" s="77"/>
      <c r="BS159" s="25"/>
      <c r="BT159" s="673"/>
      <c r="BU159" s="674">
        <v>56</v>
      </c>
      <c r="BV159" s="673"/>
      <c r="BW159" s="674">
        <v>60</v>
      </c>
      <c r="BX159" s="678"/>
      <c r="BY159" s="678"/>
      <c r="BZ159" s="13"/>
      <c r="CA159" s="678"/>
      <c r="CB159" s="678"/>
      <c r="CC159" s="679"/>
      <c r="CD159" s="673"/>
      <c r="CE159" s="674">
        <v>360</v>
      </c>
    </row>
    <row r="160" spans="1:83" ht="15" customHeight="1" x14ac:dyDescent="0.2">
      <c r="A160" s="101" t="s">
        <v>1868</v>
      </c>
      <c r="B160" s="1">
        <v>160</v>
      </c>
      <c r="C160" s="13" t="s">
        <v>1433</v>
      </c>
      <c r="D160" s="731">
        <v>99</v>
      </c>
      <c r="E160" s="22">
        <v>9658794</v>
      </c>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673"/>
      <c r="AK160" s="674">
        <v>45</v>
      </c>
      <c r="AL160" s="673"/>
      <c r="AM160" s="674">
        <v>68</v>
      </c>
      <c r="AN160" s="673"/>
      <c r="AO160" s="674">
        <v>56</v>
      </c>
      <c r="AP160" s="673"/>
      <c r="AQ160" s="674">
        <v>65</v>
      </c>
      <c r="AR160" s="673"/>
      <c r="AS160" s="674">
        <v>65</v>
      </c>
      <c r="AT160" s="673"/>
      <c r="AU160" s="674">
        <v>58</v>
      </c>
      <c r="AV160" s="673"/>
      <c r="AW160" s="674">
        <v>49</v>
      </c>
      <c r="AX160" s="77"/>
      <c r="AY160" s="25"/>
      <c r="AZ160" s="673"/>
      <c r="BA160" s="674">
        <v>40</v>
      </c>
      <c r="BB160" s="673"/>
      <c r="BC160" s="674">
        <v>57</v>
      </c>
      <c r="BD160" s="77"/>
      <c r="BE160" s="1"/>
      <c r="BF160" s="675"/>
      <c r="BG160" s="674">
        <v>54</v>
      </c>
      <c r="BH160" s="77"/>
      <c r="BI160" s="25"/>
      <c r="BJ160" s="673"/>
      <c r="BK160" s="674">
        <v>41</v>
      </c>
      <c r="BL160" s="673"/>
      <c r="BM160" s="674">
        <v>41</v>
      </c>
      <c r="BN160" s="77"/>
      <c r="BO160" s="25"/>
      <c r="BP160" s="77"/>
      <c r="BQ160" s="25"/>
      <c r="BR160" s="77"/>
      <c r="BS160" s="25"/>
      <c r="BT160" s="673"/>
      <c r="BU160" s="674">
        <v>47</v>
      </c>
      <c r="BV160" s="77"/>
      <c r="BW160" s="25"/>
      <c r="BX160" s="678"/>
      <c r="BY160" s="678"/>
      <c r="BZ160" s="13"/>
      <c r="CA160" s="678"/>
      <c r="CB160" s="678"/>
      <c r="CC160" s="679"/>
      <c r="CD160" s="673"/>
      <c r="CE160" s="674">
        <v>360</v>
      </c>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8"/>
      <c r="BY161" s="678"/>
      <c r="BZ161" s="13"/>
      <c r="CA161" s="678"/>
      <c r="CB161" s="678"/>
      <c r="CC161" s="679"/>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8"/>
      <c r="BY162" s="678"/>
      <c r="BZ162" s="13"/>
      <c r="CA162" s="678"/>
      <c r="CB162" s="678"/>
      <c r="CC162" s="679"/>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8"/>
      <c r="BY163" s="678"/>
      <c r="BZ163" s="13"/>
      <c r="CA163" s="678"/>
      <c r="CB163" s="678"/>
      <c r="CC163" s="679"/>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8"/>
      <c r="BY164" s="678"/>
      <c r="BZ164" s="13"/>
      <c r="CA164" s="678"/>
      <c r="CB164" s="678"/>
      <c r="CC164" s="679"/>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8"/>
      <c r="BY165" s="678"/>
      <c r="BZ165" s="13"/>
      <c r="CA165" s="678"/>
      <c r="CB165" s="678"/>
      <c r="CC165" s="679"/>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8"/>
      <c r="BY166" s="678"/>
      <c r="BZ166" s="13"/>
      <c r="CA166" s="678"/>
      <c r="CB166" s="678"/>
      <c r="CC166" s="679"/>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8"/>
      <c r="BY167" s="678"/>
      <c r="BZ167" s="13"/>
      <c r="CA167" s="678"/>
      <c r="CB167" s="678"/>
      <c r="CC167" s="679"/>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8"/>
      <c r="BY168" s="678"/>
      <c r="BZ168" s="13"/>
      <c r="CA168" s="678"/>
      <c r="CB168" s="678"/>
      <c r="CC168" s="679"/>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8"/>
      <c r="BY169" s="678"/>
      <c r="BZ169" s="13"/>
      <c r="CA169" s="678"/>
      <c r="CB169" s="678"/>
      <c r="CC169" s="679"/>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8"/>
      <c r="BY170" s="678"/>
      <c r="BZ170" s="13"/>
      <c r="CA170" s="678"/>
      <c r="CB170" s="678"/>
      <c r="CC170" s="679"/>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8"/>
      <c r="BY171" s="678"/>
      <c r="BZ171" s="13"/>
      <c r="CA171" s="678"/>
      <c r="CB171" s="678"/>
      <c r="CC171" s="679"/>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8"/>
      <c r="BY172" s="678"/>
      <c r="BZ172" s="13"/>
      <c r="CA172" s="678"/>
      <c r="CB172" s="678"/>
      <c r="CC172" s="679"/>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8"/>
      <c r="BY173" s="678"/>
      <c r="BZ173" s="13"/>
      <c r="CA173" s="678"/>
      <c r="CB173" s="678"/>
      <c r="CC173" s="679"/>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8"/>
      <c r="BY174" s="678"/>
      <c r="BZ174" s="13"/>
      <c r="CA174" s="678"/>
      <c r="CB174" s="678"/>
      <c r="CC174" s="679"/>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8"/>
      <c r="BY175" s="678"/>
      <c r="BZ175" s="13"/>
      <c r="CA175" s="678"/>
      <c r="CB175" s="678"/>
      <c r="CC175" s="679"/>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8"/>
      <c r="BY176" s="678"/>
      <c r="BZ176" s="13"/>
      <c r="CA176" s="678"/>
      <c r="CB176" s="678"/>
      <c r="CC176" s="679"/>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8"/>
      <c r="BY177" s="678"/>
      <c r="BZ177" s="13"/>
      <c r="CA177" s="678"/>
      <c r="CB177" s="678"/>
      <c r="CC177" s="679"/>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8"/>
      <c r="BY178" s="678"/>
      <c r="BZ178" s="13"/>
      <c r="CA178" s="678"/>
      <c r="CB178" s="678"/>
      <c r="CC178" s="679"/>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8"/>
      <c r="BY179" s="678"/>
      <c r="BZ179" s="13"/>
      <c r="CA179" s="678"/>
      <c r="CB179" s="678"/>
      <c r="CC179" s="679"/>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8"/>
      <c r="BY180" s="678"/>
      <c r="BZ180" s="13"/>
      <c r="CA180" s="678"/>
      <c r="CB180" s="678"/>
      <c r="CC180" s="679"/>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8"/>
      <c r="BY181" s="678"/>
      <c r="BZ181" s="13"/>
      <c r="CA181" s="678"/>
      <c r="CB181" s="678"/>
      <c r="CC181" s="679"/>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8"/>
      <c r="BY182" s="678"/>
      <c r="BZ182" s="13"/>
      <c r="CA182" s="678"/>
      <c r="CB182" s="678"/>
      <c r="CC182" s="679"/>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8"/>
      <c r="BY183" s="678"/>
      <c r="BZ183" s="13"/>
      <c r="CA183" s="678"/>
      <c r="CB183" s="678"/>
      <c r="CC183" s="679"/>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8"/>
      <c r="BY184" s="678"/>
      <c r="BZ184" s="13"/>
      <c r="CA184" s="678"/>
      <c r="CB184" s="678"/>
      <c r="CC184" s="679"/>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8"/>
      <c r="BY185" s="678"/>
      <c r="BZ185" s="13"/>
      <c r="CA185" s="678"/>
      <c r="CB185" s="678"/>
      <c r="CC185" s="679"/>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8"/>
      <c r="BY186" s="678"/>
      <c r="BZ186" s="13"/>
      <c r="CA186" s="678"/>
      <c r="CB186" s="678"/>
      <c r="CC186" s="679"/>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8"/>
      <c r="BY187" s="678"/>
      <c r="BZ187" s="13"/>
      <c r="CA187" s="678"/>
      <c r="CB187" s="678"/>
      <c r="CC187" s="679"/>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8"/>
      <c r="BY188" s="678"/>
      <c r="BZ188" s="13"/>
      <c r="CA188" s="678"/>
      <c r="CB188" s="678"/>
      <c r="CC188" s="679"/>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8"/>
      <c r="BY189" s="678"/>
      <c r="BZ189" s="13"/>
      <c r="CA189" s="678"/>
      <c r="CB189" s="678"/>
      <c r="CC189" s="679"/>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8"/>
      <c r="BY190" s="678"/>
      <c r="BZ190" s="13"/>
      <c r="CA190" s="678"/>
      <c r="CB190" s="678"/>
      <c r="CC190" s="679"/>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8"/>
      <c r="BY191" s="678"/>
      <c r="BZ191" s="13"/>
      <c r="CA191" s="678"/>
      <c r="CB191" s="678"/>
      <c r="CC191" s="679"/>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0</v>
      </c>
      <c r="G302" s="14">
        <f t="shared" si="0"/>
        <v>0</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0</v>
      </c>
      <c r="U302" s="14">
        <f t="shared" si="0"/>
        <v>0</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0</v>
      </c>
      <c r="AW302" s="14">
        <f t="shared" si="1"/>
        <v>0</v>
      </c>
      <c r="AX302" s="14">
        <f t="shared" si="1"/>
        <v>0</v>
      </c>
      <c r="AY302" s="14">
        <f t="shared" si="1"/>
        <v>0</v>
      </c>
      <c r="AZ302" s="14">
        <f t="shared" si="1"/>
        <v>0</v>
      </c>
      <c r="BA302" s="14">
        <f t="shared" si="1"/>
        <v>0</v>
      </c>
      <c r="BB302" s="14">
        <f t="shared" si="1"/>
        <v>0</v>
      </c>
      <c r="BC302" s="14">
        <f t="shared" si="1"/>
        <v>0</v>
      </c>
      <c r="BD302" s="14">
        <f t="shared" si="1"/>
        <v>0</v>
      </c>
      <c r="BE302" s="14">
        <f t="shared" si="1"/>
        <v>0</v>
      </c>
      <c r="BF302" s="14">
        <f t="shared" si="1"/>
        <v>0</v>
      </c>
      <c r="BG302" s="14">
        <f t="shared" si="1"/>
        <v>0</v>
      </c>
      <c r="BH302" s="14">
        <f t="shared" si="1"/>
        <v>0</v>
      </c>
      <c r="BI302" s="14">
        <f t="shared" si="1"/>
        <v>0</v>
      </c>
      <c r="BJ302" s="14">
        <f t="shared" si="1"/>
        <v>0</v>
      </c>
      <c r="BK302" s="14">
        <f t="shared" si="1"/>
        <v>0</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AB1:AC1"/>
    <mergeCell ref="F1:G1"/>
    <mergeCell ref="H1:I1"/>
    <mergeCell ref="J1:K1"/>
    <mergeCell ref="L1:M1"/>
    <mergeCell ref="N1:O1"/>
    <mergeCell ref="P1:Q1"/>
    <mergeCell ref="R1:S1"/>
    <mergeCell ref="T1:U1"/>
    <mergeCell ref="V1:W1"/>
    <mergeCell ref="X1:Y1"/>
    <mergeCell ref="Z1:AA1"/>
    <mergeCell ref="AZ1:BA1"/>
    <mergeCell ref="AD1:AE1"/>
    <mergeCell ref="AF1:AG1"/>
    <mergeCell ref="AH1:AI1"/>
    <mergeCell ref="AJ1:AK1"/>
    <mergeCell ref="AL1:AM1"/>
    <mergeCell ref="AN1:AO1"/>
    <mergeCell ref="AP1:AQ1"/>
    <mergeCell ref="AR1:AS1"/>
    <mergeCell ref="AT1:AU1"/>
    <mergeCell ref="AV1:AW1"/>
    <mergeCell ref="AX1:AY1"/>
    <mergeCell ref="CD1:CE1"/>
    <mergeCell ref="BT1:BU1"/>
    <mergeCell ref="BV1:BW1"/>
    <mergeCell ref="BB1:BC1"/>
    <mergeCell ref="BD1:BE1"/>
    <mergeCell ref="BF1:BG1"/>
    <mergeCell ref="BH1:BI1"/>
    <mergeCell ref="BJ1:BK1"/>
    <mergeCell ref="BL1:BM1"/>
    <mergeCell ref="BN1:BO1"/>
    <mergeCell ref="BP1:BQ1"/>
    <mergeCell ref="BR1:BS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N296"/>
  <sheetViews>
    <sheetView topLeftCell="AA142" zoomScale="120" zoomScaleNormal="120" workbookViewId="0">
      <selection activeCell="AI32" sqref="AI32"/>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3.85546875" customWidth="1"/>
    <col min="15" max="15" width="11.42578125" customWidth="1"/>
    <col min="16" max="16" width="18.140625" customWidth="1"/>
    <col min="17" max="17" width="2.85546875" customWidth="1"/>
    <col min="18" max="18" width="7.5703125" customWidth="1"/>
    <col min="19" max="19" width="4.28515625" customWidth="1"/>
    <col min="20" max="20" width="6.7109375" customWidth="1"/>
    <col min="21" max="21" width="3.42578125" customWidth="1"/>
    <col min="22" max="22" width="2.5703125" customWidth="1"/>
    <col min="23" max="23" width="2.7109375" customWidth="1"/>
    <col min="24" max="28" width="8.7109375"/>
    <col min="29" max="29" width="14.42578125" customWidth="1"/>
    <col min="30" max="43" width="8.7109375"/>
    <col min="44" max="44" width="13.42578125" customWidth="1"/>
    <col min="45" max="45" width="8.7109375"/>
    <col min="46" max="46" width="20.7109375" customWidth="1"/>
    <col min="47" max="256" width="8.7109375"/>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3.85546875" customWidth="1"/>
    <col min="271" max="271" width="11.42578125" customWidth="1"/>
    <col min="272" max="272" width="18.140625" customWidth="1"/>
    <col min="273" max="273" width="2.85546875" customWidth="1"/>
    <col min="274" max="274" width="7.5703125" customWidth="1"/>
    <col min="275" max="275" width="4.28515625" customWidth="1"/>
    <col min="276" max="276" width="6.7109375" customWidth="1"/>
    <col min="277" max="277" width="3.42578125" customWidth="1"/>
    <col min="278" max="278" width="2.5703125" customWidth="1"/>
    <col min="279" max="279" width="2.7109375" customWidth="1"/>
    <col min="280" max="512" width="8.7109375"/>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3.85546875" customWidth="1"/>
    <col min="527" max="527" width="11.42578125" customWidth="1"/>
    <col min="528" max="528" width="18.140625" customWidth="1"/>
    <col min="529" max="529" width="2.85546875" customWidth="1"/>
    <col min="530" max="530" width="7.5703125" customWidth="1"/>
    <col min="531" max="531" width="4.28515625" customWidth="1"/>
    <col min="532" max="532" width="6.7109375" customWidth="1"/>
    <col min="533" max="533" width="3.42578125" customWidth="1"/>
    <col min="534" max="534" width="2.5703125" customWidth="1"/>
    <col min="535" max="535" width="2.7109375" customWidth="1"/>
    <col min="536" max="768" width="8.7109375"/>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3.85546875" customWidth="1"/>
    <col min="783" max="783" width="11.42578125" customWidth="1"/>
    <col min="784" max="784" width="18.140625" customWidth="1"/>
    <col min="785" max="785" width="2.85546875" customWidth="1"/>
    <col min="786" max="786" width="7.5703125" customWidth="1"/>
    <col min="787" max="787" width="4.28515625" customWidth="1"/>
    <col min="788" max="788" width="6.7109375" customWidth="1"/>
    <col min="789" max="789" width="3.42578125" customWidth="1"/>
    <col min="790" max="790" width="2.5703125" customWidth="1"/>
    <col min="791" max="791" width="2.7109375" customWidth="1"/>
    <col min="792" max="1024" width="8.7109375"/>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3.85546875" customWidth="1"/>
    <col min="1039" max="1039" width="11.42578125" customWidth="1"/>
    <col min="1040" max="1040" width="18.140625" customWidth="1"/>
    <col min="1041" max="1041" width="2.85546875" customWidth="1"/>
    <col min="1042" max="1042" width="7.5703125" customWidth="1"/>
    <col min="1043" max="1043" width="4.28515625" customWidth="1"/>
    <col min="1044" max="1044" width="6.7109375" customWidth="1"/>
    <col min="1045" max="1045" width="3.42578125" customWidth="1"/>
    <col min="1046" max="1046" width="2.5703125" customWidth="1"/>
    <col min="1047" max="1047" width="2.7109375" customWidth="1"/>
    <col min="1048" max="1280" width="8.7109375"/>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3.85546875" customWidth="1"/>
    <col min="1295" max="1295" width="11.42578125" customWidth="1"/>
    <col min="1296" max="1296" width="18.140625" customWidth="1"/>
    <col min="1297" max="1297" width="2.85546875" customWidth="1"/>
    <col min="1298" max="1298" width="7.5703125" customWidth="1"/>
    <col min="1299" max="1299" width="4.28515625" customWidth="1"/>
    <col min="1300" max="1300" width="6.7109375" customWidth="1"/>
    <col min="1301" max="1301" width="3.42578125" customWidth="1"/>
    <col min="1302" max="1302" width="2.5703125" customWidth="1"/>
    <col min="1303" max="1303" width="2.7109375" customWidth="1"/>
    <col min="1304" max="1536" width="8.7109375"/>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3.85546875" customWidth="1"/>
    <col min="1551" max="1551" width="11.42578125" customWidth="1"/>
    <col min="1552" max="1552" width="18.140625" customWidth="1"/>
    <col min="1553" max="1553" width="2.85546875" customWidth="1"/>
    <col min="1554" max="1554" width="7.5703125" customWidth="1"/>
    <col min="1555" max="1555" width="4.28515625" customWidth="1"/>
    <col min="1556" max="1556" width="6.7109375" customWidth="1"/>
    <col min="1557" max="1557" width="3.42578125" customWidth="1"/>
    <col min="1558" max="1558" width="2.5703125" customWidth="1"/>
    <col min="1559" max="1559" width="2.7109375" customWidth="1"/>
    <col min="1560" max="1792" width="8.7109375"/>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3.85546875" customWidth="1"/>
    <col min="1807" max="1807" width="11.42578125" customWidth="1"/>
    <col min="1808" max="1808" width="18.140625" customWidth="1"/>
    <col min="1809" max="1809" width="2.85546875" customWidth="1"/>
    <col min="1810" max="1810" width="7.5703125" customWidth="1"/>
    <col min="1811" max="1811" width="4.28515625" customWidth="1"/>
    <col min="1812" max="1812" width="6.7109375" customWidth="1"/>
    <col min="1813" max="1813" width="3.42578125" customWidth="1"/>
    <col min="1814" max="1814" width="2.5703125" customWidth="1"/>
    <col min="1815" max="1815" width="2.7109375" customWidth="1"/>
    <col min="1816" max="2048" width="8.7109375"/>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3.85546875" customWidth="1"/>
    <col min="2063" max="2063" width="11.42578125" customWidth="1"/>
    <col min="2064" max="2064" width="18.140625" customWidth="1"/>
    <col min="2065" max="2065" width="2.85546875" customWidth="1"/>
    <col min="2066" max="2066" width="7.5703125" customWidth="1"/>
    <col min="2067" max="2067" width="4.28515625" customWidth="1"/>
    <col min="2068" max="2068" width="6.7109375" customWidth="1"/>
    <col min="2069" max="2069" width="3.42578125" customWidth="1"/>
    <col min="2070" max="2070" width="2.5703125" customWidth="1"/>
    <col min="2071" max="2071" width="2.7109375" customWidth="1"/>
    <col min="2072" max="2304" width="8.7109375"/>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3.85546875" customWidth="1"/>
    <col min="2319" max="2319" width="11.42578125" customWidth="1"/>
    <col min="2320" max="2320" width="18.140625" customWidth="1"/>
    <col min="2321" max="2321" width="2.85546875" customWidth="1"/>
    <col min="2322" max="2322" width="7.5703125" customWidth="1"/>
    <col min="2323" max="2323" width="4.28515625" customWidth="1"/>
    <col min="2324" max="2324" width="6.7109375" customWidth="1"/>
    <col min="2325" max="2325" width="3.42578125" customWidth="1"/>
    <col min="2326" max="2326" width="2.5703125" customWidth="1"/>
    <col min="2327" max="2327" width="2.7109375" customWidth="1"/>
    <col min="2328" max="2560" width="8.7109375"/>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3.85546875" customWidth="1"/>
    <col min="2575" max="2575" width="11.42578125" customWidth="1"/>
    <col min="2576" max="2576" width="18.140625" customWidth="1"/>
    <col min="2577" max="2577" width="2.85546875" customWidth="1"/>
    <col min="2578" max="2578" width="7.5703125" customWidth="1"/>
    <col min="2579" max="2579" width="4.28515625" customWidth="1"/>
    <col min="2580" max="2580" width="6.7109375" customWidth="1"/>
    <col min="2581" max="2581" width="3.42578125" customWidth="1"/>
    <col min="2582" max="2582" width="2.5703125" customWidth="1"/>
    <col min="2583" max="2583" width="2.7109375" customWidth="1"/>
    <col min="2584" max="2816" width="8.7109375"/>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3.85546875" customWidth="1"/>
    <col min="2831" max="2831" width="11.42578125" customWidth="1"/>
    <col min="2832" max="2832" width="18.140625" customWidth="1"/>
    <col min="2833" max="2833" width="2.85546875" customWidth="1"/>
    <col min="2834" max="2834" width="7.5703125" customWidth="1"/>
    <col min="2835" max="2835" width="4.28515625" customWidth="1"/>
    <col min="2836" max="2836" width="6.7109375" customWidth="1"/>
    <col min="2837" max="2837" width="3.42578125" customWidth="1"/>
    <col min="2838" max="2838" width="2.5703125" customWidth="1"/>
    <col min="2839" max="2839" width="2.7109375" customWidth="1"/>
    <col min="2840" max="3072" width="8.7109375"/>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3.85546875" customWidth="1"/>
    <col min="3087" max="3087" width="11.42578125" customWidth="1"/>
    <col min="3088" max="3088" width="18.140625" customWidth="1"/>
    <col min="3089" max="3089" width="2.85546875" customWidth="1"/>
    <col min="3090" max="3090" width="7.5703125" customWidth="1"/>
    <col min="3091" max="3091" width="4.28515625" customWidth="1"/>
    <col min="3092" max="3092" width="6.7109375" customWidth="1"/>
    <col min="3093" max="3093" width="3.42578125" customWidth="1"/>
    <col min="3094" max="3094" width="2.5703125" customWidth="1"/>
    <col min="3095" max="3095" width="2.7109375" customWidth="1"/>
    <col min="3096" max="3328" width="8.7109375"/>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3.85546875" customWidth="1"/>
    <col min="3343" max="3343" width="11.42578125" customWidth="1"/>
    <col min="3344" max="3344" width="18.140625" customWidth="1"/>
    <col min="3345" max="3345" width="2.85546875" customWidth="1"/>
    <col min="3346" max="3346" width="7.5703125" customWidth="1"/>
    <col min="3347" max="3347" width="4.28515625" customWidth="1"/>
    <col min="3348" max="3348" width="6.7109375" customWidth="1"/>
    <col min="3349" max="3349" width="3.42578125" customWidth="1"/>
    <col min="3350" max="3350" width="2.5703125" customWidth="1"/>
    <col min="3351" max="3351" width="2.7109375" customWidth="1"/>
    <col min="3352" max="3584" width="8.7109375"/>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3.85546875" customWidth="1"/>
    <col min="3599" max="3599" width="11.42578125" customWidth="1"/>
    <col min="3600" max="3600" width="18.140625" customWidth="1"/>
    <col min="3601" max="3601" width="2.85546875" customWidth="1"/>
    <col min="3602" max="3602" width="7.5703125" customWidth="1"/>
    <col min="3603" max="3603" width="4.28515625" customWidth="1"/>
    <col min="3604" max="3604" width="6.7109375" customWidth="1"/>
    <col min="3605" max="3605" width="3.42578125" customWidth="1"/>
    <col min="3606" max="3606" width="2.5703125" customWidth="1"/>
    <col min="3607" max="3607" width="2.7109375" customWidth="1"/>
    <col min="3608" max="3840" width="8.7109375"/>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3.85546875" customWidth="1"/>
    <col min="3855" max="3855" width="11.42578125" customWidth="1"/>
    <col min="3856" max="3856" width="18.140625" customWidth="1"/>
    <col min="3857" max="3857" width="2.85546875" customWidth="1"/>
    <col min="3858" max="3858" width="7.5703125" customWidth="1"/>
    <col min="3859" max="3859" width="4.28515625" customWidth="1"/>
    <col min="3860" max="3860" width="6.7109375" customWidth="1"/>
    <col min="3861" max="3861" width="3.42578125" customWidth="1"/>
    <col min="3862" max="3862" width="2.5703125" customWidth="1"/>
    <col min="3863" max="3863" width="2.7109375" customWidth="1"/>
    <col min="3864" max="4096" width="8.7109375"/>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3.85546875" customWidth="1"/>
    <col min="4111" max="4111" width="11.42578125" customWidth="1"/>
    <col min="4112" max="4112" width="18.140625" customWidth="1"/>
    <col min="4113" max="4113" width="2.85546875" customWidth="1"/>
    <col min="4114" max="4114" width="7.5703125" customWidth="1"/>
    <col min="4115" max="4115" width="4.28515625" customWidth="1"/>
    <col min="4116" max="4116" width="6.7109375" customWidth="1"/>
    <col min="4117" max="4117" width="3.42578125" customWidth="1"/>
    <col min="4118" max="4118" width="2.5703125" customWidth="1"/>
    <col min="4119" max="4119" width="2.7109375" customWidth="1"/>
    <col min="4120" max="4352" width="8.7109375"/>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3.85546875" customWidth="1"/>
    <col min="4367" max="4367" width="11.42578125" customWidth="1"/>
    <col min="4368" max="4368" width="18.140625" customWidth="1"/>
    <col min="4369" max="4369" width="2.85546875" customWidth="1"/>
    <col min="4370" max="4370" width="7.5703125" customWidth="1"/>
    <col min="4371" max="4371" width="4.28515625" customWidth="1"/>
    <col min="4372" max="4372" width="6.7109375" customWidth="1"/>
    <col min="4373" max="4373" width="3.42578125" customWidth="1"/>
    <col min="4374" max="4374" width="2.5703125" customWidth="1"/>
    <col min="4375" max="4375" width="2.7109375" customWidth="1"/>
    <col min="4376" max="4608" width="8.7109375"/>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3.85546875" customWidth="1"/>
    <col min="4623" max="4623" width="11.42578125" customWidth="1"/>
    <col min="4624" max="4624" width="18.140625" customWidth="1"/>
    <col min="4625" max="4625" width="2.85546875" customWidth="1"/>
    <col min="4626" max="4626" width="7.5703125" customWidth="1"/>
    <col min="4627" max="4627" width="4.28515625" customWidth="1"/>
    <col min="4628" max="4628" width="6.7109375" customWidth="1"/>
    <col min="4629" max="4629" width="3.42578125" customWidth="1"/>
    <col min="4630" max="4630" width="2.5703125" customWidth="1"/>
    <col min="4631" max="4631" width="2.7109375" customWidth="1"/>
    <col min="4632" max="4864" width="8.7109375"/>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3.85546875" customWidth="1"/>
    <col min="4879" max="4879" width="11.42578125" customWidth="1"/>
    <col min="4880" max="4880" width="18.140625" customWidth="1"/>
    <col min="4881" max="4881" width="2.85546875" customWidth="1"/>
    <col min="4882" max="4882" width="7.5703125" customWidth="1"/>
    <col min="4883" max="4883" width="4.28515625" customWidth="1"/>
    <col min="4884" max="4884" width="6.7109375" customWidth="1"/>
    <col min="4885" max="4885" width="3.42578125" customWidth="1"/>
    <col min="4886" max="4886" width="2.5703125" customWidth="1"/>
    <col min="4887" max="4887" width="2.7109375" customWidth="1"/>
    <col min="4888" max="5120" width="8.7109375"/>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3.85546875" customWidth="1"/>
    <col min="5135" max="5135" width="11.42578125" customWidth="1"/>
    <col min="5136" max="5136" width="18.140625" customWidth="1"/>
    <col min="5137" max="5137" width="2.85546875" customWidth="1"/>
    <col min="5138" max="5138" width="7.5703125" customWidth="1"/>
    <col min="5139" max="5139" width="4.28515625" customWidth="1"/>
    <col min="5140" max="5140" width="6.7109375" customWidth="1"/>
    <col min="5141" max="5141" width="3.42578125" customWidth="1"/>
    <col min="5142" max="5142" width="2.5703125" customWidth="1"/>
    <col min="5143" max="5143" width="2.7109375" customWidth="1"/>
    <col min="5144" max="5376" width="8.7109375"/>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3.85546875" customWidth="1"/>
    <col min="5391" max="5391" width="11.42578125" customWidth="1"/>
    <col min="5392" max="5392" width="18.140625" customWidth="1"/>
    <col min="5393" max="5393" width="2.85546875" customWidth="1"/>
    <col min="5394" max="5394" width="7.5703125" customWidth="1"/>
    <col min="5395" max="5395" width="4.28515625" customWidth="1"/>
    <col min="5396" max="5396" width="6.7109375" customWidth="1"/>
    <col min="5397" max="5397" width="3.42578125" customWidth="1"/>
    <col min="5398" max="5398" width="2.5703125" customWidth="1"/>
    <col min="5399" max="5399" width="2.7109375" customWidth="1"/>
    <col min="5400" max="5632" width="8.7109375"/>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3.85546875" customWidth="1"/>
    <col min="5647" max="5647" width="11.42578125" customWidth="1"/>
    <col min="5648" max="5648" width="18.140625" customWidth="1"/>
    <col min="5649" max="5649" width="2.85546875" customWidth="1"/>
    <col min="5650" max="5650" width="7.5703125" customWidth="1"/>
    <col min="5651" max="5651" width="4.28515625" customWidth="1"/>
    <col min="5652" max="5652" width="6.7109375" customWidth="1"/>
    <col min="5653" max="5653" width="3.42578125" customWidth="1"/>
    <col min="5654" max="5654" width="2.5703125" customWidth="1"/>
    <col min="5655" max="5655" width="2.7109375" customWidth="1"/>
    <col min="5656" max="5888" width="8.7109375"/>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3.85546875" customWidth="1"/>
    <col min="5903" max="5903" width="11.42578125" customWidth="1"/>
    <col min="5904" max="5904" width="18.140625" customWidth="1"/>
    <col min="5905" max="5905" width="2.85546875" customWidth="1"/>
    <col min="5906" max="5906" width="7.5703125" customWidth="1"/>
    <col min="5907" max="5907" width="4.28515625" customWidth="1"/>
    <col min="5908" max="5908" width="6.7109375" customWidth="1"/>
    <col min="5909" max="5909" width="3.42578125" customWidth="1"/>
    <col min="5910" max="5910" width="2.5703125" customWidth="1"/>
    <col min="5911" max="5911" width="2.7109375" customWidth="1"/>
    <col min="5912" max="6144" width="8.7109375"/>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3.85546875" customWidth="1"/>
    <col min="6159" max="6159" width="11.42578125" customWidth="1"/>
    <col min="6160" max="6160" width="18.140625" customWidth="1"/>
    <col min="6161" max="6161" width="2.85546875" customWidth="1"/>
    <col min="6162" max="6162" width="7.5703125" customWidth="1"/>
    <col min="6163" max="6163" width="4.28515625" customWidth="1"/>
    <col min="6164" max="6164" width="6.7109375" customWidth="1"/>
    <col min="6165" max="6165" width="3.42578125" customWidth="1"/>
    <col min="6166" max="6166" width="2.5703125" customWidth="1"/>
    <col min="6167" max="6167" width="2.7109375" customWidth="1"/>
    <col min="6168" max="6400" width="8.7109375"/>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3.85546875" customWidth="1"/>
    <col min="6415" max="6415" width="11.42578125" customWidth="1"/>
    <col min="6416" max="6416" width="18.140625" customWidth="1"/>
    <col min="6417" max="6417" width="2.85546875" customWidth="1"/>
    <col min="6418" max="6418" width="7.5703125" customWidth="1"/>
    <col min="6419" max="6419" width="4.28515625" customWidth="1"/>
    <col min="6420" max="6420" width="6.7109375" customWidth="1"/>
    <col min="6421" max="6421" width="3.42578125" customWidth="1"/>
    <col min="6422" max="6422" width="2.5703125" customWidth="1"/>
    <col min="6423" max="6423" width="2.7109375" customWidth="1"/>
    <col min="6424" max="6656" width="8.7109375"/>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3.85546875" customWidth="1"/>
    <col min="6671" max="6671" width="11.42578125" customWidth="1"/>
    <col min="6672" max="6672" width="18.140625" customWidth="1"/>
    <col min="6673" max="6673" width="2.85546875" customWidth="1"/>
    <col min="6674" max="6674" width="7.5703125" customWidth="1"/>
    <col min="6675" max="6675" width="4.28515625" customWidth="1"/>
    <col min="6676" max="6676" width="6.7109375" customWidth="1"/>
    <col min="6677" max="6677" width="3.42578125" customWidth="1"/>
    <col min="6678" max="6678" width="2.5703125" customWidth="1"/>
    <col min="6679" max="6679" width="2.7109375" customWidth="1"/>
    <col min="6680" max="6912" width="8.7109375"/>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3.85546875" customWidth="1"/>
    <col min="6927" max="6927" width="11.42578125" customWidth="1"/>
    <col min="6928" max="6928" width="18.140625" customWidth="1"/>
    <col min="6929" max="6929" width="2.85546875" customWidth="1"/>
    <col min="6930" max="6930" width="7.5703125" customWidth="1"/>
    <col min="6931" max="6931" width="4.28515625" customWidth="1"/>
    <col min="6932" max="6932" width="6.7109375" customWidth="1"/>
    <col min="6933" max="6933" width="3.42578125" customWidth="1"/>
    <col min="6934" max="6934" width="2.5703125" customWidth="1"/>
    <col min="6935" max="6935" width="2.7109375" customWidth="1"/>
    <col min="6936" max="7168" width="8.7109375"/>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3.85546875" customWidth="1"/>
    <col min="7183" max="7183" width="11.42578125" customWidth="1"/>
    <col min="7184" max="7184" width="18.140625" customWidth="1"/>
    <col min="7185" max="7185" width="2.85546875" customWidth="1"/>
    <col min="7186" max="7186" width="7.5703125" customWidth="1"/>
    <col min="7187" max="7187" width="4.28515625" customWidth="1"/>
    <col min="7188" max="7188" width="6.7109375" customWidth="1"/>
    <col min="7189" max="7189" width="3.42578125" customWidth="1"/>
    <col min="7190" max="7190" width="2.5703125" customWidth="1"/>
    <col min="7191" max="7191" width="2.7109375" customWidth="1"/>
    <col min="7192" max="7424" width="8.7109375"/>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3.85546875" customWidth="1"/>
    <col min="7439" max="7439" width="11.42578125" customWidth="1"/>
    <col min="7440" max="7440" width="18.140625" customWidth="1"/>
    <col min="7441" max="7441" width="2.85546875" customWidth="1"/>
    <col min="7442" max="7442" width="7.5703125" customWidth="1"/>
    <col min="7443" max="7443" width="4.28515625" customWidth="1"/>
    <col min="7444" max="7444" width="6.7109375" customWidth="1"/>
    <col min="7445" max="7445" width="3.42578125" customWidth="1"/>
    <col min="7446" max="7446" width="2.5703125" customWidth="1"/>
    <col min="7447" max="7447" width="2.7109375" customWidth="1"/>
    <col min="7448" max="7680" width="8.7109375"/>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3.85546875" customWidth="1"/>
    <col min="7695" max="7695" width="11.42578125" customWidth="1"/>
    <col min="7696" max="7696" width="18.140625" customWidth="1"/>
    <col min="7697" max="7697" width="2.85546875" customWidth="1"/>
    <col min="7698" max="7698" width="7.5703125" customWidth="1"/>
    <col min="7699" max="7699" width="4.28515625" customWidth="1"/>
    <col min="7700" max="7700" width="6.7109375" customWidth="1"/>
    <col min="7701" max="7701" width="3.42578125" customWidth="1"/>
    <col min="7702" max="7702" width="2.5703125" customWidth="1"/>
    <col min="7703" max="7703" width="2.7109375" customWidth="1"/>
    <col min="7704" max="7936" width="8.7109375"/>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3.85546875" customWidth="1"/>
    <col min="7951" max="7951" width="11.42578125" customWidth="1"/>
    <col min="7952" max="7952" width="18.140625" customWidth="1"/>
    <col min="7953" max="7953" width="2.85546875" customWidth="1"/>
    <col min="7954" max="7954" width="7.5703125" customWidth="1"/>
    <col min="7955" max="7955" width="4.28515625" customWidth="1"/>
    <col min="7956" max="7956" width="6.7109375" customWidth="1"/>
    <col min="7957" max="7957" width="3.42578125" customWidth="1"/>
    <col min="7958" max="7958" width="2.5703125" customWidth="1"/>
    <col min="7959" max="7959" width="2.7109375" customWidth="1"/>
    <col min="7960" max="8192" width="8.7109375"/>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3.85546875" customWidth="1"/>
    <col min="8207" max="8207" width="11.42578125" customWidth="1"/>
    <col min="8208" max="8208" width="18.140625" customWidth="1"/>
    <col min="8209" max="8209" width="2.85546875" customWidth="1"/>
    <col min="8210" max="8210" width="7.5703125" customWidth="1"/>
    <col min="8211" max="8211" width="4.28515625" customWidth="1"/>
    <col min="8212" max="8212" width="6.7109375" customWidth="1"/>
    <col min="8213" max="8213" width="3.42578125" customWidth="1"/>
    <col min="8214" max="8214" width="2.5703125" customWidth="1"/>
    <col min="8215" max="8215" width="2.7109375" customWidth="1"/>
    <col min="8216" max="8448" width="8.7109375"/>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3.85546875" customWidth="1"/>
    <col min="8463" max="8463" width="11.42578125" customWidth="1"/>
    <col min="8464" max="8464" width="18.140625" customWidth="1"/>
    <col min="8465" max="8465" width="2.85546875" customWidth="1"/>
    <col min="8466" max="8466" width="7.5703125" customWidth="1"/>
    <col min="8467" max="8467" width="4.28515625" customWidth="1"/>
    <col min="8468" max="8468" width="6.7109375" customWidth="1"/>
    <col min="8469" max="8469" width="3.42578125" customWidth="1"/>
    <col min="8470" max="8470" width="2.5703125" customWidth="1"/>
    <col min="8471" max="8471" width="2.7109375" customWidth="1"/>
    <col min="8472" max="8704" width="8.7109375"/>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3.85546875" customWidth="1"/>
    <col min="8719" max="8719" width="11.42578125" customWidth="1"/>
    <col min="8720" max="8720" width="18.140625" customWidth="1"/>
    <col min="8721" max="8721" width="2.85546875" customWidth="1"/>
    <col min="8722" max="8722" width="7.5703125" customWidth="1"/>
    <col min="8723" max="8723" width="4.28515625" customWidth="1"/>
    <col min="8724" max="8724" width="6.7109375" customWidth="1"/>
    <col min="8725" max="8725" width="3.42578125" customWidth="1"/>
    <col min="8726" max="8726" width="2.5703125" customWidth="1"/>
    <col min="8727" max="8727" width="2.7109375" customWidth="1"/>
    <col min="8728" max="8960" width="8.7109375"/>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3.85546875" customWidth="1"/>
    <col min="8975" max="8975" width="11.42578125" customWidth="1"/>
    <col min="8976" max="8976" width="18.140625" customWidth="1"/>
    <col min="8977" max="8977" width="2.85546875" customWidth="1"/>
    <col min="8978" max="8978" width="7.5703125" customWidth="1"/>
    <col min="8979" max="8979" width="4.28515625" customWidth="1"/>
    <col min="8980" max="8980" width="6.7109375" customWidth="1"/>
    <col min="8981" max="8981" width="3.42578125" customWidth="1"/>
    <col min="8982" max="8982" width="2.5703125" customWidth="1"/>
    <col min="8983" max="8983" width="2.7109375" customWidth="1"/>
    <col min="8984" max="9216" width="8.7109375"/>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3.85546875" customWidth="1"/>
    <col min="9231" max="9231" width="11.42578125" customWidth="1"/>
    <col min="9232" max="9232" width="18.140625" customWidth="1"/>
    <col min="9233" max="9233" width="2.85546875" customWidth="1"/>
    <col min="9234" max="9234" width="7.5703125" customWidth="1"/>
    <col min="9235" max="9235" width="4.28515625" customWidth="1"/>
    <col min="9236" max="9236" width="6.7109375" customWidth="1"/>
    <col min="9237" max="9237" width="3.42578125" customWidth="1"/>
    <col min="9238" max="9238" width="2.5703125" customWidth="1"/>
    <col min="9239" max="9239" width="2.7109375" customWidth="1"/>
    <col min="9240" max="9472" width="8.7109375"/>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3.85546875" customWidth="1"/>
    <col min="9487" max="9487" width="11.42578125" customWidth="1"/>
    <col min="9488" max="9488" width="18.140625" customWidth="1"/>
    <col min="9489" max="9489" width="2.85546875" customWidth="1"/>
    <col min="9490" max="9490" width="7.5703125" customWidth="1"/>
    <col min="9491" max="9491" width="4.28515625" customWidth="1"/>
    <col min="9492" max="9492" width="6.7109375" customWidth="1"/>
    <col min="9493" max="9493" width="3.42578125" customWidth="1"/>
    <col min="9494" max="9494" width="2.5703125" customWidth="1"/>
    <col min="9495" max="9495" width="2.7109375" customWidth="1"/>
    <col min="9496" max="9728" width="8.7109375"/>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3.85546875" customWidth="1"/>
    <col min="9743" max="9743" width="11.42578125" customWidth="1"/>
    <col min="9744" max="9744" width="18.140625" customWidth="1"/>
    <col min="9745" max="9745" width="2.85546875" customWidth="1"/>
    <col min="9746" max="9746" width="7.5703125" customWidth="1"/>
    <col min="9747" max="9747" width="4.28515625" customWidth="1"/>
    <col min="9748" max="9748" width="6.7109375" customWidth="1"/>
    <col min="9749" max="9749" width="3.42578125" customWidth="1"/>
    <col min="9750" max="9750" width="2.5703125" customWidth="1"/>
    <col min="9751" max="9751" width="2.7109375" customWidth="1"/>
    <col min="9752" max="9984" width="8.7109375"/>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3.85546875" customWidth="1"/>
    <col min="9999" max="9999" width="11.42578125" customWidth="1"/>
    <col min="10000" max="10000" width="18.140625" customWidth="1"/>
    <col min="10001" max="10001" width="2.85546875" customWidth="1"/>
    <col min="10002" max="10002" width="7.5703125" customWidth="1"/>
    <col min="10003" max="10003" width="4.28515625" customWidth="1"/>
    <col min="10004" max="10004" width="6.7109375" customWidth="1"/>
    <col min="10005" max="10005" width="3.42578125" customWidth="1"/>
    <col min="10006" max="10006" width="2.5703125" customWidth="1"/>
    <col min="10007" max="10007" width="2.7109375" customWidth="1"/>
    <col min="10008" max="10240" width="8.7109375"/>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3.85546875" customWidth="1"/>
    <col min="10255" max="10255" width="11.42578125" customWidth="1"/>
    <col min="10256" max="10256" width="18.140625" customWidth="1"/>
    <col min="10257" max="10257" width="2.85546875" customWidth="1"/>
    <col min="10258" max="10258" width="7.5703125" customWidth="1"/>
    <col min="10259" max="10259" width="4.28515625" customWidth="1"/>
    <col min="10260" max="10260" width="6.7109375" customWidth="1"/>
    <col min="10261" max="10261" width="3.42578125" customWidth="1"/>
    <col min="10262" max="10262" width="2.5703125" customWidth="1"/>
    <col min="10263" max="10263" width="2.7109375" customWidth="1"/>
    <col min="10264" max="10496" width="8.7109375"/>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3.85546875" customWidth="1"/>
    <col min="10511" max="10511" width="11.42578125" customWidth="1"/>
    <col min="10512" max="10512" width="18.140625" customWidth="1"/>
    <col min="10513" max="10513" width="2.85546875" customWidth="1"/>
    <col min="10514" max="10514" width="7.5703125" customWidth="1"/>
    <col min="10515" max="10515" width="4.28515625" customWidth="1"/>
    <col min="10516" max="10516" width="6.7109375" customWidth="1"/>
    <col min="10517" max="10517" width="3.42578125" customWidth="1"/>
    <col min="10518" max="10518" width="2.5703125" customWidth="1"/>
    <col min="10519" max="10519" width="2.7109375" customWidth="1"/>
    <col min="10520" max="10752" width="8.7109375"/>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3.85546875" customWidth="1"/>
    <col min="10767" max="10767" width="11.42578125" customWidth="1"/>
    <col min="10768" max="10768" width="18.140625" customWidth="1"/>
    <col min="10769" max="10769" width="2.85546875" customWidth="1"/>
    <col min="10770" max="10770" width="7.5703125" customWidth="1"/>
    <col min="10771" max="10771" width="4.28515625" customWidth="1"/>
    <col min="10772" max="10772" width="6.7109375" customWidth="1"/>
    <col min="10773" max="10773" width="3.42578125" customWidth="1"/>
    <col min="10774" max="10774" width="2.5703125" customWidth="1"/>
    <col min="10775" max="10775" width="2.7109375" customWidth="1"/>
    <col min="10776" max="11008" width="8.7109375"/>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3.85546875" customWidth="1"/>
    <col min="11023" max="11023" width="11.42578125" customWidth="1"/>
    <col min="11024" max="11024" width="18.140625" customWidth="1"/>
    <col min="11025" max="11025" width="2.85546875" customWidth="1"/>
    <col min="11026" max="11026" width="7.5703125" customWidth="1"/>
    <col min="11027" max="11027" width="4.28515625" customWidth="1"/>
    <col min="11028" max="11028" width="6.7109375" customWidth="1"/>
    <col min="11029" max="11029" width="3.42578125" customWidth="1"/>
    <col min="11030" max="11030" width="2.5703125" customWidth="1"/>
    <col min="11031" max="11031" width="2.7109375" customWidth="1"/>
    <col min="11032" max="11264" width="8.7109375"/>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3.85546875" customWidth="1"/>
    <col min="11279" max="11279" width="11.42578125" customWidth="1"/>
    <col min="11280" max="11280" width="18.140625" customWidth="1"/>
    <col min="11281" max="11281" width="2.85546875" customWidth="1"/>
    <col min="11282" max="11282" width="7.5703125" customWidth="1"/>
    <col min="11283" max="11283" width="4.28515625" customWidth="1"/>
    <col min="11284" max="11284" width="6.7109375" customWidth="1"/>
    <col min="11285" max="11285" width="3.42578125" customWidth="1"/>
    <col min="11286" max="11286" width="2.5703125" customWidth="1"/>
    <col min="11287" max="11287" width="2.7109375" customWidth="1"/>
    <col min="11288" max="11520" width="8.7109375"/>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3.85546875" customWidth="1"/>
    <col min="11535" max="11535" width="11.42578125" customWidth="1"/>
    <col min="11536" max="11536" width="18.140625" customWidth="1"/>
    <col min="11537" max="11537" width="2.85546875" customWidth="1"/>
    <col min="11538" max="11538" width="7.5703125" customWidth="1"/>
    <col min="11539" max="11539" width="4.28515625" customWidth="1"/>
    <col min="11540" max="11540" width="6.7109375" customWidth="1"/>
    <col min="11541" max="11541" width="3.42578125" customWidth="1"/>
    <col min="11542" max="11542" width="2.5703125" customWidth="1"/>
    <col min="11543" max="11543" width="2.7109375" customWidth="1"/>
    <col min="11544" max="11776" width="8.7109375"/>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3.85546875" customWidth="1"/>
    <col min="11791" max="11791" width="11.42578125" customWidth="1"/>
    <col min="11792" max="11792" width="18.140625" customWidth="1"/>
    <col min="11793" max="11793" width="2.85546875" customWidth="1"/>
    <col min="11794" max="11794" width="7.5703125" customWidth="1"/>
    <col min="11795" max="11795" width="4.28515625" customWidth="1"/>
    <col min="11796" max="11796" width="6.7109375" customWidth="1"/>
    <col min="11797" max="11797" width="3.42578125" customWidth="1"/>
    <col min="11798" max="11798" width="2.5703125" customWidth="1"/>
    <col min="11799" max="11799" width="2.7109375" customWidth="1"/>
    <col min="11800" max="12032" width="8.7109375"/>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3.85546875" customWidth="1"/>
    <col min="12047" max="12047" width="11.42578125" customWidth="1"/>
    <col min="12048" max="12048" width="18.140625" customWidth="1"/>
    <col min="12049" max="12049" width="2.85546875" customWidth="1"/>
    <col min="12050" max="12050" width="7.5703125" customWidth="1"/>
    <col min="12051" max="12051" width="4.28515625" customWidth="1"/>
    <col min="12052" max="12052" width="6.7109375" customWidth="1"/>
    <col min="12053" max="12053" width="3.42578125" customWidth="1"/>
    <col min="12054" max="12054" width="2.5703125" customWidth="1"/>
    <col min="12055" max="12055" width="2.7109375" customWidth="1"/>
    <col min="12056" max="12288" width="8.7109375"/>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3.85546875" customWidth="1"/>
    <col min="12303" max="12303" width="11.42578125" customWidth="1"/>
    <col min="12304" max="12304" width="18.140625" customWidth="1"/>
    <col min="12305" max="12305" width="2.85546875" customWidth="1"/>
    <col min="12306" max="12306" width="7.5703125" customWidth="1"/>
    <col min="12307" max="12307" width="4.28515625" customWidth="1"/>
    <col min="12308" max="12308" width="6.7109375" customWidth="1"/>
    <col min="12309" max="12309" width="3.42578125" customWidth="1"/>
    <col min="12310" max="12310" width="2.5703125" customWidth="1"/>
    <col min="12311" max="12311" width="2.7109375" customWidth="1"/>
    <col min="12312" max="12544" width="8.7109375"/>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3.85546875" customWidth="1"/>
    <col min="12559" max="12559" width="11.42578125" customWidth="1"/>
    <col min="12560" max="12560" width="18.140625" customWidth="1"/>
    <col min="12561" max="12561" width="2.85546875" customWidth="1"/>
    <col min="12562" max="12562" width="7.5703125" customWidth="1"/>
    <col min="12563" max="12563" width="4.28515625" customWidth="1"/>
    <col min="12564" max="12564" width="6.7109375" customWidth="1"/>
    <col min="12565" max="12565" width="3.42578125" customWidth="1"/>
    <col min="12566" max="12566" width="2.5703125" customWidth="1"/>
    <col min="12567" max="12567" width="2.7109375" customWidth="1"/>
    <col min="12568" max="12800" width="8.7109375"/>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3.85546875" customWidth="1"/>
    <col min="12815" max="12815" width="11.42578125" customWidth="1"/>
    <col min="12816" max="12816" width="18.140625" customWidth="1"/>
    <col min="12817" max="12817" width="2.85546875" customWidth="1"/>
    <col min="12818" max="12818" width="7.5703125" customWidth="1"/>
    <col min="12819" max="12819" width="4.28515625" customWidth="1"/>
    <col min="12820" max="12820" width="6.7109375" customWidth="1"/>
    <col min="12821" max="12821" width="3.42578125" customWidth="1"/>
    <col min="12822" max="12822" width="2.5703125" customWidth="1"/>
    <col min="12823" max="12823" width="2.7109375" customWidth="1"/>
    <col min="12824" max="13056" width="8.7109375"/>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3.85546875" customWidth="1"/>
    <col min="13071" max="13071" width="11.42578125" customWidth="1"/>
    <col min="13072" max="13072" width="18.140625" customWidth="1"/>
    <col min="13073" max="13073" width="2.85546875" customWidth="1"/>
    <col min="13074" max="13074" width="7.5703125" customWidth="1"/>
    <col min="13075" max="13075" width="4.28515625" customWidth="1"/>
    <col min="13076" max="13076" width="6.7109375" customWidth="1"/>
    <col min="13077" max="13077" width="3.42578125" customWidth="1"/>
    <col min="13078" max="13078" width="2.5703125" customWidth="1"/>
    <col min="13079" max="13079" width="2.7109375" customWidth="1"/>
    <col min="13080" max="13312" width="8.7109375"/>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3.85546875" customWidth="1"/>
    <col min="13327" max="13327" width="11.42578125" customWidth="1"/>
    <col min="13328" max="13328" width="18.140625" customWidth="1"/>
    <col min="13329" max="13329" width="2.85546875" customWidth="1"/>
    <col min="13330" max="13330" width="7.5703125" customWidth="1"/>
    <col min="13331" max="13331" width="4.28515625" customWidth="1"/>
    <col min="13332" max="13332" width="6.7109375" customWidth="1"/>
    <col min="13333" max="13333" width="3.42578125" customWidth="1"/>
    <col min="13334" max="13334" width="2.5703125" customWidth="1"/>
    <col min="13335" max="13335" width="2.7109375" customWidth="1"/>
    <col min="13336" max="13568" width="8.7109375"/>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3.85546875" customWidth="1"/>
    <col min="13583" max="13583" width="11.42578125" customWidth="1"/>
    <col min="13584" max="13584" width="18.140625" customWidth="1"/>
    <col min="13585" max="13585" width="2.85546875" customWidth="1"/>
    <col min="13586" max="13586" width="7.5703125" customWidth="1"/>
    <col min="13587" max="13587" width="4.28515625" customWidth="1"/>
    <col min="13588" max="13588" width="6.7109375" customWidth="1"/>
    <col min="13589" max="13589" width="3.42578125" customWidth="1"/>
    <col min="13590" max="13590" width="2.5703125" customWidth="1"/>
    <col min="13591" max="13591" width="2.7109375" customWidth="1"/>
    <col min="13592" max="13824" width="8.7109375"/>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3.85546875" customWidth="1"/>
    <col min="13839" max="13839" width="11.42578125" customWidth="1"/>
    <col min="13840" max="13840" width="18.140625" customWidth="1"/>
    <col min="13841" max="13841" width="2.85546875" customWidth="1"/>
    <col min="13842" max="13842" width="7.5703125" customWidth="1"/>
    <col min="13843" max="13843" width="4.28515625" customWidth="1"/>
    <col min="13844" max="13844" width="6.7109375" customWidth="1"/>
    <col min="13845" max="13845" width="3.42578125" customWidth="1"/>
    <col min="13846" max="13846" width="2.5703125" customWidth="1"/>
    <col min="13847" max="13847" width="2.7109375" customWidth="1"/>
    <col min="13848" max="14080" width="8.7109375"/>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3.85546875" customWidth="1"/>
    <col min="14095" max="14095" width="11.42578125" customWidth="1"/>
    <col min="14096" max="14096" width="18.140625" customWidth="1"/>
    <col min="14097" max="14097" width="2.85546875" customWidth="1"/>
    <col min="14098" max="14098" width="7.5703125" customWidth="1"/>
    <col min="14099" max="14099" width="4.28515625" customWidth="1"/>
    <col min="14100" max="14100" width="6.7109375" customWidth="1"/>
    <col min="14101" max="14101" width="3.42578125" customWidth="1"/>
    <col min="14102" max="14102" width="2.5703125" customWidth="1"/>
    <col min="14103" max="14103" width="2.7109375" customWidth="1"/>
    <col min="14104" max="14336" width="8.7109375"/>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3.85546875" customWidth="1"/>
    <col min="14351" max="14351" width="11.42578125" customWidth="1"/>
    <col min="14352" max="14352" width="18.140625" customWidth="1"/>
    <col min="14353" max="14353" width="2.85546875" customWidth="1"/>
    <col min="14354" max="14354" width="7.5703125" customWidth="1"/>
    <col min="14355" max="14355" width="4.28515625" customWidth="1"/>
    <col min="14356" max="14356" width="6.7109375" customWidth="1"/>
    <col min="14357" max="14357" width="3.42578125" customWidth="1"/>
    <col min="14358" max="14358" width="2.5703125" customWidth="1"/>
    <col min="14359" max="14359" width="2.7109375" customWidth="1"/>
    <col min="14360" max="14592" width="8.7109375"/>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3.85546875" customWidth="1"/>
    <col min="14607" max="14607" width="11.42578125" customWidth="1"/>
    <col min="14608" max="14608" width="18.140625" customWidth="1"/>
    <col min="14609" max="14609" width="2.85546875" customWidth="1"/>
    <col min="14610" max="14610" width="7.5703125" customWidth="1"/>
    <col min="14611" max="14611" width="4.28515625" customWidth="1"/>
    <col min="14612" max="14612" width="6.7109375" customWidth="1"/>
    <col min="14613" max="14613" width="3.42578125" customWidth="1"/>
    <col min="14614" max="14614" width="2.5703125" customWidth="1"/>
    <col min="14615" max="14615" width="2.7109375" customWidth="1"/>
    <col min="14616" max="14848" width="8.7109375"/>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3.85546875" customWidth="1"/>
    <col min="14863" max="14863" width="11.42578125" customWidth="1"/>
    <col min="14864" max="14864" width="18.140625" customWidth="1"/>
    <col min="14865" max="14865" width="2.85546875" customWidth="1"/>
    <col min="14866" max="14866" width="7.5703125" customWidth="1"/>
    <col min="14867" max="14867" width="4.28515625" customWidth="1"/>
    <col min="14868" max="14868" width="6.7109375" customWidth="1"/>
    <col min="14869" max="14869" width="3.42578125" customWidth="1"/>
    <col min="14870" max="14870" width="2.5703125" customWidth="1"/>
    <col min="14871" max="14871" width="2.7109375" customWidth="1"/>
    <col min="14872" max="15104" width="8.7109375"/>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3.85546875" customWidth="1"/>
    <col min="15119" max="15119" width="11.42578125" customWidth="1"/>
    <col min="15120" max="15120" width="18.140625" customWidth="1"/>
    <col min="15121" max="15121" width="2.85546875" customWidth="1"/>
    <col min="15122" max="15122" width="7.5703125" customWidth="1"/>
    <col min="15123" max="15123" width="4.28515625" customWidth="1"/>
    <col min="15124" max="15124" width="6.7109375" customWidth="1"/>
    <col min="15125" max="15125" width="3.42578125" customWidth="1"/>
    <col min="15126" max="15126" width="2.5703125" customWidth="1"/>
    <col min="15127" max="15127" width="2.7109375" customWidth="1"/>
    <col min="15128" max="15360" width="8.7109375"/>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3.85546875" customWidth="1"/>
    <col min="15375" max="15375" width="11.42578125" customWidth="1"/>
    <col min="15376" max="15376" width="18.140625" customWidth="1"/>
    <col min="15377" max="15377" width="2.85546875" customWidth="1"/>
    <col min="15378" max="15378" width="7.5703125" customWidth="1"/>
    <col min="15379" max="15379" width="4.28515625" customWidth="1"/>
    <col min="15380" max="15380" width="6.7109375" customWidth="1"/>
    <col min="15381" max="15381" width="3.42578125" customWidth="1"/>
    <col min="15382" max="15382" width="2.5703125" customWidth="1"/>
    <col min="15383" max="15383" width="2.7109375" customWidth="1"/>
    <col min="15384" max="15616" width="8.7109375"/>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3.85546875" customWidth="1"/>
    <col min="15631" max="15631" width="11.42578125" customWidth="1"/>
    <col min="15632" max="15632" width="18.140625" customWidth="1"/>
    <col min="15633" max="15633" width="2.85546875" customWidth="1"/>
    <col min="15634" max="15634" width="7.5703125" customWidth="1"/>
    <col min="15635" max="15635" width="4.28515625" customWidth="1"/>
    <col min="15636" max="15636" width="6.7109375" customWidth="1"/>
    <col min="15637" max="15637" width="3.42578125" customWidth="1"/>
    <col min="15638" max="15638" width="2.5703125" customWidth="1"/>
    <col min="15639" max="15639" width="2.7109375" customWidth="1"/>
    <col min="15640" max="15872" width="8.7109375"/>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3.85546875" customWidth="1"/>
    <col min="15887" max="15887" width="11.42578125" customWidth="1"/>
    <col min="15888" max="15888" width="18.140625" customWidth="1"/>
    <col min="15889" max="15889" width="2.85546875" customWidth="1"/>
    <col min="15890" max="15890" width="7.5703125" customWidth="1"/>
    <col min="15891" max="15891" width="4.28515625" customWidth="1"/>
    <col min="15892" max="15892" width="6.7109375" customWidth="1"/>
    <col min="15893" max="15893" width="3.42578125" customWidth="1"/>
    <col min="15894" max="15894" width="2.5703125" customWidth="1"/>
    <col min="15895" max="15895" width="2.7109375" customWidth="1"/>
    <col min="15896" max="16128" width="8.7109375"/>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3.85546875" customWidth="1"/>
    <col min="16143" max="16143" width="11.42578125" customWidth="1"/>
    <col min="16144" max="16144" width="18.140625" customWidth="1"/>
    <col min="16145" max="16145" width="2.85546875" customWidth="1"/>
    <col min="16146" max="16146" width="7.5703125" customWidth="1"/>
    <col min="16147" max="16147" width="4.28515625" customWidth="1"/>
    <col min="16148" max="16148" width="6.7109375" customWidth="1"/>
    <col min="16149" max="16149" width="3.42578125" customWidth="1"/>
    <col min="16150" max="16150" width="2.5703125" customWidth="1"/>
    <col min="16151" max="16151" width="2.7109375" customWidth="1"/>
    <col min="16152" max="16384" width="8.7109375"/>
  </cols>
  <sheetData>
    <row r="1" spans="1:92" ht="18.95" customHeight="1" x14ac:dyDescent="0.25">
      <c r="A1" s="671"/>
      <c r="B1" s="671"/>
      <c r="C1" s="671"/>
      <c r="D1" s="671"/>
      <c r="E1" s="671"/>
      <c r="F1" s="671"/>
      <c r="G1" s="672"/>
      <c r="H1" s="672"/>
      <c r="I1" s="672"/>
      <c r="J1" s="672"/>
      <c r="K1" s="672"/>
      <c r="L1" s="672"/>
      <c r="M1" s="672"/>
      <c r="N1" s="672"/>
      <c r="O1" s="672"/>
      <c r="P1" s="672"/>
      <c r="Q1" s="672"/>
      <c r="R1" s="672"/>
      <c r="S1" s="672"/>
      <c r="T1" s="672"/>
      <c r="U1" s="672"/>
      <c r="W1" s="671"/>
      <c r="X1" s="671"/>
      <c r="Y1" s="671"/>
    </row>
    <row r="2" spans="1:92" ht="13.15" customHeight="1" x14ac:dyDescent="0.25">
      <c r="A2" s="671"/>
      <c r="B2" s="671"/>
      <c r="G2" s="672"/>
      <c r="H2" s="672"/>
      <c r="I2" s="672"/>
      <c r="J2" s="672"/>
      <c r="K2" s="672"/>
      <c r="L2" s="672"/>
      <c r="M2" s="672"/>
      <c r="N2" s="672"/>
      <c r="O2" s="672"/>
      <c r="P2" s="672"/>
      <c r="Q2" s="672"/>
      <c r="R2" s="672"/>
      <c r="S2" s="672"/>
      <c r="T2" s="672"/>
      <c r="U2" s="672"/>
      <c r="Z2">
        <v>90</v>
      </c>
      <c r="AA2">
        <v>1</v>
      </c>
      <c r="AB2">
        <v>11323976</v>
      </c>
      <c r="AC2" t="s">
        <v>1518</v>
      </c>
      <c r="AD2" t="s">
        <v>618</v>
      </c>
      <c r="AE2">
        <v>51</v>
      </c>
      <c r="AF2" t="s">
        <v>623</v>
      </c>
      <c r="AG2">
        <v>66</v>
      </c>
      <c r="AH2" t="s">
        <v>619</v>
      </c>
      <c r="AI2">
        <v>55</v>
      </c>
      <c r="AJ2" t="s">
        <v>621</v>
      </c>
      <c r="AK2">
        <v>58</v>
      </c>
      <c r="AL2" t="s">
        <v>622</v>
      </c>
      <c r="AM2">
        <v>58</v>
      </c>
      <c r="AN2" t="s">
        <v>620</v>
      </c>
      <c r="AO2">
        <v>71</v>
      </c>
    </row>
    <row r="3" spans="1:92" ht="18.95" customHeight="1" x14ac:dyDescent="0.25">
      <c r="A3" s="671"/>
      <c r="B3" s="671"/>
      <c r="G3" s="672"/>
      <c r="H3" s="672"/>
      <c r="I3" s="672"/>
      <c r="J3" s="672"/>
      <c r="K3" s="672"/>
      <c r="L3" s="672"/>
      <c r="M3" s="672"/>
      <c r="N3" s="672"/>
      <c r="O3" s="672"/>
      <c r="P3" s="672"/>
      <c r="Q3" s="672"/>
      <c r="R3" s="672"/>
      <c r="S3" s="672"/>
      <c r="T3" s="672"/>
      <c r="U3" s="672"/>
      <c r="Z3">
        <v>120</v>
      </c>
      <c r="AA3">
        <v>1</v>
      </c>
      <c r="AB3">
        <v>10878369</v>
      </c>
      <c r="AC3" t="s">
        <v>1519</v>
      </c>
      <c r="AD3" t="s">
        <v>895</v>
      </c>
      <c r="AE3">
        <v>70</v>
      </c>
      <c r="AF3" t="s">
        <v>618</v>
      </c>
      <c r="AG3">
        <v>73</v>
      </c>
      <c r="AH3" t="s">
        <v>623</v>
      </c>
      <c r="AI3">
        <v>54</v>
      </c>
      <c r="AJ3" t="s">
        <v>619</v>
      </c>
      <c r="AK3">
        <v>72</v>
      </c>
      <c r="AL3" t="s">
        <v>621</v>
      </c>
      <c r="AM3">
        <v>89</v>
      </c>
      <c r="AN3" t="s">
        <v>622</v>
      </c>
      <c r="AO3">
        <v>88</v>
      </c>
      <c r="AP3" t="s">
        <v>620</v>
      </c>
      <c r="AQ3">
        <v>93</v>
      </c>
    </row>
    <row r="4" spans="1:92" ht="28.35" customHeight="1" x14ac:dyDescent="0.25">
      <c r="G4" s="374"/>
      <c r="H4" s="374"/>
      <c r="I4" s="374"/>
      <c r="J4" s="374"/>
      <c r="K4" s="374"/>
      <c r="L4" s="374"/>
      <c r="M4" s="374"/>
      <c r="N4" s="374"/>
      <c r="O4" s="374"/>
      <c r="P4" s="374"/>
      <c r="Q4" s="374"/>
      <c r="R4" s="374"/>
      <c r="S4" s="374"/>
      <c r="T4" s="374"/>
      <c r="Z4">
        <v>120</v>
      </c>
      <c r="AA4">
        <v>1</v>
      </c>
      <c r="AB4">
        <v>10878358</v>
      </c>
      <c r="AC4" t="s">
        <v>1520</v>
      </c>
      <c r="AD4" t="s">
        <v>895</v>
      </c>
      <c r="AE4">
        <v>70</v>
      </c>
      <c r="AF4" t="s">
        <v>618</v>
      </c>
      <c r="AG4">
        <v>63</v>
      </c>
      <c r="AH4" t="s">
        <v>623</v>
      </c>
      <c r="AI4">
        <v>62</v>
      </c>
      <c r="AJ4" t="s">
        <v>619</v>
      </c>
      <c r="AK4">
        <v>61</v>
      </c>
      <c r="AL4" t="s">
        <v>621</v>
      </c>
      <c r="AM4">
        <v>79</v>
      </c>
      <c r="AN4" t="s">
        <v>622</v>
      </c>
      <c r="AO4">
        <v>62</v>
      </c>
      <c r="AP4" t="s">
        <v>620</v>
      </c>
      <c r="AQ4">
        <v>80</v>
      </c>
    </row>
    <row r="5" spans="1:92" ht="14.25" customHeight="1" x14ac:dyDescent="0.25">
      <c r="A5" s="375"/>
      <c r="B5" s="375"/>
      <c r="C5" s="375"/>
      <c r="D5" s="376"/>
      <c r="E5" s="377"/>
      <c r="F5" s="377"/>
      <c r="G5" s="377"/>
      <c r="H5" s="377"/>
      <c r="I5" s="377"/>
      <c r="J5" s="377"/>
      <c r="K5" s="377"/>
      <c r="L5" s="377"/>
      <c r="M5" s="377"/>
      <c r="N5" s="377"/>
      <c r="O5" s="377"/>
      <c r="P5" s="377"/>
      <c r="Q5" s="377"/>
      <c r="R5" s="377"/>
      <c r="S5" s="377"/>
      <c r="T5" s="377"/>
      <c r="U5" s="377"/>
      <c r="V5" s="377"/>
      <c r="W5" s="377"/>
      <c r="X5" s="377"/>
      <c r="Y5" s="377"/>
      <c r="Z5">
        <v>120</v>
      </c>
      <c r="AA5">
        <v>1</v>
      </c>
      <c r="AB5">
        <v>10956427</v>
      </c>
      <c r="AC5" t="s">
        <v>1521</v>
      </c>
      <c r="AD5" t="s">
        <v>895</v>
      </c>
      <c r="AE5">
        <v>70</v>
      </c>
      <c r="AF5" t="s">
        <v>618</v>
      </c>
      <c r="AG5">
        <v>60</v>
      </c>
      <c r="AH5" t="s">
        <v>623</v>
      </c>
      <c r="AI5">
        <v>72</v>
      </c>
      <c r="AJ5" t="s">
        <v>619</v>
      </c>
      <c r="AK5">
        <v>69</v>
      </c>
      <c r="AL5" t="s">
        <v>621</v>
      </c>
      <c r="AM5">
        <v>53</v>
      </c>
      <c r="AN5" t="s">
        <v>622</v>
      </c>
      <c r="AO5">
        <v>61</v>
      </c>
      <c r="AP5" t="s">
        <v>620</v>
      </c>
      <c r="AQ5">
        <v>73</v>
      </c>
    </row>
    <row r="6" spans="1:92" ht="14.25" customHeight="1" x14ac:dyDescent="0.25">
      <c r="A6" s="375"/>
      <c r="B6" s="375"/>
      <c r="C6" s="375"/>
      <c r="D6" s="376"/>
      <c r="E6" s="378"/>
      <c r="F6" s="378"/>
      <c r="G6" s="378"/>
      <c r="H6" s="378"/>
      <c r="I6" s="378"/>
      <c r="J6" s="378"/>
      <c r="K6" s="378"/>
      <c r="L6" s="378"/>
      <c r="M6" s="378"/>
      <c r="N6" s="378"/>
      <c r="O6" s="378"/>
      <c r="P6" s="378"/>
      <c r="Q6" s="378"/>
      <c r="R6" s="378"/>
      <c r="S6" s="378"/>
      <c r="T6" s="378"/>
      <c r="U6" s="378"/>
      <c r="V6" s="378"/>
      <c r="W6" s="378"/>
      <c r="X6" s="378"/>
      <c r="Y6" s="378"/>
      <c r="Z6">
        <v>90</v>
      </c>
      <c r="AA6">
        <v>1</v>
      </c>
      <c r="AB6">
        <v>11323976</v>
      </c>
      <c r="AC6" t="s">
        <v>1518</v>
      </c>
      <c r="AD6" t="s">
        <v>618</v>
      </c>
      <c r="AE6">
        <v>51</v>
      </c>
      <c r="AF6" t="s">
        <v>623</v>
      </c>
      <c r="AG6">
        <v>66</v>
      </c>
      <c r="AH6" t="s">
        <v>619</v>
      </c>
      <c r="AI6">
        <v>55</v>
      </c>
      <c r="AJ6" t="s">
        <v>621</v>
      </c>
      <c r="AK6">
        <v>58</v>
      </c>
      <c r="AL6" t="s">
        <v>622</v>
      </c>
      <c r="AM6">
        <v>58</v>
      </c>
      <c r="AN6" t="s">
        <v>620</v>
      </c>
      <c r="AO6">
        <v>71</v>
      </c>
    </row>
    <row r="7" spans="1:92" ht="10.9" customHeight="1" x14ac:dyDescent="0.25">
      <c r="A7" s="375"/>
      <c r="B7" s="375"/>
      <c r="C7" s="375"/>
      <c r="D7" s="376"/>
      <c r="E7" s="378"/>
      <c r="F7" s="378"/>
      <c r="G7" s="378"/>
      <c r="H7" s="378"/>
      <c r="I7" s="378"/>
      <c r="J7" s="378"/>
      <c r="K7" s="378"/>
      <c r="L7" s="378"/>
      <c r="M7" s="378"/>
      <c r="N7" s="378"/>
      <c r="O7" s="378"/>
      <c r="P7" s="378"/>
      <c r="Q7" s="378"/>
      <c r="R7" s="378"/>
      <c r="S7" s="378"/>
      <c r="T7" s="378"/>
      <c r="U7" s="378"/>
      <c r="V7" s="378"/>
      <c r="W7" s="378"/>
      <c r="X7" s="378"/>
      <c r="Y7" s="378"/>
      <c r="Z7">
        <v>120</v>
      </c>
      <c r="AA7">
        <v>1</v>
      </c>
      <c r="AB7">
        <v>10878369</v>
      </c>
      <c r="AC7" t="s">
        <v>1519</v>
      </c>
      <c r="AD7" t="s">
        <v>895</v>
      </c>
      <c r="AE7">
        <v>70</v>
      </c>
      <c r="AF7" t="s">
        <v>618</v>
      </c>
      <c r="AG7">
        <v>73</v>
      </c>
      <c r="AH7" t="s">
        <v>623</v>
      </c>
      <c r="AI7">
        <v>54</v>
      </c>
      <c r="AJ7" t="s">
        <v>619</v>
      </c>
      <c r="AK7">
        <v>72</v>
      </c>
      <c r="AL7" t="s">
        <v>621</v>
      </c>
      <c r="AM7">
        <v>89</v>
      </c>
      <c r="AN7" t="s">
        <v>622</v>
      </c>
      <c r="AO7">
        <v>88</v>
      </c>
      <c r="AP7" t="s">
        <v>620</v>
      </c>
      <c r="AQ7">
        <v>93</v>
      </c>
    </row>
    <row r="8" spans="1:92" ht="14.25" customHeight="1" x14ac:dyDescent="0.25">
      <c r="A8" s="375"/>
      <c r="B8" s="375"/>
      <c r="C8" s="375"/>
      <c r="D8" s="376"/>
      <c r="E8" s="377"/>
      <c r="F8" s="377"/>
      <c r="G8" s="377"/>
      <c r="H8" s="377"/>
      <c r="I8" s="377"/>
      <c r="J8" s="377"/>
      <c r="K8" s="377"/>
      <c r="L8" s="377"/>
      <c r="M8" s="377"/>
      <c r="N8" s="377"/>
      <c r="O8" s="377"/>
      <c r="P8" s="377"/>
      <c r="Q8" s="377"/>
      <c r="R8" s="377"/>
      <c r="S8" s="377"/>
      <c r="T8" s="377"/>
      <c r="U8" s="377"/>
      <c r="V8" s="377"/>
      <c r="W8" s="377"/>
      <c r="X8" s="377"/>
      <c r="Y8" s="377"/>
      <c r="Z8">
        <v>120</v>
      </c>
      <c r="AA8">
        <v>1</v>
      </c>
      <c r="AB8">
        <v>10878358</v>
      </c>
      <c r="AC8" t="s">
        <v>1520</v>
      </c>
      <c r="AD8" t="s">
        <v>895</v>
      </c>
      <c r="AE8">
        <v>70</v>
      </c>
      <c r="AF8" t="s">
        <v>618</v>
      </c>
      <c r="AG8">
        <v>63</v>
      </c>
      <c r="AH8" t="s">
        <v>623</v>
      </c>
      <c r="AI8">
        <v>62</v>
      </c>
      <c r="AJ8" t="s">
        <v>619</v>
      </c>
      <c r="AK8">
        <v>61</v>
      </c>
      <c r="AL8" t="s">
        <v>621</v>
      </c>
      <c r="AM8">
        <v>79</v>
      </c>
      <c r="AN8" t="s">
        <v>622</v>
      </c>
      <c r="AO8">
        <v>62</v>
      </c>
      <c r="AP8" t="s">
        <v>620</v>
      </c>
      <c r="AQ8">
        <v>80</v>
      </c>
    </row>
    <row r="9" spans="1:92" ht="14.25" customHeight="1" x14ac:dyDescent="0.25">
      <c r="A9" s="375"/>
      <c r="B9" s="375"/>
      <c r="C9" s="375"/>
      <c r="D9" s="376"/>
      <c r="E9" s="377"/>
      <c r="F9" s="377"/>
      <c r="G9" s="377"/>
      <c r="H9" s="377"/>
      <c r="I9" s="377"/>
      <c r="J9" s="377"/>
      <c r="K9" s="377"/>
      <c r="L9" s="377"/>
      <c r="M9" s="377"/>
      <c r="N9" s="377"/>
      <c r="O9" s="377"/>
      <c r="P9" s="377"/>
      <c r="Q9" s="377"/>
      <c r="R9" s="377"/>
      <c r="S9" s="377"/>
      <c r="T9" s="377"/>
      <c r="U9" s="377"/>
      <c r="V9" s="377"/>
      <c r="W9" s="377"/>
      <c r="X9" s="377"/>
      <c r="Y9" s="377"/>
      <c r="Z9">
        <v>120</v>
      </c>
      <c r="AA9">
        <v>1</v>
      </c>
      <c r="AB9">
        <v>10956427</v>
      </c>
      <c r="AC9" t="s">
        <v>1521</v>
      </c>
      <c r="AD9" t="s">
        <v>895</v>
      </c>
      <c r="AE9">
        <v>70</v>
      </c>
      <c r="AF9" t="s">
        <v>618</v>
      </c>
      <c r="AG9">
        <v>60</v>
      </c>
      <c r="AH9" t="s">
        <v>623</v>
      </c>
      <c r="AI9">
        <v>72</v>
      </c>
      <c r="AJ9" t="s">
        <v>619</v>
      </c>
      <c r="AK9">
        <v>69</v>
      </c>
      <c r="AL9" t="s">
        <v>621</v>
      </c>
      <c r="AM9">
        <v>53</v>
      </c>
      <c r="AN9" t="s">
        <v>622</v>
      </c>
      <c r="AO9">
        <v>61</v>
      </c>
      <c r="AP9" t="s">
        <v>620</v>
      </c>
      <c r="AQ9">
        <v>73</v>
      </c>
    </row>
    <row r="10" spans="1:92" ht="14.25" customHeight="1" x14ac:dyDescent="0.25">
      <c r="A10" s="375"/>
      <c r="B10" s="375"/>
      <c r="C10" s="375"/>
      <c r="D10" s="376"/>
      <c r="E10" s="377"/>
      <c r="F10" s="377"/>
      <c r="G10" s="377"/>
      <c r="H10" s="377"/>
      <c r="I10" s="377"/>
      <c r="J10" s="377"/>
      <c r="K10" s="377"/>
      <c r="L10" s="377"/>
      <c r="M10" s="377"/>
      <c r="N10" s="377"/>
      <c r="O10" s="377"/>
      <c r="P10" s="377"/>
      <c r="Q10" s="377"/>
      <c r="R10" s="377"/>
      <c r="S10" s="377"/>
      <c r="T10" s="377"/>
      <c r="U10" s="377"/>
      <c r="V10" s="377"/>
      <c r="W10" s="377"/>
      <c r="X10" s="377"/>
      <c r="Y10" s="377"/>
      <c r="Z10">
        <v>140</v>
      </c>
      <c r="AA10">
        <v>2</v>
      </c>
      <c r="AB10">
        <v>8748162</v>
      </c>
      <c r="AC10" t="s">
        <v>1461</v>
      </c>
      <c r="AD10" t="s">
        <v>895</v>
      </c>
      <c r="AE10">
        <v>0</v>
      </c>
      <c r="AF10" t="s">
        <v>1462</v>
      </c>
      <c r="AH10" t="s">
        <v>1463</v>
      </c>
      <c r="AI10">
        <v>40</v>
      </c>
      <c r="AJ10" t="s">
        <v>618</v>
      </c>
      <c r="AK10">
        <v>60</v>
      </c>
      <c r="AL10" t="s">
        <v>623</v>
      </c>
      <c r="AM10">
        <v>21</v>
      </c>
      <c r="AN10" t="s">
        <v>1464</v>
      </c>
      <c r="AO10">
        <v>40</v>
      </c>
      <c r="AP10" t="s">
        <v>619</v>
      </c>
      <c r="AQ10">
        <v>56</v>
      </c>
      <c r="AR10" t="s">
        <v>621</v>
      </c>
      <c r="AS10">
        <v>40</v>
      </c>
      <c r="AT10" t="s">
        <v>1465</v>
      </c>
      <c r="AU10">
        <v>40</v>
      </c>
      <c r="AV10" t="s">
        <v>1466</v>
      </c>
      <c r="AW10">
        <v>40</v>
      </c>
      <c r="AX10" t="s">
        <v>622</v>
      </c>
      <c r="AY10">
        <v>0</v>
      </c>
      <c r="AZ10" t="s">
        <v>1467</v>
      </c>
      <c r="BA10">
        <v>40</v>
      </c>
      <c r="BB10" t="s">
        <v>620</v>
      </c>
      <c r="BC10">
        <v>66</v>
      </c>
      <c r="BD10" t="s">
        <v>896</v>
      </c>
      <c r="BE10">
        <v>42</v>
      </c>
      <c r="BF10" t="s">
        <v>629</v>
      </c>
      <c r="BH10" t="s">
        <v>629</v>
      </c>
      <c r="BJ10" t="s">
        <v>624</v>
      </c>
      <c r="BL10" t="s">
        <v>624</v>
      </c>
      <c r="BN10" t="s">
        <v>1432</v>
      </c>
      <c r="BO10">
        <v>9</v>
      </c>
      <c r="BP10" t="s">
        <v>1411</v>
      </c>
      <c r="BR10" t="s">
        <v>1411</v>
      </c>
      <c r="BT10" t="s">
        <v>1444</v>
      </c>
      <c r="BU10">
        <v>30</v>
      </c>
      <c r="BV10" t="s">
        <v>1468</v>
      </c>
      <c r="BW10">
        <v>30</v>
      </c>
      <c r="BX10" t="s">
        <v>1468</v>
      </c>
      <c r="BZ10" t="s">
        <v>627</v>
      </c>
      <c r="CA10">
        <v>39</v>
      </c>
      <c r="CB10" t="s">
        <v>1447</v>
      </c>
      <c r="CD10" t="s">
        <v>1447</v>
      </c>
      <c r="CF10" t="s">
        <v>628</v>
      </c>
      <c r="CG10">
        <v>64</v>
      </c>
      <c r="CH10" t="s">
        <v>1469</v>
      </c>
      <c r="CI10">
        <v>0</v>
      </c>
      <c r="CJ10" t="s">
        <v>1811</v>
      </c>
      <c r="CL10" t="s">
        <v>1470</v>
      </c>
      <c r="CM10">
        <v>10</v>
      </c>
      <c r="CN10" t="s">
        <v>1470</v>
      </c>
    </row>
    <row r="11" spans="1:92" ht="14.25" customHeight="1" x14ac:dyDescent="0.25">
      <c r="A11" s="375"/>
      <c r="B11" s="375"/>
      <c r="C11" s="375"/>
      <c r="D11" s="376"/>
      <c r="E11" s="699"/>
      <c r="F11" s="377"/>
      <c r="G11" s="377"/>
      <c r="H11" s="377"/>
      <c r="I11" s="377"/>
      <c r="J11" s="377"/>
      <c r="K11" s="377"/>
      <c r="L11" s="377"/>
      <c r="M11" s="377"/>
      <c r="N11" s="377"/>
      <c r="O11" s="377"/>
      <c r="P11" s="377"/>
      <c r="Q11" s="377"/>
      <c r="R11" s="377"/>
      <c r="S11" s="377"/>
      <c r="T11" s="377"/>
      <c r="U11" s="377"/>
      <c r="V11" s="377"/>
      <c r="W11" s="377"/>
      <c r="X11" s="377"/>
      <c r="Y11" s="377"/>
      <c r="Z11">
        <v>190</v>
      </c>
      <c r="AA11">
        <v>2</v>
      </c>
      <c r="AB11">
        <v>10447796</v>
      </c>
      <c r="AC11" t="s">
        <v>1471</v>
      </c>
      <c r="AD11" t="s">
        <v>895</v>
      </c>
      <c r="AE11">
        <v>76</v>
      </c>
      <c r="AF11" t="s">
        <v>618</v>
      </c>
      <c r="AG11">
        <v>47</v>
      </c>
      <c r="AH11" t="s">
        <v>623</v>
      </c>
      <c r="AI11">
        <v>67</v>
      </c>
      <c r="AJ11" t="s">
        <v>619</v>
      </c>
      <c r="AK11">
        <v>57</v>
      </c>
      <c r="AL11" t="s">
        <v>621</v>
      </c>
      <c r="AM11">
        <v>74</v>
      </c>
      <c r="AN11" t="s">
        <v>622</v>
      </c>
      <c r="AP11" t="s">
        <v>620</v>
      </c>
      <c r="AQ11">
        <v>86</v>
      </c>
      <c r="AR11" t="s">
        <v>622</v>
      </c>
      <c r="AS11">
        <v>75</v>
      </c>
      <c r="AT11" t="s">
        <v>629</v>
      </c>
      <c r="AV11" t="s">
        <v>624</v>
      </c>
      <c r="AW11">
        <v>59</v>
      </c>
      <c r="AX11" t="s">
        <v>626</v>
      </c>
      <c r="AZ11" t="s">
        <v>625</v>
      </c>
      <c r="BA11">
        <v>55</v>
      </c>
      <c r="BB11" t="s">
        <v>627</v>
      </c>
      <c r="BC11">
        <v>60</v>
      </c>
      <c r="BD11" t="s">
        <v>628</v>
      </c>
      <c r="BE11">
        <v>55</v>
      </c>
    </row>
    <row r="12" spans="1:92" ht="14.25" customHeight="1" x14ac:dyDescent="0.25">
      <c r="A12" s="375"/>
      <c r="B12" s="375"/>
      <c r="C12" s="375"/>
      <c r="D12" s="376"/>
      <c r="E12" s="377"/>
      <c r="F12" s="377"/>
      <c r="G12" s="377"/>
      <c r="H12" s="377"/>
      <c r="I12" s="377"/>
      <c r="J12" s="377"/>
      <c r="K12" s="377"/>
      <c r="L12" s="377"/>
      <c r="M12" s="377"/>
      <c r="N12" s="377"/>
      <c r="O12" s="377"/>
      <c r="P12" s="377"/>
      <c r="Q12" s="377"/>
      <c r="R12" s="377"/>
      <c r="S12" s="377"/>
      <c r="T12" s="377"/>
      <c r="U12" s="377"/>
      <c r="V12" s="377"/>
      <c r="W12" s="377"/>
      <c r="X12" s="377"/>
      <c r="Y12" s="377"/>
      <c r="Z12">
        <v>210</v>
      </c>
      <c r="AA12">
        <v>2</v>
      </c>
      <c r="AB12">
        <v>11323932</v>
      </c>
      <c r="AC12" t="s">
        <v>1472</v>
      </c>
      <c r="AD12" t="s">
        <v>629</v>
      </c>
      <c r="AF12" t="s">
        <v>624</v>
      </c>
      <c r="AG12">
        <v>80</v>
      </c>
      <c r="AH12" t="s">
        <v>626</v>
      </c>
      <c r="AI12">
        <v>78</v>
      </c>
      <c r="AJ12" t="s">
        <v>625</v>
      </c>
      <c r="AK12">
        <v>67</v>
      </c>
      <c r="AL12" t="s">
        <v>627</v>
      </c>
      <c r="AM12">
        <v>65</v>
      </c>
      <c r="AN12" t="s">
        <v>628</v>
      </c>
      <c r="AO12">
        <v>80</v>
      </c>
    </row>
    <row r="13" spans="1:92" ht="14.25" customHeight="1" x14ac:dyDescent="0.25">
      <c r="A13" s="375"/>
      <c r="B13" s="375"/>
      <c r="C13" s="375"/>
      <c r="D13" s="376"/>
      <c r="E13" s="377"/>
      <c r="F13" s="377"/>
      <c r="G13" s="377"/>
      <c r="H13" s="377"/>
      <c r="I13" s="377"/>
      <c r="J13" s="377"/>
      <c r="K13" s="377"/>
      <c r="L13" s="377"/>
      <c r="M13" s="377"/>
      <c r="N13" s="377"/>
      <c r="O13" s="377"/>
      <c r="P13" s="377"/>
      <c r="Q13" s="377"/>
      <c r="R13" s="377"/>
      <c r="S13" s="377"/>
      <c r="T13" s="377"/>
      <c r="U13" s="377"/>
      <c r="V13" s="377"/>
      <c r="W13" s="377"/>
      <c r="X13" s="377"/>
      <c r="Y13" s="377"/>
      <c r="Z13">
        <v>180</v>
      </c>
      <c r="AA13">
        <v>2</v>
      </c>
      <c r="AB13">
        <v>8748184</v>
      </c>
      <c r="AC13" t="s">
        <v>1473</v>
      </c>
      <c r="AD13" t="s">
        <v>895</v>
      </c>
      <c r="AE13">
        <v>68</v>
      </c>
      <c r="AF13" t="s">
        <v>618</v>
      </c>
      <c r="AG13">
        <v>38</v>
      </c>
      <c r="AH13" t="s">
        <v>1474</v>
      </c>
      <c r="AI13">
        <v>40</v>
      </c>
      <c r="AJ13" t="s">
        <v>623</v>
      </c>
      <c r="AK13">
        <v>62</v>
      </c>
      <c r="AL13" t="s">
        <v>619</v>
      </c>
      <c r="AM13">
        <v>53</v>
      </c>
      <c r="AN13" t="s">
        <v>621</v>
      </c>
      <c r="AO13">
        <v>40</v>
      </c>
      <c r="AP13" t="s">
        <v>1465</v>
      </c>
      <c r="AQ13">
        <v>40</v>
      </c>
      <c r="AR13" t="s">
        <v>1466</v>
      </c>
      <c r="AS13">
        <v>40</v>
      </c>
      <c r="AT13" t="s">
        <v>622</v>
      </c>
      <c r="AU13">
        <v>45</v>
      </c>
      <c r="AV13" t="s">
        <v>620</v>
      </c>
      <c r="AW13">
        <v>68</v>
      </c>
      <c r="AX13" t="s">
        <v>1475</v>
      </c>
      <c r="AY13">
        <v>0</v>
      </c>
      <c r="AZ13" t="s">
        <v>1476</v>
      </c>
      <c r="BA13">
        <v>40</v>
      </c>
      <c r="BB13" t="s">
        <v>629</v>
      </c>
      <c r="BD13" t="s">
        <v>629</v>
      </c>
      <c r="BF13" t="s">
        <v>624</v>
      </c>
      <c r="BH13" t="s">
        <v>624</v>
      </c>
      <c r="BI13">
        <v>31</v>
      </c>
      <c r="BJ13" t="s">
        <v>1410</v>
      </c>
      <c r="BL13" t="s">
        <v>1432</v>
      </c>
      <c r="BM13">
        <v>0</v>
      </c>
      <c r="BN13" t="s">
        <v>1452</v>
      </c>
      <c r="BO13">
        <v>0</v>
      </c>
      <c r="BP13" t="s">
        <v>1477</v>
      </c>
      <c r="BR13" t="s">
        <v>1812</v>
      </c>
      <c r="BS13">
        <v>26</v>
      </c>
      <c r="BT13" t="s">
        <v>1444</v>
      </c>
      <c r="BU13">
        <v>0</v>
      </c>
      <c r="BV13" t="s">
        <v>1468</v>
      </c>
      <c r="BW13">
        <v>0</v>
      </c>
      <c r="BX13" t="s">
        <v>1446</v>
      </c>
      <c r="BY13">
        <v>0</v>
      </c>
      <c r="BZ13" t="s">
        <v>1447</v>
      </c>
      <c r="CB13" t="s">
        <v>1813</v>
      </c>
      <c r="CC13">
        <v>40</v>
      </c>
      <c r="CD13" t="s">
        <v>628</v>
      </c>
      <c r="CE13">
        <v>44</v>
      </c>
      <c r="CF13" t="s">
        <v>629</v>
      </c>
      <c r="CH13" t="s">
        <v>1478</v>
      </c>
      <c r="CI13">
        <v>40</v>
      </c>
      <c r="CJ13" t="s">
        <v>1479</v>
      </c>
      <c r="CK13">
        <v>40</v>
      </c>
    </row>
    <row r="14" spans="1:92" ht="14.25" customHeight="1" x14ac:dyDescent="0.25">
      <c r="A14" s="375"/>
      <c r="B14" s="375"/>
      <c r="C14" s="375"/>
      <c r="D14" s="376"/>
      <c r="E14" s="377"/>
      <c r="F14" s="377"/>
      <c r="G14" s="377"/>
      <c r="H14" s="377"/>
      <c r="I14" s="377"/>
      <c r="J14" s="377"/>
      <c r="K14" s="377"/>
      <c r="L14" s="377"/>
      <c r="M14" s="377"/>
      <c r="N14" s="377"/>
      <c r="O14" s="377"/>
      <c r="P14" s="377"/>
      <c r="Q14" s="377"/>
      <c r="R14" s="377"/>
      <c r="S14" s="377"/>
      <c r="T14" s="377"/>
      <c r="U14" s="377"/>
      <c r="V14" s="377"/>
      <c r="W14" s="377"/>
      <c r="X14" s="377"/>
      <c r="Y14" s="377"/>
      <c r="Z14">
        <v>210</v>
      </c>
      <c r="AA14">
        <v>2</v>
      </c>
      <c r="AB14">
        <v>11323909</v>
      </c>
      <c r="AC14" t="s">
        <v>1480</v>
      </c>
      <c r="AD14" t="s">
        <v>629</v>
      </c>
      <c r="AF14" t="s">
        <v>624</v>
      </c>
      <c r="AG14">
        <v>72</v>
      </c>
      <c r="AH14" t="s">
        <v>626</v>
      </c>
      <c r="AI14">
        <v>70</v>
      </c>
      <c r="AJ14" t="s">
        <v>625</v>
      </c>
      <c r="AK14">
        <v>65</v>
      </c>
      <c r="AL14" t="s">
        <v>627</v>
      </c>
      <c r="AM14">
        <v>70</v>
      </c>
      <c r="AN14" t="s">
        <v>628</v>
      </c>
      <c r="AO14">
        <v>67</v>
      </c>
    </row>
    <row r="15" spans="1:92" ht="14.25" customHeight="1" x14ac:dyDescent="0.25">
      <c r="A15" s="375"/>
      <c r="B15" s="375"/>
      <c r="C15" s="375"/>
      <c r="D15" s="376"/>
      <c r="E15" s="377"/>
      <c r="F15" s="377"/>
      <c r="G15" s="377"/>
      <c r="H15" s="377"/>
      <c r="I15" s="377"/>
      <c r="J15" s="377"/>
      <c r="K15" s="377"/>
      <c r="L15" s="377"/>
      <c r="M15" s="377"/>
      <c r="N15" s="377"/>
      <c r="O15" s="377"/>
      <c r="P15" s="377"/>
      <c r="Q15" s="377"/>
      <c r="R15" s="377"/>
      <c r="S15" s="377"/>
      <c r="T15" s="377"/>
      <c r="U15" s="377"/>
      <c r="V15" s="377"/>
      <c r="W15" s="377"/>
      <c r="X15" s="377"/>
      <c r="Y15" s="377"/>
      <c r="Z15">
        <v>210</v>
      </c>
      <c r="AA15">
        <v>2</v>
      </c>
      <c r="AB15">
        <v>11323611</v>
      </c>
      <c r="AC15" t="s">
        <v>1481</v>
      </c>
      <c r="AD15" t="s">
        <v>629</v>
      </c>
      <c r="AF15" t="s">
        <v>624</v>
      </c>
      <c r="AG15">
        <v>84</v>
      </c>
      <c r="AH15" t="s">
        <v>626</v>
      </c>
      <c r="AI15">
        <v>84</v>
      </c>
      <c r="AJ15" t="s">
        <v>625</v>
      </c>
      <c r="AK15">
        <v>77</v>
      </c>
      <c r="AL15" t="s">
        <v>627</v>
      </c>
      <c r="AM15">
        <v>75</v>
      </c>
      <c r="AN15" t="s">
        <v>628</v>
      </c>
      <c r="AO15">
        <v>86</v>
      </c>
    </row>
    <row r="16" spans="1:92" ht="14.25" customHeight="1" x14ac:dyDescent="0.25">
      <c r="A16" s="375"/>
      <c r="B16" s="375"/>
      <c r="C16" s="375"/>
      <c r="D16" s="376"/>
      <c r="E16" s="377"/>
      <c r="F16" s="377"/>
      <c r="G16" s="377"/>
      <c r="H16" s="377"/>
      <c r="I16" s="377"/>
      <c r="J16" s="377"/>
      <c r="K16" s="377"/>
      <c r="L16" s="377"/>
      <c r="M16" s="377"/>
      <c r="N16" s="377"/>
      <c r="O16" s="377"/>
      <c r="P16" s="377"/>
      <c r="Q16" s="377"/>
      <c r="R16" s="377"/>
      <c r="S16" s="377"/>
      <c r="T16" s="377"/>
      <c r="U16" s="377"/>
      <c r="V16" s="377"/>
      <c r="W16" s="377"/>
      <c r="X16" s="377"/>
      <c r="Y16" s="377"/>
      <c r="Z16">
        <v>210</v>
      </c>
      <c r="AA16">
        <v>2</v>
      </c>
      <c r="AB16">
        <v>11323644</v>
      </c>
      <c r="AC16" t="s">
        <v>1482</v>
      </c>
      <c r="AD16" t="s">
        <v>629</v>
      </c>
      <c r="AF16" t="s">
        <v>624</v>
      </c>
      <c r="AG16">
        <v>73</v>
      </c>
      <c r="AH16" t="s">
        <v>626</v>
      </c>
      <c r="AI16">
        <v>79</v>
      </c>
      <c r="AJ16" t="s">
        <v>625</v>
      </c>
      <c r="AK16">
        <v>75</v>
      </c>
      <c r="AL16" t="s">
        <v>627</v>
      </c>
      <c r="AM16">
        <v>61</v>
      </c>
      <c r="AN16" t="s">
        <v>628</v>
      </c>
      <c r="AO16">
        <v>65</v>
      </c>
    </row>
    <row r="17" spans="1:92" ht="12.6" customHeight="1" x14ac:dyDescent="0.25">
      <c r="A17" s="379"/>
      <c r="B17" s="380"/>
      <c r="C17" s="380"/>
      <c r="D17" s="380"/>
      <c r="E17" s="380"/>
      <c r="F17" s="381"/>
      <c r="G17" s="381"/>
      <c r="H17" s="382"/>
      <c r="I17" s="380"/>
      <c r="J17" s="380"/>
      <c r="K17" s="380"/>
      <c r="Z17">
        <v>210</v>
      </c>
      <c r="AA17">
        <v>2</v>
      </c>
      <c r="AB17">
        <v>11323677</v>
      </c>
      <c r="AC17" t="s">
        <v>1483</v>
      </c>
      <c r="AD17" t="s">
        <v>629</v>
      </c>
      <c r="AF17" t="s">
        <v>624</v>
      </c>
      <c r="AG17">
        <v>55</v>
      </c>
      <c r="AH17" t="s">
        <v>626</v>
      </c>
      <c r="AI17">
        <v>55</v>
      </c>
      <c r="AJ17" t="s">
        <v>625</v>
      </c>
      <c r="AK17">
        <v>59</v>
      </c>
      <c r="AL17" t="s">
        <v>627</v>
      </c>
      <c r="AM17">
        <v>54</v>
      </c>
      <c r="AN17" t="s">
        <v>628</v>
      </c>
      <c r="AO17">
        <v>56</v>
      </c>
    </row>
    <row r="18" spans="1:92" ht="8.1" customHeight="1" x14ac:dyDescent="0.25">
      <c r="A18" s="379"/>
      <c r="B18" s="380"/>
      <c r="C18" s="380"/>
      <c r="D18" s="380"/>
      <c r="E18" s="380"/>
      <c r="F18" s="381"/>
      <c r="G18" s="381"/>
      <c r="H18" s="382"/>
      <c r="I18" s="380"/>
      <c r="J18" s="380"/>
      <c r="K18" s="380"/>
      <c r="Z18">
        <v>210</v>
      </c>
      <c r="AA18">
        <v>2</v>
      </c>
      <c r="AB18">
        <v>10447763</v>
      </c>
      <c r="AC18" t="s">
        <v>1484</v>
      </c>
      <c r="AD18" t="s">
        <v>895</v>
      </c>
      <c r="AE18">
        <v>53</v>
      </c>
      <c r="AF18" t="s">
        <v>618</v>
      </c>
      <c r="AG18">
        <v>58</v>
      </c>
      <c r="AH18" t="s">
        <v>623</v>
      </c>
      <c r="AI18">
        <v>61</v>
      </c>
      <c r="AJ18" t="s">
        <v>619</v>
      </c>
      <c r="AK18">
        <v>61</v>
      </c>
      <c r="AL18" t="s">
        <v>621</v>
      </c>
      <c r="AM18">
        <v>76</v>
      </c>
      <c r="AN18" t="s">
        <v>622</v>
      </c>
      <c r="AO18">
        <v>71</v>
      </c>
      <c r="AP18" t="s">
        <v>620</v>
      </c>
      <c r="AQ18">
        <v>94</v>
      </c>
      <c r="AR18" t="s">
        <v>629</v>
      </c>
      <c r="AT18" t="s">
        <v>624</v>
      </c>
      <c r="AU18">
        <v>65</v>
      </c>
      <c r="AV18" t="s">
        <v>626</v>
      </c>
      <c r="AW18">
        <v>51</v>
      </c>
      <c r="AX18" t="s">
        <v>625</v>
      </c>
      <c r="AY18">
        <v>68</v>
      </c>
      <c r="AZ18" t="s">
        <v>627</v>
      </c>
      <c r="BA18">
        <v>56</v>
      </c>
      <c r="BB18" t="s">
        <v>628</v>
      </c>
      <c r="BC18">
        <v>73</v>
      </c>
    </row>
    <row r="19" spans="1:92" ht="13.35" customHeight="1" x14ac:dyDescent="0.25">
      <c r="Z19">
        <v>210</v>
      </c>
      <c r="AA19">
        <v>2</v>
      </c>
      <c r="AB19">
        <v>11323688</v>
      </c>
      <c r="AC19" t="s">
        <v>1485</v>
      </c>
      <c r="AD19" t="s">
        <v>629</v>
      </c>
      <c r="AF19" t="s">
        <v>624</v>
      </c>
      <c r="AG19">
        <v>70</v>
      </c>
      <c r="AH19" t="s">
        <v>626</v>
      </c>
      <c r="AI19">
        <v>67</v>
      </c>
      <c r="AJ19" t="s">
        <v>625</v>
      </c>
      <c r="AK19">
        <v>68</v>
      </c>
      <c r="AL19" t="s">
        <v>627</v>
      </c>
      <c r="AM19">
        <v>62</v>
      </c>
      <c r="AN19" t="s">
        <v>628</v>
      </c>
      <c r="AO19">
        <v>66</v>
      </c>
    </row>
    <row r="20" spans="1:92" ht="13.35" customHeight="1" x14ac:dyDescent="0.25">
      <c r="Z20">
        <v>210</v>
      </c>
      <c r="AA20">
        <v>2</v>
      </c>
      <c r="AB20">
        <v>11323703</v>
      </c>
      <c r="AC20" t="s">
        <v>1486</v>
      </c>
      <c r="AD20" t="s">
        <v>629</v>
      </c>
      <c r="AF20" t="s">
        <v>624</v>
      </c>
      <c r="AG20">
        <v>71</v>
      </c>
      <c r="AH20" t="s">
        <v>626</v>
      </c>
      <c r="AI20">
        <v>75</v>
      </c>
      <c r="AJ20" t="s">
        <v>625</v>
      </c>
      <c r="AK20">
        <v>73</v>
      </c>
      <c r="AL20" t="s">
        <v>627</v>
      </c>
      <c r="AM20">
        <v>65</v>
      </c>
      <c r="AN20" t="s">
        <v>628</v>
      </c>
      <c r="AO20">
        <v>67</v>
      </c>
    </row>
    <row r="21" spans="1:92" ht="11.1" customHeight="1" x14ac:dyDescent="0.25">
      <c r="A21" s="383"/>
      <c r="B21" s="384"/>
      <c r="C21" s="384"/>
      <c r="D21" s="384"/>
      <c r="E21" s="384"/>
      <c r="F21" s="384"/>
      <c r="G21" s="383"/>
      <c r="H21" s="385"/>
      <c r="I21" s="386"/>
      <c r="J21" s="386"/>
      <c r="K21" s="387"/>
      <c r="L21" s="387"/>
      <c r="M21" s="387"/>
      <c r="N21" s="386"/>
      <c r="O21" s="387"/>
      <c r="P21" s="387"/>
      <c r="Q21" s="387"/>
      <c r="R21" s="387"/>
      <c r="S21" s="387"/>
      <c r="Z21">
        <v>210</v>
      </c>
      <c r="AA21">
        <v>2</v>
      </c>
      <c r="AB21">
        <v>10447822</v>
      </c>
      <c r="AC21" t="s">
        <v>1487</v>
      </c>
      <c r="AD21" t="s">
        <v>895</v>
      </c>
      <c r="AE21">
        <v>76</v>
      </c>
      <c r="AF21" t="s">
        <v>618</v>
      </c>
      <c r="AG21">
        <v>78</v>
      </c>
      <c r="AH21" t="s">
        <v>623</v>
      </c>
      <c r="AI21">
        <v>72</v>
      </c>
      <c r="AJ21" t="s">
        <v>619</v>
      </c>
      <c r="AK21">
        <v>79</v>
      </c>
      <c r="AL21" t="s">
        <v>621</v>
      </c>
      <c r="AM21">
        <v>89</v>
      </c>
      <c r="AN21" t="s">
        <v>622</v>
      </c>
      <c r="AO21">
        <v>84</v>
      </c>
      <c r="AP21" t="s">
        <v>620</v>
      </c>
      <c r="AQ21">
        <v>91</v>
      </c>
      <c r="AR21" t="s">
        <v>629</v>
      </c>
      <c r="AT21" t="s">
        <v>624</v>
      </c>
      <c r="AU21">
        <v>84</v>
      </c>
      <c r="AV21" t="s">
        <v>626</v>
      </c>
      <c r="AW21">
        <v>84</v>
      </c>
      <c r="AX21" t="s">
        <v>625</v>
      </c>
      <c r="AY21">
        <v>71</v>
      </c>
      <c r="AZ21" t="s">
        <v>627</v>
      </c>
      <c r="BA21">
        <v>60</v>
      </c>
      <c r="BB21" t="s">
        <v>628</v>
      </c>
      <c r="BC21">
        <v>76</v>
      </c>
    </row>
    <row r="22" spans="1:92" ht="8.25" customHeight="1" x14ac:dyDescent="0.25">
      <c r="A22" s="383"/>
      <c r="B22" s="384"/>
      <c r="C22" s="384"/>
      <c r="D22" s="384"/>
      <c r="E22" s="384"/>
      <c r="F22" s="384"/>
      <c r="G22" s="383"/>
      <c r="H22" s="385"/>
      <c r="I22" s="386"/>
      <c r="J22" s="386"/>
      <c r="K22" s="387"/>
      <c r="L22" s="387"/>
      <c r="M22" s="387"/>
      <c r="N22" s="386"/>
      <c r="O22" s="387"/>
      <c r="P22" s="387"/>
      <c r="Q22" s="387"/>
      <c r="R22" s="387"/>
      <c r="S22" s="387"/>
      <c r="Z22">
        <v>170</v>
      </c>
      <c r="AA22">
        <v>2</v>
      </c>
      <c r="AB22">
        <v>11323817</v>
      </c>
      <c r="AC22" t="s">
        <v>1488</v>
      </c>
      <c r="AD22" t="s">
        <v>629</v>
      </c>
      <c r="AF22" t="s">
        <v>624</v>
      </c>
      <c r="AG22">
        <v>54</v>
      </c>
      <c r="AH22" t="s">
        <v>626</v>
      </c>
      <c r="AI22">
        <v>37</v>
      </c>
      <c r="AJ22" t="s">
        <v>625</v>
      </c>
      <c r="AK22">
        <v>52</v>
      </c>
      <c r="AL22" t="s">
        <v>627</v>
      </c>
      <c r="AM22">
        <v>52</v>
      </c>
      <c r="AN22" t="s">
        <v>628</v>
      </c>
      <c r="AO22">
        <v>78</v>
      </c>
    </row>
    <row r="23" spans="1:92" ht="12.4" customHeight="1" x14ac:dyDescent="0.25">
      <c r="A23" s="383"/>
      <c r="B23" s="384"/>
      <c r="C23" s="384"/>
      <c r="D23" s="384"/>
      <c r="E23" s="384"/>
      <c r="F23" s="384"/>
      <c r="G23" s="383"/>
      <c r="H23" s="385"/>
      <c r="I23" s="386"/>
      <c r="J23" s="386"/>
      <c r="K23" s="387"/>
      <c r="L23" s="387"/>
      <c r="M23" s="387"/>
      <c r="N23" s="386"/>
      <c r="O23" s="387"/>
      <c r="P23" s="387"/>
      <c r="Q23" s="387"/>
      <c r="R23" s="387"/>
      <c r="S23" s="387"/>
      <c r="Z23">
        <v>120</v>
      </c>
      <c r="AA23">
        <v>2</v>
      </c>
      <c r="AB23">
        <v>11323747</v>
      </c>
      <c r="AC23" t="s">
        <v>1489</v>
      </c>
      <c r="AD23" t="s">
        <v>629</v>
      </c>
      <c r="AF23" t="s">
        <v>1470</v>
      </c>
      <c r="AG23">
        <v>0</v>
      </c>
      <c r="AH23" t="s">
        <v>1410</v>
      </c>
      <c r="AJ23" t="s">
        <v>626</v>
      </c>
      <c r="AL23" t="s">
        <v>1444</v>
      </c>
      <c r="AM23">
        <v>0</v>
      </c>
      <c r="AN23" t="s">
        <v>1445</v>
      </c>
      <c r="AP23" t="s">
        <v>627</v>
      </c>
      <c r="AR23" t="s">
        <v>627</v>
      </c>
    </row>
    <row r="24" spans="1:92" ht="12.4" customHeight="1" x14ac:dyDescent="0.25">
      <c r="A24" s="383"/>
      <c r="B24" s="384"/>
      <c r="C24" s="384"/>
      <c r="D24" s="384"/>
      <c r="E24" s="384"/>
      <c r="F24" s="384"/>
      <c r="G24" s="383"/>
      <c r="H24" s="385"/>
      <c r="I24" s="386"/>
      <c r="J24" s="386"/>
      <c r="K24" s="387"/>
      <c r="L24" s="387"/>
      <c r="M24" s="387"/>
      <c r="N24" s="386"/>
      <c r="O24" s="387"/>
      <c r="P24" s="387"/>
      <c r="Q24" s="387"/>
      <c r="R24" s="387"/>
      <c r="S24" s="387"/>
      <c r="Z24">
        <v>210</v>
      </c>
      <c r="AA24">
        <v>2</v>
      </c>
      <c r="AB24">
        <v>11323714</v>
      </c>
      <c r="AC24" t="s">
        <v>1490</v>
      </c>
      <c r="AD24" t="s">
        <v>629</v>
      </c>
      <c r="AF24" t="s">
        <v>624</v>
      </c>
      <c r="AG24">
        <v>74</v>
      </c>
      <c r="AH24" t="s">
        <v>626</v>
      </c>
      <c r="AI24">
        <v>72</v>
      </c>
      <c r="AJ24" t="s">
        <v>625</v>
      </c>
      <c r="AK24">
        <v>69</v>
      </c>
      <c r="AL24" t="s">
        <v>627</v>
      </c>
      <c r="AM24">
        <v>67</v>
      </c>
      <c r="AN24" t="s">
        <v>628</v>
      </c>
      <c r="AO24">
        <v>76</v>
      </c>
    </row>
    <row r="25" spans="1:92" ht="12.4" customHeight="1" x14ac:dyDescent="0.25">
      <c r="A25" s="383"/>
      <c r="B25" s="384"/>
      <c r="C25" s="384"/>
      <c r="D25" s="384"/>
      <c r="E25" s="384"/>
      <c r="F25" s="384"/>
      <c r="G25" s="383"/>
      <c r="H25" s="385"/>
      <c r="I25" s="386"/>
      <c r="J25" s="386"/>
      <c r="K25" s="387"/>
      <c r="L25" s="387"/>
      <c r="M25" s="387"/>
      <c r="N25" s="386"/>
      <c r="O25" s="387"/>
      <c r="P25" s="387"/>
      <c r="Q25" s="387"/>
      <c r="R25" s="387"/>
      <c r="S25" s="387"/>
      <c r="Z25">
        <v>190</v>
      </c>
      <c r="AA25">
        <v>2</v>
      </c>
      <c r="AB25">
        <v>11323758</v>
      </c>
      <c r="AC25" t="s">
        <v>1491</v>
      </c>
      <c r="AD25" t="s">
        <v>629</v>
      </c>
      <c r="AF25" t="s">
        <v>624</v>
      </c>
      <c r="AG25">
        <v>45</v>
      </c>
      <c r="AH25" t="s">
        <v>626</v>
      </c>
      <c r="AI25">
        <v>51</v>
      </c>
      <c r="AJ25" t="s">
        <v>625</v>
      </c>
      <c r="AK25">
        <v>62</v>
      </c>
      <c r="AL25" t="s">
        <v>627</v>
      </c>
      <c r="AM25">
        <v>44</v>
      </c>
      <c r="AN25" t="s">
        <v>628</v>
      </c>
      <c r="AO25">
        <v>54</v>
      </c>
    </row>
    <row r="26" spans="1:92" ht="12.4" customHeight="1" x14ac:dyDescent="0.25">
      <c r="A26" s="383"/>
      <c r="B26" s="384"/>
      <c r="C26" s="384"/>
      <c r="D26" s="384"/>
      <c r="E26" s="384"/>
      <c r="F26" s="384"/>
      <c r="G26" s="383"/>
      <c r="H26" s="385"/>
      <c r="I26" s="386"/>
      <c r="J26" s="386"/>
      <c r="K26" s="387"/>
      <c r="L26" s="387"/>
      <c r="M26" s="387"/>
      <c r="N26" s="386"/>
      <c r="O26" s="387"/>
      <c r="P26" s="387"/>
      <c r="Q26" s="387"/>
      <c r="R26" s="387"/>
      <c r="S26" s="387"/>
      <c r="Z26">
        <v>210</v>
      </c>
      <c r="AA26">
        <v>2</v>
      </c>
      <c r="AB26">
        <v>11323828</v>
      </c>
      <c r="AC26" t="s">
        <v>1492</v>
      </c>
      <c r="AD26" t="s">
        <v>629</v>
      </c>
      <c r="AF26" t="s">
        <v>624</v>
      </c>
      <c r="AG26">
        <v>59</v>
      </c>
      <c r="AH26" t="s">
        <v>626</v>
      </c>
      <c r="AI26">
        <v>45</v>
      </c>
      <c r="AJ26" t="s">
        <v>625</v>
      </c>
      <c r="AK26">
        <v>57</v>
      </c>
      <c r="AL26" t="s">
        <v>627</v>
      </c>
      <c r="AM26">
        <v>55</v>
      </c>
      <c r="AN26" t="s">
        <v>628</v>
      </c>
      <c r="AO26">
        <v>59</v>
      </c>
    </row>
    <row r="27" spans="1:92" ht="12.4" customHeight="1" x14ac:dyDescent="0.25">
      <c r="A27" s="383"/>
      <c r="B27" s="384"/>
      <c r="C27" s="384"/>
      <c r="D27" s="384"/>
      <c r="E27" s="384"/>
      <c r="F27" s="384"/>
      <c r="G27" s="383"/>
      <c r="H27" s="385"/>
      <c r="I27" s="386"/>
      <c r="J27" s="386"/>
      <c r="Z27">
        <v>210</v>
      </c>
      <c r="AA27">
        <v>2</v>
      </c>
      <c r="AB27">
        <v>11323851</v>
      </c>
      <c r="AC27" t="s">
        <v>1814</v>
      </c>
      <c r="AD27" t="s">
        <v>629</v>
      </c>
      <c r="AF27" t="s">
        <v>624</v>
      </c>
      <c r="AG27">
        <v>57</v>
      </c>
      <c r="AH27" t="s">
        <v>626</v>
      </c>
      <c r="AI27">
        <v>62</v>
      </c>
      <c r="AJ27" t="s">
        <v>625</v>
      </c>
      <c r="AK27">
        <v>68</v>
      </c>
      <c r="AL27" t="s">
        <v>627</v>
      </c>
      <c r="AM27">
        <v>56</v>
      </c>
      <c r="AN27" t="s">
        <v>628</v>
      </c>
      <c r="AO27">
        <v>69</v>
      </c>
    </row>
    <row r="28" spans="1:92" ht="12.4" customHeight="1" x14ac:dyDescent="0.25">
      <c r="A28" s="383"/>
      <c r="B28" s="384"/>
      <c r="C28" s="384"/>
      <c r="D28" s="384"/>
      <c r="E28" s="384"/>
      <c r="F28" s="384"/>
      <c r="G28" s="383"/>
      <c r="H28" s="385"/>
      <c r="I28" s="386"/>
      <c r="J28" s="386"/>
      <c r="K28" s="387"/>
      <c r="L28" s="387"/>
      <c r="M28" s="387"/>
      <c r="N28" s="386"/>
      <c r="O28" s="387"/>
      <c r="P28" s="387"/>
      <c r="Q28" s="387"/>
      <c r="R28" s="387"/>
      <c r="S28" s="387"/>
      <c r="Z28">
        <v>210</v>
      </c>
      <c r="AA28">
        <v>2</v>
      </c>
      <c r="AB28">
        <v>10447774</v>
      </c>
      <c r="AC28" t="s">
        <v>1493</v>
      </c>
      <c r="AD28" t="s">
        <v>895</v>
      </c>
      <c r="AE28">
        <v>72</v>
      </c>
      <c r="AF28" t="s">
        <v>618</v>
      </c>
      <c r="AG28">
        <v>75</v>
      </c>
      <c r="AH28" t="s">
        <v>623</v>
      </c>
      <c r="AI28">
        <v>73</v>
      </c>
      <c r="AJ28" t="s">
        <v>619</v>
      </c>
      <c r="AK28">
        <v>79</v>
      </c>
      <c r="AL28" t="s">
        <v>621</v>
      </c>
      <c r="AM28">
        <v>83</v>
      </c>
      <c r="AN28" t="s">
        <v>622</v>
      </c>
      <c r="AO28">
        <v>87</v>
      </c>
      <c r="AP28" t="s">
        <v>620</v>
      </c>
      <c r="AQ28">
        <v>98</v>
      </c>
      <c r="AR28" t="s">
        <v>629</v>
      </c>
      <c r="AT28" t="s">
        <v>624</v>
      </c>
      <c r="AU28">
        <v>82</v>
      </c>
      <c r="AV28" t="s">
        <v>626</v>
      </c>
      <c r="AW28">
        <v>83</v>
      </c>
      <c r="AX28" t="s">
        <v>625</v>
      </c>
      <c r="AY28">
        <v>68</v>
      </c>
      <c r="AZ28" t="s">
        <v>627</v>
      </c>
      <c r="BA28">
        <v>62</v>
      </c>
      <c r="BB28" t="s">
        <v>628</v>
      </c>
      <c r="BC28">
        <v>76</v>
      </c>
    </row>
    <row r="29" spans="1:92" ht="12.4" customHeight="1" x14ac:dyDescent="0.25">
      <c r="A29" s="383"/>
      <c r="B29" s="384"/>
      <c r="C29" s="384"/>
      <c r="D29" s="384"/>
      <c r="E29" s="384"/>
      <c r="F29" s="384"/>
      <c r="G29" s="383"/>
      <c r="H29" s="385"/>
      <c r="I29" s="386"/>
      <c r="J29" s="386"/>
      <c r="K29" s="387"/>
      <c r="L29" s="387"/>
      <c r="M29" s="387"/>
      <c r="N29" s="386"/>
      <c r="O29" s="387"/>
      <c r="P29" s="387"/>
      <c r="Q29" s="387"/>
      <c r="R29" s="387"/>
      <c r="S29" s="387"/>
      <c r="Z29">
        <v>210</v>
      </c>
      <c r="AA29">
        <v>2</v>
      </c>
      <c r="AB29">
        <v>10447811</v>
      </c>
      <c r="AC29" t="s">
        <v>1494</v>
      </c>
      <c r="AD29" t="s">
        <v>895</v>
      </c>
      <c r="AE29">
        <v>72</v>
      </c>
      <c r="AF29" t="s">
        <v>618</v>
      </c>
      <c r="AG29">
        <v>72</v>
      </c>
      <c r="AH29" t="s">
        <v>623</v>
      </c>
      <c r="AI29">
        <v>70</v>
      </c>
      <c r="AJ29" t="s">
        <v>619</v>
      </c>
      <c r="AK29">
        <v>87</v>
      </c>
      <c r="AL29" t="s">
        <v>621</v>
      </c>
      <c r="AM29">
        <v>91</v>
      </c>
      <c r="AN29" t="s">
        <v>622</v>
      </c>
      <c r="AO29">
        <v>90</v>
      </c>
      <c r="AP29" t="s">
        <v>620</v>
      </c>
      <c r="AQ29">
        <v>98</v>
      </c>
      <c r="AR29" t="s">
        <v>629</v>
      </c>
      <c r="AT29" t="s">
        <v>624</v>
      </c>
      <c r="AU29">
        <v>78</v>
      </c>
      <c r="AV29" t="s">
        <v>626</v>
      </c>
      <c r="AW29">
        <v>85</v>
      </c>
      <c r="AX29" t="s">
        <v>625</v>
      </c>
      <c r="AY29">
        <v>69</v>
      </c>
      <c r="AZ29" t="s">
        <v>627</v>
      </c>
      <c r="BA29">
        <v>67</v>
      </c>
      <c r="BB29" t="s">
        <v>628</v>
      </c>
      <c r="BC29">
        <v>81</v>
      </c>
    </row>
    <row r="30" spans="1:92" ht="12.4" customHeight="1" x14ac:dyDescent="0.25">
      <c r="A30" s="383"/>
      <c r="B30" s="384"/>
      <c r="C30" s="384"/>
      <c r="D30" s="384"/>
      <c r="E30" s="384"/>
      <c r="F30" s="384"/>
      <c r="G30" s="383"/>
      <c r="H30" s="385"/>
      <c r="I30" s="386"/>
      <c r="J30" s="386"/>
      <c r="K30" s="387"/>
      <c r="L30" s="387"/>
      <c r="M30" s="387"/>
      <c r="N30" s="386"/>
      <c r="O30" s="387"/>
      <c r="P30" s="387"/>
      <c r="Q30" s="387"/>
      <c r="R30" s="387"/>
      <c r="S30" s="387"/>
      <c r="Z30">
        <v>210</v>
      </c>
      <c r="AA30">
        <v>2</v>
      </c>
      <c r="AB30">
        <v>11323862</v>
      </c>
      <c r="AC30" t="s">
        <v>1495</v>
      </c>
      <c r="AD30" t="s">
        <v>629</v>
      </c>
      <c r="AF30" t="s">
        <v>624</v>
      </c>
      <c r="AG30">
        <v>71</v>
      </c>
      <c r="AH30" t="s">
        <v>626</v>
      </c>
      <c r="AI30">
        <v>68</v>
      </c>
      <c r="AJ30" t="s">
        <v>625</v>
      </c>
      <c r="AK30">
        <v>66</v>
      </c>
      <c r="AL30" t="s">
        <v>627</v>
      </c>
      <c r="AM30">
        <v>67</v>
      </c>
      <c r="AN30" t="s">
        <v>628</v>
      </c>
      <c r="AO30">
        <v>62</v>
      </c>
    </row>
    <row r="31" spans="1:92" ht="12.4" customHeight="1" x14ac:dyDescent="0.25">
      <c r="A31" s="383"/>
      <c r="B31" s="389"/>
      <c r="C31" s="389"/>
      <c r="D31" s="384"/>
      <c r="E31" s="384"/>
      <c r="F31" s="384"/>
      <c r="G31" s="383"/>
      <c r="H31" s="385"/>
      <c r="I31" s="386"/>
      <c r="J31" s="386"/>
      <c r="K31" s="387"/>
      <c r="L31" s="387"/>
      <c r="M31" s="387"/>
      <c r="N31" s="386"/>
      <c r="O31" s="387"/>
      <c r="P31" s="387"/>
      <c r="Q31" s="387"/>
      <c r="R31" s="387"/>
      <c r="S31" s="387"/>
      <c r="Z31">
        <v>140</v>
      </c>
      <c r="AA31">
        <v>2</v>
      </c>
      <c r="AB31">
        <v>8748162</v>
      </c>
      <c r="AC31" t="s">
        <v>1461</v>
      </c>
      <c r="AD31" t="s">
        <v>895</v>
      </c>
      <c r="AE31">
        <v>0</v>
      </c>
      <c r="AF31" t="s">
        <v>1462</v>
      </c>
      <c r="AH31" t="s">
        <v>1463</v>
      </c>
      <c r="AI31">
        <v>40</v>
      </c>
      <c r="AJ31" t="s">
        <v>618</v>
      </c>
      <c r="AK31">
        <v>60</v>
      </c>
      <c r="AL31" t="s">
        <v>623</v>
      </c>
      <c r="AM31">
        <v>21</v>
      </c>
      <c r="AN31" t="s">
        <v>1464</v>
      </c>
      <c r="AO31">
        <v>40</v>
      </c>
      <c r="AP31" t="s">
        <v>619</v>
      </c>
      <c r="AQ31">
        <v>56</v>
      </c>
      <c r="AR31" t="s">
        <v>621</v>
      </c>
      <c r="AS31">
        <v>40</v>
      </c>
      <c r="AT31" t="s">
        <v>1465</v>
      </c>
      <c r="AU31">
        <v>40</v>
      </c>
      <c r="AV31" t="s">
        <v>1466</v>
      </c>
      <c r="AW31">
        <v>40</v>
      </c>
      <c r="AX31" t="s">
        <v>622</v>
      </c>
      <c r="AY31">
        <v>0</v>
      </c>
      <c r="AZ31" t="s">
        <v>1467</v>
      </c>
      <c r="BA31">
        <v>40</v>
      </c>
      <c r="BB31" t="s">
        <v>620</v>
      </c>
      <c r="BC31">
        <v>66</v>
      </c>
      <c r="BD31" t="s">
        <v>896</v>
      </c>
      <c r="BE31">
        <v>42</v>
      </c>
      <c r="BF31" t="s">
        <v>629</v>
      </c>
      <c r="BH31" t="s">
        <v>629</v>
      </c>
      <c r="BJ31" t="s">
        <v>624</v>
      </c>
      <c r="BL31" t="s">
        <v>624</v>
      </c>
      <c r="BN31" t="s">
        <v>1432</v>
      </c>
      <c r="BO31">
        <v>9</v>
      </c>
      <c r="BP31" t="s">
        <v>1411</v>
      </c>
      <c r="BR31" t="s">
        <v>1411</v>
      </c>
      <c r="BT31" t="s">
        <v>1444</v>
      </c>
      <c r="BU31">
        <v>30</v>
      </c>
      <c r="BV31" t="s">
        <v>1468</v>
      </c>
      <c r="BW31">
        <v>30</v>
      </c>
      <c r="BX31" t="s">
        <v>1468</v>
      </c>
      <c r="BZ31" t="s">
        <v>627</v>
      </c>
      <c r="CA31">
        <v>39</v>
      </c>
      <c r="CB31" t="s">
        <v>1447</v>
      </c>
      <c r="CD31" t="s">
        <v>1447</v>
      </c>
      <c r="CF31" t="s">
        <v>628</v>
      </c>
      <c r="CG31">
        <v>64</v>
      </c>
      <c r="CH31" t="s">
        <v>1469</v>
      </c>
      <c r="CI31">
        <v>0</v>
      </c>
      <c r="CJ31" t="s">
        <v>1811</v>
      </c>
      <c r="CL31" t="s">
        <v>1470</v>
      </c>
      <c r="CM31">
        <v>10</v>
      </c>
      <c r="CN31" t="s">
        <v>1470</v>
      </c>
    </row>
    <row r="32" spans="1:92" ht="12.4" customHeight="1" x14ac:dyDescent="0.25">
      <c r="A32" s="388"/>
      <c r="B32" s="389"/>
      <c r="C32" s="389"/>
      <c r="D32" s="384"/>
      <c r="E32" s="384"/>
      <c r="F32" s="384"/>
      <c r="G32" s="388"/>
      <c r="H32" s="390"/>
      <c r="I32" s="386"/>
      <c r="J32" s="386"/>
      <c r="K32" s="387"/>
      <c r="L32" s="387"/>
      <c r="M32" s="387"/>
      <c r="N32" s="386"/>
      <c r="O32" s="387"/>
      <c r="P32" s="387"/>
      <c r="Q32" s="387"/>
      <c r="R32" s="387"/>
      <c r="S32" s="387"/>
      <c r="Z32">
        <v>190</v>
      </c>
      <c r="AA32">
        <v>2</v>
      </c>
      <c r="AB32">
        <v>10447796</v>
      </c>
      <c r="AC32" t="s">
        <v>1471</v>
      </c>
      <c r="AD32" t="s">
        <v>895</v>
      </c>
      <c r="AE32">
        <v>76</v>
      </c>
      <c r="AF32" t="s">
        <v>618</v>
      </c>
      <c r="AG32">
        <v>47</v>
      </c>
      <c r="AH32" t="s">
        <v>623</v>
      </c>
      <c r="AI32">
        <v>67</v>
      </c>
      <c r="AJ32" t="s">
        <v>619</v>
      </c>
      <c r="AK32">
        <v>57</v>
      </c>
      <c r="AL32" t="s">
        <v>621</v>
      </c>
      <c r="AM32">
        <v>74</v>
      </c>
      <c r="AN32" t="s">
        <v>622</v>
      </c>
      <c r="AP32" t="s">
        <v>620</v>
      </c>
      <c r="AQ32">
        <v>86</v>
      </c>
      <c r="AR32" t="s">
        <v>622</v>
      </c>
      <c r="AS32">
        <v>75</v>
      </c>
      <c r="AT32" t="s">
        <v>629</v>
      </c>
      <c r="AV32" t="s">
        <v>624</v>
      </c>
      <c r="AW32">
        <v>59</v>
      </c>
      <c r="AX32" t="s">
        <v>626</v>
      </c>
      <c r="AZ32" t="s">
        <v>625</v>
      </c>
      <c r="BA32">
        <v>55</v>
      </c>
      <c r="BB32" t="s">
        <v>627</v>
      </c>
      <c r="BC32">
        <v>60</v>
      </c>
      <c r="BD32" t="s">
        <v>628</v>
      </c>
      <c r="BE32">
        <v>55</v>
      </c>
    </row>
    <row r="33" spans="1:89" ht="12.4" customHeight="1" x14ac:dyDescent="0.25">
      <c r="A33" s="383"/>
      <c r="B33" s="384"/>
      <c r="C33" s="384"/>
      <c r="D33" s="384"/>
      <c r="E33" s="384"/>
      <c r="F33" s="384"/>
      <c r="G33" s="383"/>
      <c r="H33" s="385"/>
      <c r="I33" s="386"/>
      <c r="J33" s="386"/>
      <c r="K33" s="387"/>
      <c r="L33" s="387"/>
      <c r="M33" s="387"/>
      <c r="N33" s="386"/>
      <c r="O33" s="387"/>
      <c r="P33" s="387"/>
      <c r="Q33" s="387"/>
      <c r="R33" s="387"/>
      <c r="S33" s="387"/>
      <c r="Z33">
        <v>210</v>
      </c>
      <c r="AA33">
        <v>2</v>
      </c>
      <c r="AB33">
        <v>11323932</v>
      </c>
      <c r="AC33" t="s">
        <v>1472</v>
      </c>
      <c r="AD33" t="s">
        <v>629</v>
      </c>
      <c r="AF33" t="s">
        <v>624</v>
      </c>
      <c r="AG33">
        <v>80</v>
      </c>
      <c r="AH33" t="s">
        <v>626</v>
      </c>
      <c r="AI33">
        <v>78</v>
      </c>
      <c r="AJ33" t="s">
        <v>625</v>
      </c>
      <c r="AK33">
        <v>67</v>
      </c>
      <c r="AL33" t="s">
        <v>627</v>
      </c>
      <c r="AM33">
        <v>65</v>
      </c>
      <c r="AN33" t="s">
        <v>628</v>
      </c>
      <c r="AO33">
        <v>80</v>
      </c>
    </row>
    <row r="34" spans="1:89" ht="12.4" customHeight="1" x14ac:dyDescent="0.25">
      <c r="A34" s="383"/>
      <c r="B34" s="384"/>
      <c r="C34" s="384"/>
      <c r="D34" s="384"/>
      <c r="E34" s="384"/>
      <c r="F34" s="384"/>
      <c r="G34" s="383"/>
      <c r="H34" s="385"/>
      <c r="I34" s="386"/>
      <c r="J34" s="386"/>
      <c r="K34" s="387"/>
      <c r="L34" s="387"/>
      <c r="M34" s="387"/>
      <c r="N34" s="386"/>
      <c r="O34" s="387"/>
      <c r="P34" s="387"/>
      <c r="Q34" s="387"/>
      <c r="R34" s="387"/>
      <c r="S34" s="387"/>
      <c r="Z34">
        <v>180</v>
      </c>
      <c r="AA34">
        <v>2</v>
      </c>
      <c r="AB34">
        <v>8748184</v>
      </c>
      <c r="AC34" t="s">
        <v>1473</v>
      </c>
      <c r="AD34" t="s">
        <v>895</v>
      </c>
      <c r="AE34">
        <v>68</v>
      </c>
      <c r="AF34" t="s">
        <v>618</v>
      </c>
      <c r="AG34">
        <v>38</v>
      </c>
      <c r="AH34" t="s">
        <v>1474</v>
      </c>
      <c r="AI34">
        <v>40</v>
      </c>
      <c r="AJ34" t="s">
        <v>623</v>
      </c>
      <c r="AK34">
        <v>62</v>
      </c>
      <c r="AL34" t="s">
        <v>619</v>
      </c>
      <c r="AM34">
        <v>53</v>
      </c>
      <c r="AN34" t="s">
        <v>621</v>
      </c>
      <c r="AO34">
        <v>40</v>
      </c>
      <c r="AP34" t="s">
        <v>1465</v>
      </c>
      <c r="AQ34">
        <v>40</v>
      </c>
      <c r="AR34" t="s">
        <v>1466</v>
      </c>
      <c r="AS34">
        <v>40</v>
      </c>
      <c r="AT34" t="s">
        <v>622</v>
      </c>
      <c r="AU34">
        <v>45</v>
      </c>
      <c r="AV34" t="s">
        <v>620</v>
      </c>
      <c r="AW34">
        <v>68</v>
      </c>
      <c r="AX34" t="s">
        <v>1475</v>
      </c>
      <c r="AY34">
        <v>0</v>
      </c>
      <c r="AZ34" t="s">
        <v>1476</v>
      </c>
      <c r="BA34">
        <v>40</v>
      </c>
      <c r="BB34" t="s">
        <v>629</v>
      </c>
      <c r="BD34" t="s">
        <v>629</v>
      </c>
      <c r="BF34" t="s">
        <v>624</v>
      </c>
      <c r="BH34" t="s">
        <v>624</v>
      </c>
      <c r="BI34">
        <v>31</v>
      </c>
      <c r="BJ34" t="s">
        <v>1410</v>
      </c>
      <c r="BL34" t="s">
        <v>1432</v>
      </c>
      <c r="BM34">
        <v>0</v>
      </c>
      <c r="BN34" t="s">
        <v>1452</v>
      </c>
      <c r="BO34">
        <v>0</v>
      </c>
      <c r="BP34" t="s">
        <v>1477</v>
      </c>
      <c r="BR34" t="s">
        <v>1812</v>
      </c>
      <c r="BS34">
        <v>26</v>
      </c>
      <c r="BT34" t="s">
        <v>1444</v>
      </c>
      <c r="BU34">
        <v>0</v>
      </c>
      <c r="BV34" t="s">
        <v>1468</v>
      </c>
      <c r="BW34">
        <v>0</v>
      </c>
      <c r="BX34" t="s">
        <v>1446</v>
      </c>
      <c r="BY34">
        <v>0</v>
      </c>
      <c r="BZ34" t="s">
        <v>1447</v>
      </c>
      <c r="CB34" t="s">
        <v>1813</v>
      </c>
      <c r="CC34">
        <v>40</v>
      </c>
      <c r="CD34" t="s">
        <v>628</v>
      </c>
      <c r="CE34">
        <v>44</v>
      </c>
      <c r="CF34" t="s">
        <v>629</v>
      </c>
      <c r="CH34" t="s">
        <v>1478</v>
      </c>
      <c r="CI34">
        <v>40</v>
      </c>
      <c r="CJ34" t="s">
        <v>1479</v>
      </c>
      <c r="CK34">
        <v>40</v>
      </c>
    </row>
    <row r="35" spans="1:89" ht="12.4" customHeight="1" x14ac:dyDescent="0.25">
      <c r="A35" s="383"/>
      <c r="B35" s="384"/>
      <c r="C35" s="384"/>
      <c r="D35" s="384"/>
      <c r="E35" s="384"/>
      <c r="F35" s="384"/>
      <c r="G35" s="383"/>
      <c r="H35" s="385"/>
      <c r="I35" s="386"/>
      <c r="J35" s="386"/>
      <c r="K35" s="387"/>
      <c r="L35" s="387"/>
      <c r="M35" s="387"/>
      <c r="N35" s="386"/>
      <c r="O35" s="387"/>
      <c r="P35" s="387"/>
      <c r="Q35" s="387"/>
      <c r="R35" s="387"/>
      <c r="S35" s="387"/>
      <c r="Z35">
        <v>210</v>
      </c>
      <c r="AA35">
        <v>2</v>
      </c>
      <c r="AB35">
        <v>11323909</v>
      </c>
      <c r="AC35" t="s">
        <v>1480</v>
      </c>
      <c r="AD35" t="s">
        <v>629</v>
      </c>
      <c r="AF35" t="s">
        <v>624</v>
      </c>
      <c r="AG35">
        <v>72</v>
      </c>
      <c r="AH35" t="s">
        <v>626</v>
      </c>
      <c r="AI35">
        <v>70</v>
      </c>
      <c r="AJ35" t="s">
        <v>625</v>
      </c>
      <c r="AK35">
        <v>65</v>
      </c>
      <c r="AL35" t="s">
        <v>627</v>
      </c>
      <c r="AM35">
        <v>70</v>
      </c>
      <c r="AN35" t="s">
        <v>628</v>
      </c>
      <c r="AO35">
        <v>67</v>
      </c>
    </row>
    <row r="36" spans="1:89" ht="12.4" customHeight="1" x14ac:dyDescent="0.25">
      <c r="A36" s="383"/>
      <c r="B36" s="384"/>
      <c r="C36" s="384"/>
      <c r="D36" s="384"/>
      <c r="E36" s="384"/>
      <c r="F36" s="384"/>
      <c r="G36" s="383"/>
      <c r="H36" s="385"/>
      <c r="I36" s="386"/>
      <c r="J36" s="386"/>
      <c r="K36" s="387"/>
      <c r="L36" s="387"/>
      <c r="M36" s="387"/>
      <c r="N36" s="386"/>
      <c r="O36" s="387"/>
      <c r="P36" s="387"/>
      <c r="Q36" s="387"/>
      <c r="R36" s="387"/>
      <c r="S36" s="387"/>
      <c r="Z36">
        <v>210</v>
      </c>
      <c r="AA36">
        <v>2</v>
      </c>
      <c r="AB36">
        <v>11323611</v>
      </c>
      <c r="AC36" t="s">
        <v>1481</v>
      </c>
      <c r="AD36" t="s">
        <v>629</v>
      </c>
      <c r="AF36" t="s">
        <v>624</v>
      </c>
      <c r="AG36">
        <v>84</v>
      </c>
      <c r="AH36" t="s">
        <v>626</v>
      </c>
      <c r="AI36">
        <v>84</v>
      </c>
      <c r="AJ36" t="s">
        <v>625</v>
      </c>
      <c r="AK36">
        <v>77</v>
      </c>
      <c r="AL36" t="s">
        <v>627</v>
      </c>
      <c r="AM36">
        <v>75</v>
      </c>
      <c r="AN36" t="s">
        <v>628</v>
      </c>
      <c r="AO36">
        <v>86</v>
      </c>
    </row>
    <row r="37" spans="1:89" ht="12.4" customHeight="1" x14ac:dyDescent="0.25">
      <c r="A37" s="383"/>
      <c r="B37" s="384"/>
      <c r="C37" s="384"/>
      <c r="D37" s="384"/>
      <c r="E37" s="384"/>
      <c r="F37" s="384"/>
      <c r="G37" s="383"/>
      <c r="H37" s="385"/>
      <c r="I37" s="386"/>
      <c r="J37" s="386"/>
      <c r="K37" s="387"/>
      <c r="L37" s="387"/>
      <c r="M37" s="387"/>
      <c r="N37" s="386"/>
      <c r="O37" s="387"/>
      <c r="P37" s="387"/>
      <c r="Q37" s="387"/>
      <c r="R37" s="387"/>
      <c r="S37" s="387"/>
      <c r="Z37">
        <v>210</v>
      </c>
      <c r="AA37">
        <v>2</v>
      </c>
      <c r="AB37">
        <v>11323644</v>
      </c>
      <c r="AC37" t="s">
        <v>1482</v>
      </c>
      <c r="AD37" t="s">
        <v>629</v>
      </c>
      <c r="AF37" t="s">
        <v>624</v>
      </c>
      <c r="AG37">
        <v>73</v>
      </c>
      <c r="AH37" t="s">
        <v>626</v>
      </c>
      <c r="AI37">
        <v>79</v>
      </c>
      <c r="AJ37" t="s">
        <v>625</v>
      </c>
      <c r="AK37">
        <v>75</v>
      </c>
      <c r="AL37" t="s">
        <v>627</v>
      </c>
      <c r="AM37">
        <v>61</v>
      </c>
      <c r="AN37" t="s">
        <v>628</v>
      </c>
      <c r="AO37">
        <v>65</v>
      </c>
    </row>
    <row r="38" spans="1:89" ht="12.4" customHeight="1" x14ac:dyDescent="0.25">
      <c r="A38" s="383"/>
      <c r="B38" s="384"/>
      <c r="C38" s="384"/>
      <c r="D38" s="384"/>
      <c r="E38" s="384"/>
      <c r="F38" s="384"/>
      <c r="G38" s="383"/>
      <c r="H38" s="385"/>
      <c r="I38" s="386"/>
      <c r="J38" s="386"/>
      <c r="K38" s="387"/>
      <c r="L38" s="387"/>
      <c r="M38" s="387"/>
      <c r="N38" s="386"/>
      <c r="O38" s="387"/>
      <c r="P38" s="387"/>
      <c r="Q38" s="387"/>
      <c r="R38" s="387"/>
      <c r="S38" s="387"/>
      <c r="Z38">
        <v>210</v>
      </c>
      <c r="AA38">
        <v>2</v>
      </c>
      <c r="AB38">
        <v>11323677</v>
      </c>
      <c r="AC38" t="s">
        <v>1483</v>
      </c>
      <c r="AD38" t="s">
        <v>629</v>
      </c>
      <c r="AF38" t="s">
        <v>624</v>
      </c>
      <c r="AG38">
        <v>55</v>
      </c>
      <c r="AH38" t="s">
        <v>626</v>
      </c>
      <c r="AI38">
        <v>55</v>
      </c>
      <c r="AJ38" t="s">
        <v>625</v>
      </c>
      <c r="AK38">
        <v>59</v>
      </c>
      <c r="AL38" t="s">
        <v>627</v>
      </c>
      <c r="AM38">
        <v>54</v>
      </c>
      <c r="AN38" t="s">
        <v>628</v>
      </c>
      <c r="AO38">
        <v>56</v>
      </c>
    </row>
    <row r="39" spans="1:89" ht="12.4" customHeight="1" x14ac:dyDescent="0.25">
      <c r="A39" s="383"/>
      <c r="B39" s="384"/>
      <c r="C39" s="384"/>
      <c r="D39" s="384"/>
      <c r="E39" s="384"/>
      <c r="F39" s="384"/>
      <c r="G39" s="383"/>
      <c r="H39" s="385"/>
      <c r="I39" s="386"/>
      <c r="J39" s="386"/>
      <c r="K39" s="387"/>
      <c r="L39" s="387"/>
      <c r="M39" s="387"/>
      <c r="N39" s="386"/>
      <c r="O39" s="387"/>
      <c r="P39" s="387"/>
      <c r="Q39" s="387"/>
      <c r="R39" s="387"/>
      <c r="S39" s="387"/>
      <c r="Z39">
        <v>210</v>
      </c>
      <c r="AA39">
        <v>2</v>
      </c>
      <c r="AB39">
        <v>10447763</v>
      </c>
      <c r="AC39" t="s">
        <v>1484</v>
      </c>
      <c r="AD39" t="s">
        <v>895</v>
      </c>
      <c r="AE39">
        <v>53</v>
      </c>
      <c r="AF39" t="s">
        <v>618</v>
      </c>
      <c r="AG39">
        <v>58</v>
      </c>
      <c r="AH39" t="s">
        <v>623</v>
      </c>
      <c r="AI39">
        <v>61</v>
      </c>
      <c r="AJ39" t="s">
        <v>619</v>
      </c>
      <c r="AK39">
        <v>61</v>
      </c>
      <c r="AL39" t="s">
        <v>621</v>
      </c>
      <c r="AM39">
        <v>76</v>
      </c>
      <c r="AN39" t="s">
        <v>622</v>
      </c>
      <c r="AO39">
        <v>71</v>
      </c>
      <c r="AP39" t="s">
        <v>620</v>
      </c>
      <c r="AQ39">
        <v>94</v>
      </c>
      <c r="AR39" t="s">
        <v>629</v>
      </c>
      <c r="AT39" t="s">
        <v>624</v>
      </c>
      <c r="AU39">
        <v>65</v>
      </c>
      <c r="AV39" t="s">
        <v>626</v>
      </c>
      <c r="AW39">
        <v>51</v>
      </c>
      <c r="AX39" t="s">
        <v>625</v>
      </c>
      <c r="AY39">
        <v>68</v>
      </c>
      <c r="AZ39" t="s">
        <v>627</v>
      </c>
      <c r="BA39">
        <v>56</v>
      </c>
      <c r="BB39" t="s">
        <v>628</v>
      </c>
      <c r="BC39">
        <v>73</v>
      </c>
    </row>
    <row r="40" spans="1:89" ht="12.4" customHeight="1" x14ac:dyDescent="0.25">
      <c r="A40" s="383"/>
      <c r="B40" s="384"/>
      <c r="C40" s="384"/>
      <c r="D40" s="384"/>
      <c r="E40" s="384"/>
      <c r="F40" s="384"/>
      <c r="G40" s="383"/>
      <c r="H40" s="385"/>
      <c r="I40" s="386"/>
      <c r="J40" s="386"/>
      <c r="K40" s="387"/>
      <c r="L40" s="387"/>
      <c r="M40" s="387"/>
      <c r="N40" s="386"/>
      <c r="O40" s="387"/>
      <c r="P40" s="387"/>
      <c r="Q40" s="387"/>
      <c r="R40" s="387"/>
      <c r="S40" s="387"/>
      <c r="Z40">
        <v>210</v>
      </c>
      <c r="AA40">
        <v>2</v>
      </c>
      <c r="AB40">
        <v>11323688</v>
      </c>
      <c r="AC40" t="s">
        <v>1485</v>
      </c>
      <c r="AD40" t="s">
        <v>629</v>
      </c>
      <c r="AF40" t="s">
        <v>624</v>
      </c>
      <c r="AG40">
        <v>70</v>
      </c>
      <c r="AH40" t="s">
        <v>626</v>
      </c>
      <c r="AI40">
        <v>67</v>
      </c>
      <c r="AJ40" t="s">
        <v>625</v>
      </c>
      <c r="AK40">
        <v>68</v>
      </c>
      <c r="AL40" t="s">
        <v>627</v>
      </c>
      <c r="AM40">
        <v>62</v>
      </c>
      <c r="AN40" t="s">
        <v>628</v>
      </c>
      <c r="AO40">
        <v>66</v>
      </c>
    </row>
    <row r="41" spans="1:89" ht="12.4" customHeight="1" x14ac:dyDescent="0.25">
      <c r="A41" s="383"/>
      <c r="B41" s="384"/>
      <c r="C41" s="384"/>
      <c r="D41" s="384"/>
      <c r="E41" s="384"/>
      <c r="F41" s="384"/>
      <c r="G41" s="383"/>
      <c r="H41" s="385"/>
      <c r="I41" s="386"/>
      <c r="J41" s="386"/>
      <c r="K41" s="387"/>
      <c r="L41" s="387"/>
      <c r="M41" s="387"/>
      <c r="N41" s="386"/>
      <c r="O41" s="387"/>
      <c r="P41" s="387"/>
      <c r="Q41" s="387"/>
      <c r="R41" s="387"/>
      <c r="S41" s="387"/>
      <c r="Z41">
        <v>210</v>
      </c>
      <c r="AA41">
        <v>2</v>
      </c>
      <c r="AB41">
        <v>11323703</v>
      </c>
      <c r="AC41" t="s">
        <v>1486</v>
      </c>
      <c r="AD41" t="s">
        <v>629</v>
      </c>
      <c r="AF41" t="s">
        <v>624</v>
      </c>
      <c r="AG41">
        <v>71</v>
      </c>
      <c r="AH41" t="s">
        <v>626</v>
      </c>
      <c r="AI41">
        <v>75</v>
      </c>
      <c r="AJ41" t="s">
        <v>625</v>
      </c>
      <c r="AK41">
        <v>73</v>
      </c>
      <c r="AL41" t="s">
        <v>627</v>
      </c>
      <c r="AM41">
        <v>65</v>
      </c>
      <c r="AN41" t="s">
        <v>628</v>
      </c>
      <c r="AO41">
        <v>67</v>
      </c>
    </row>
    <row r="42" spans="1:89" ht="11.1" customHeight="1" x14ac:dyDescent="0.25">
      <c r="A42" s="383"/>
      <c r="B42" s="384"/>
      <c r="C42" s="384"/>
      <c r="D42" s="384"/>
      <c r="E42" s="384"/>
      <c r="F42" s="384"/>
      <c r="G42" s="383"/>
      <c r="H42" s="385"/>
      <c r="I42" s="386"/>
      <c r="J42" s="386"/>
      <c r="K42" s="387"/>
      <c r="L42" s="387"/>
      <c r="M42" s="387"/>
      <c r="N42" s="386"/>
      <c r="O42" s="387"/>
      <c r="P42" s="387"/>
      <c r="Q42" s="387"/>
      <c r="R42" s="387"/>
      <c r="S42" s="387"/>
      <c r="Z42">
        <v>210</v>
      </c>
      <c r="AA42">
        <v>2</v>
      </c>
      <c r="AB42">
        <v>10447822</v>
      </c>
      <c r="AC42" t="s">
        <v>1487</v>
      </c>
      <c r="AD42" t="s">
        <v>895</v>
      </c>
      <c r="AE42">
        <v>76</v>
      </c>
      <c r="AF42" t="s">
        <v>618</v>
      </c>
      <c r="AG42">
        <v>78</v>
      </c>
      <c r="AH42" t="s">
        <v>623</v>
      </c>
      <c r="AI42">
        <v>72</v>
      </c>
      <c r="AJ42" t="s">
        <v>619</v>
      </c>
      <c r="AK42">
        <v>79</v>
      </c>
      <c r="AL42" t="s">
        <v>621</v>
      </c>
      <c r="AM42">
        <v>89</v>
      </c>
      <c r="AN42" t="s">
        <v>622</v>
      </c>
      <c r="AO42">
        <v>84</v>
      </c>
      <c r="AP42" t="s">
        <v>620</v>
      </c>
      <c r="AQ42">
        <v>91</v>
      </c>
      <c r="AR42" t="s">
        <v>629</v>
      </c>
      <c r="AT42" t="s">
        <v>624</v>
      </c>
      <c r="AU42">
        <v>84</v>
      </c>
      <c r="AV42" t="s">
        <v>626</v>
      </c>
      <c r="AW42">
        <v>84</v>
      </c>
      <c r="AX42" t="s">
        <v>625</v>
      </c>
      <c r="AY42">
        <v>71</v>
      </c>
      <c r="AZ42" t="s">
        <v>627</v>
      </c>
      <c r="BA42">
        <v>60</v>
      </c>
      <c r="BB42" t="s">
        <v>628</v>
      </c>
      <c r="BC42">
        <v>76</v>
      </c>
    </row>
    <row r="43" spans="1:89" ht="8.25" customHeight="1" x14ac:dyDescent="0.25">
      <c r="A43" s="383"/>
      <c r="B43" s="384"/>
      <c r="C43" s="384"/>
      <c r="D43" s="384"/>
      <c r="E43" s="384"/>
      <c r="F43" s="384"/>
      <c r="G43" s="383"/>
      <c r="H43" s="385"/>
      <c r="I43" s="386"/>
      <c r="J43" s="386"/>
      <c r="Z43">
        <v>170</v>
      </c>
      <c r="AA43">
        <v>2</v>
      </c>
      <c r="AB43">
        <v>11323817</v>
      </c>
      <c r="AC43" t="s">
        <v>1488</v>
      </c>
      <c r="AD43" t="s">
        <v>629</v>
      </c>
      <c r="AF43" t="s">
        <v>624</v>
      </c>
      <c r="AG43">
        <v>54</v>
      </c>
      <c r="AH43" t="s">
        <v>626</v>
      </c>
      <c r="AI43">
        <v>37</v>
      </c>
      <c r="AJ43" t="s">
        <v>625</v>
      </c>
      <c r="AK43">
        <v>52</v>
      </c>
      <c r="AL43" t="s">
        <v>627</v>
      </c>
      <c r="AM43">
        <v>52</v>
      </c>
      <c r="AN43" t="s">
        <v>628</v>
      </c>
      <c r="AO43">
        <v>78</v>
      </c>
    </row>
    <row r="44" spans="1:89" ht="12.4" customHeight="1" x14ac:dyDescent="0.25">
      <c r="A44" s="383"/>
      <c r="B44" s="384"/>
      <c r="C44" s="384"/>
      <c r="D44" s="384"/>
      <c r="E44" s="384"/>
      <c r="F44" s="384"/>
      <c r="G44" s="383"/>
      <c r="H44" s="385"/>
      <c r="I44" s="386"/>
      <c r="J44" s="386"/>
      <c r="K44" s="387"/>
      <c r="L44" s="387"/>
      <c r="M44" s="387"/>
      <c r="N44" s="386"/>
      <c r="O44" s="387"/>
      <c r="P44" s="387"/>
      <c r="Q44" s="387"/>
      <c r="R44" s="387"/>
      <c r="S44" s="387"/>
      <c r="Z44">
        <v>120</v>
      </c>
      <c r="AA44">
        <v>2</v>
      </c>
      <c r="AB44">
        <v>11323747</v>
      </c>
      <c r="AC44" t="s">
        <v>1489</v>
      </c>
      <c r="AD44" t="s">
        <v>629</v>
      </c>
      <c r="AF44" t="s">
        <v>1470</v>
      </c>
      <c r="AG44">
        <v>0</v>
      </c>
      <c r="AH44" t="s">
        <v>1410</v>
      </c>
      <c r="AJ44" t="s">
        <v>626</v>
      </c>
      <c r="AL44" t="s">
        <v>1444</v>
      </c>
      <c r="AM44">
        <v>0</v>
      </c>
      <c r="AN44" t="s">
        <v>1445</v>
      </c>
      <c r="AP44" t="s">
        <v>627</v>
      </c>
      <c r="AR44" t="s">
        <v>627</v>
      </c>
    </row>
    <row r="45" spans="1:89" ht="11.1" customHeight="1" x14ac:dyDescent="0.25">
      <c r="A45" s="383"/>
      <c r="B45" s="389"/>
      <c r="C45" s="389"/>
      <c r="D45" s="384"/>
      <c r="E45" s="384"/>
      <c r="F45" s="384"/>
      <c r="G45" s="383"/>
      <c r="H45" s="385"/>
      <c r="I45" s="386"/>
      <c r="J45" s="386"/>
      <c r="K45" s="387"/>
      <c r="L45" s="387"/>
      <c r="M45" s="387"/>
      <c r="N45" s="386"/>
      <c r="O45" s="387"/>
      <c r="P45" s="387"/>
      <c r="Q45" s="387"/>
      <c r="R45" s="387"/>
      <c r="S45" s="387"/>
      <c r="Z45">
        <v>210</v>
      </c>
      <c r="AA45">
        <v>2</v>
      </c>
      <c r="AB45">
        <v>11323714</v>
      </c>
      <c r="AC45" t="s">
        <v>1490</v>
      </c>
      <c r="AD45" t="s">
        <v>629</v>
      </c>
      <c r="AF45" t="s">
        <v>624</v>
      </c>
      <c r="AG45">
        <v>74</v>
      </c>
      <c r="AH45" t="s">
        <v>626</v>
      </c>
      <c r="AI45">
        <v>72</v>
      </c>
      <c r="AJ45" t="s">
        <v>625</v>
      </c>
      <c r="AK45">
        <v>69</v>
      </c>
      <c r="AL45" t="s">
        <v>627</v>
      </c>
      <c r="AM45">
        <v>67</v>
      </c>
      <c r="AN45" t="s">
        <v>628</v>
      </c>
      <c r="AO45">
        <v>76</v>
      </c>
    </row>
    <row r="46" spans="1:89" ht="8.25" customHeight="1" x14ac:dyDescent="0.25">
      <c r="A46" s="388"/>
      <c r="B46" s="389"/>
      <c r="C46" s="389"/>
      <c r="D46" s="384"/>
      <c r="E46" s="384"/>
      <c r="F46" s="384"/>
      <c r="G46" s="388"/>
      <c r="H46" s="390"/>
      <c r="I46" s="386"/>
      <c r="J46" s="386"/>
      <c r="K46" s="387"/>
      <c r="L46" s="387"/>
      <c r="M46" s="387"/>
      <c r="N46" s="386"/>
      <c r="O46" s="387"/>
      <c r="P46" s="387"/>
      <c r="Q46" s="387"/>
      <c r="R46" s="387"/>
      <c r="S46" s="387"/>
      <c r="Z46">
        <v>190</v>
      </c>
      <c r="AA46">
        <v>2</v>
      </c>
      <c r="AB46">
        <v>11323758</v>
      </c>
      <c r="AC46" t="s">
        <v>1491</v>
      </c>
      <c r="AD46" t="s">
        <v>629</v>
      </c>
      <c r="AF46" t="s">
        <v>624</v>
      </c>
      <c r="AG46">
        <v>45</v>
      </c>
      <c r="AH46" t="s">
        <v>626</v>
      </c>
      <c r="AI46">
        <v>51</v>
      </c>
      <c r="AJ46" t="s">
        <v>625</v>
      </c>
      <c r="AK46">
        <v>62</v>
      </c>
      <c r="AL46" t="s">
        <v>627</v>
      </c>
      <c r="AM46">
        <v>44</v>
      </c>
      <c r="AN46" t="s">
        <v>628</v>
      </c>
      <c r="AO46">
        <v>54</v>
      </c>
    </row>
    <row r="47" spans="1:89" ht="12.4" customHeight="1" x14ac:dyDescent="0.25">
      <c r="A47" s="383"/>
      <c r="B47" s="384"/>
      <c r="C47" s="384"/>
      <c r="D47" s="384"/>
      <c r="E47" s="384"/>
      <c r="F47" s="384"/>
      <c r="G47" s="383"/>
      <c r="H47" s="385"/>
      <c r="I47" s="386"/>
      <c r="J47" s="386"/>
      <c r="K47" s="387"/>
      <c r="L47" s="387"/>
      <c r="M47" s="387"/>
      <c r="N47" s="386"/>
      <c r="O47" s="387"/>
      <c r="P47" s="387"/>
      <c r="Q47" s="387"/>
      <c r="R47" s="387"/>
      <c r="S47" s="387"/>
      <c r="Z47">
        <v>210</v>
      </c>
      <c r="AA47">
        <v>2</v>
      </c>
      <c r="AB47">
        <v>11323828</v>
      </c>
      <c r="AC47" t="s">
        <v>1492</v>
      </c>
      <c r="AD47" t="s">
        <v>629</v>
      </c>
      <c r="AF47" t="s">
        <v>624</v>
      </c>
      <c r="AG47">
        <v>59</v>
      </c>
      <c r="AH47" t="s">
        <v>626</v>
      </c>
      <c r="AI47">
        <v>45</v>
      </c>
      <c r="AJ47" t="s">
        <v>625</v>
      </c>
      <c r="AK47">
        <v>57</v>
      </c>
      <c r="AL47" t="s">
        <v>627</v>
      </c>
      <c r="AM47">
        <v>55</v>
      </c>
      <c r="AN47" t="s">
        <v>628</v>
      </c>
      <c r="AO47">
        <v>59</v>
      </c>
    </row>
    <row r="48" spans="1:89" ht="12.4" customHeight="1" x14ac:dyDescent="0.25">
      <c r="A48" s="383"/>
      <c r="B48" s="384"/>
      <c r="C48" s="384"/>
      <c r="D48" s="384"/>
      <c r="E48" s="384"/>
      <c r="F48" s="384"/>
      <c r="G48" s="383"/>
      <c r="H48" s="385"/>
      <c r="I48" s="386"/>
      <c r="J48" s="386"/>
      <c r="K48" s="387"/>
      <c r="L48" s="387"/>
      <c r="M48" s="387"/>
      <c r="N48" s="386"/>
      <c r="O48" s="387"/>
      <c r="P48" s="387"/>
      <c r="Q48" s="387"/>
      <c r="R48" s="387"/>
      <c r="S48" s="387"/>
      <c r="Z48">
        <v>210</v>
      </c>
      <c r="AA48">
        <v>2</v>
      </c>
      <c r="AB48">
        <v>11323851</v>
      </c>
      <c r="AC48" t="s">
        <v>1814</v>
      </c>
      <c r="AD48" t="s">
        <v>629</v>
      </c>
      <c r="AF48" t="s">
        <v>624</v>
      </c>
      <c r="AG48">
        <v>57</v>
      </c>
      <c r="AH48" t="s">
        <v>626</v>
      </c>
      <c r="AI48">
        <v>62</v>
      </c>
      <c r="AJ48" t="s">
        <v>625</v>
      </c>
      <c r="AK48">
        <v>68</v>
      </c>
      <c r="AL48" t="s">
        <v>627</v>
      </c>
      <c r="AM48">
        <v>56</v>
      </c>
      <c r="AN48" t="s">
        <v>628</v>
      </c>
      <c r="AO48">
        <v>69</v>
      </c>
    </row>
    <row r="49" spans="1:55" ht="12.4" customHeight="1" x14ac:dyDescent="0.25">
      <c r="A49" s="383"/>
      <c r="B49" s="384"/>
      <c r="C49" s="384"/>
      <c r="D49" s="384"/>
      <c r="E49" s="384"/>
      <c r="F49" s="384"/>
      <c r="G49" s="383"/>
      <c r="H49" s="385"/>
      <c r="I49" s="386"/>
      <c r="J49" s="386"/>
      <c r="K49" s="387"/>
      <c r="L49" s="387"/>
      <c r="M49" s="387"/>
      <c r="N49" s="386"/>
      <c r="O49" s="387"/>
      <c r="P49" s="387"/>
      <c r="Q49" s="387"/>
      <c r="R49" s="387"/>
      <c r="S49" s="387"/>
      <c r="Z49">
        <v>210</v>
      </c>
      <c r="AA49">
        <v>2</v>
      </c>
      <c r="AB49">
        <v>10447774</v>
      </c>
      <c r="AC49" t="s">
        <v>1493</v>
      </c>
      <c r="AD49" t="s">
        <v>895</v>
      </c>
      <c r="AE49">
        <v>72</v>
      </c>
      <c r="AF49" t="s">
        <v>618</v>
      </c>
      <c r="AG49">
        <v>75</v>
      </c>
      <c r="AH49" t="s">
        <v>623</v>
      </c>
      <c r="AI49">
        <v>73</v>
      </c>
      <c r="AJ49" t="s">
        <v>619</v>
      </c>
      <c r="AK49">
        <v>79</v>
      </c>
      <c r="AL49" t="s">
        <v>621</v>
      </c>
      <c r="AM49">
        <v>83</v>
      </c>
      <c r="AN49" t="s">
        <v>622</v>
      </c>
      <c r="AO49">
        <v>87</v>
      </c>
      <c r="AP49" t="s">
        <v>620</v>
      </c>
      <c r="AQ49">
        <v>98</v>
      </c>
      <c r="AR49" t="s">
        <v>629</v>
      </c>
      <c r="AT49" t="s">
        <v>624</v>
      </c>
      <c r="AU49">
        <v>82</v>
      </c>
      <c r="AV49" t="s">
        <v>626</v>
      </c>
      <c r="AW49">
        <v>83</v>
      </c>
      <c r="AX49" t="s">
        <v>625</v>
      </c>
      <c r="AY49">
        <v>68</v>
      </c>
      <c r="AZ49" t="s">
        <v>627</v>
      </c>
      <c r="BA49">
        <v>62</v>
      </c>
      <c r="BB49" t="s">
        <v>628</v>
      </c>
      <c r="BC49">
        <v>76</v>
      </c>
    </row>
    <row r="50" spans="1:55" ht="12.4" customHeight="1" x14ac:dyDescent="0.25">
      <c r="A50" s="383"/>
      <c r="B50" s="384"/>
      <c r="C50" s="384"/>
      <c r="D50" s="384"/>
      <c r="E50" s="384"/>
      <c r="F50" s="384"/>
      <c r="G50" s="383"/>
      <c r="H50" s="385"/>
      <c r="I50" s="386"/>
      <c r="J50" s="386"/>
      <c r="K50" s="387"/>
      <c r="L50" s="387"/>
      <c r="M50" s="387"/>
      <c r="N50" s="386"/>
      <c r="O50" s="387"/>
      <c r="P50" s="387"/>
      <c r="Q50" s="387"/>
      <c r="R50" s="387"/>
      <c r="S50" s="387"/>
      <c r="Z50">
        <v>210</v>
      </c>
      <c r="AA50">
        <v>2</v>
      </c>
      <c r="AB50">
        <v>10447811</v>
      </c>
      <c r="AC50" t="s">
        <v>1494</v>
      </c>
      <c r="AD50" t="s">
        <v>895</v>
      </c>
      <c r="AE50">
        <v>72</v>
      </c>
      <c r="AF50" t="s">
        <v>618</v>
      </c>
      <c r="AG50">
        <v>72</v>
      </c>
      <c r="AH50" t="s">
        <v>623</v>
      </c>
      <c r="AI50">
        <v>70</v>
      </c>
      <c r="AJ50" t="s">
        <v>619</v>
      </c>
      <c r="AK50">
        <v>87</v>
      </c>
      <c r="AL50" t="s">
        <v>621</v>
      </c>
      <c r="AM50">
        <v>91</v>
      </c>
      <c r="AN50" t="s">
        <v>622</v>
      </c>
      <c r="AO50">
        <v>90</v>
      </c>
      <c r="AP50" t="s">
        <v>620</v>
      </c>
      <c r="AQ50">
        <v>98</v>
      </c>
      <c r="AR50" t="s">
        <v>629</v>
      </c>
      <c r="AT50" t="s">
        <v>624</v>
      </c>
      <c r="AU50">
        <v>78</v>
      </c>
      <c r="AV50" t="s">
        <v>626</v>
      </c>
      <c r="AW50">
        <v>85</v>
      </c>
      <c r="AX50" t="s">
        <v>625</v>
      </c>
      <c r="AY50">
        <v>69</v>
      </c>
      <c r="AZ50" t="s">
        <v>627</v>
      </c>
      <c r="BA50">
        <v>67</v>
      </c>
      <c r="BB50" t="s">
        <v>628</v>
      </c>
      <c r="BC50">
        <v>81</v>
      </c>
    </row>
    <row r="51" spans="1:55" ht="12.4" customHeight="1" x14ac:dyDescent="0.25">
      <c r="A51" s="383"/>
      <c r="B51" s="384"/>
      <c r="C51" s="384"/>
      <c r="D51" s="384"/>
      <c r="E51" s="384"/>
      <c r="F51" s="384"/>
      <c r="G51" s="383"/>
      <c r="H51" s="385"/>
      <c r="I51" s="386"/>
      <c r="J51" s="386"/>
      <c r="K51" s="387"/>
      <c r="L51" s="387"/>
      <c r="M51" s="387"/>
      <c r="N51" s="386"/>
      <c r="O51" s="387"/>
      <c r="P51" s="387"/>
      <c r="Q51" s="387"/>
      <c r="R51" s="387"/>
      <c r="S51" s="387"/>
      <c r="T51" s="387"/>
      <c r="U51" s="387"/>
      <c r="V51" s="387"/>
      <c r="Z51">
        <v>210</v>
      </c>
      <c r="AA51">
        <v>2</v>
      </c>
      <c r="AB51">
        <v>11323862</v>
      </c>
      <c r="AC51" t="s">
        <v>1495</v>
      </c>
      <c r="AD51" t="s">
        <v>629</v>
      </c>
      <c r="AF51" t="s">
        <v>624</v>
      </c>
      <c r="AG51">
        <v>71</v>
      </c>
      <c r="AH51" t="s">
        <v>626</v>
      </c>
      <c r="AI51">
        <v>68</v>
      </c>
      <c r="AJ51" t="s">
        <v>625</v>
      </c>
      <c r="AK51">
        <v>66</v>
      </c>
      <c r="AL51" t="s">
        <v>627</v>
      </c>
      <c r="AM51">
        <v>67</v>
      </c>
      <c r="AN51" t="s">
        <v>628</v>
      </c>
      <c r="AO51">
        <v>62</v>
      </c>
    </row>
    <row r="52" spans="1:55" ht="12.4" customHeight="1" x14ac:dyDescent="0.25">
      <c r="A52" s="383"/>
      <c r="B52" s="384"/>
      <c r="C52" s="384"/>
      <c r="D52" s="384"/>
      <c r="E52" s="384"/>
      <c r="F52" s="384"/>
      <c r="G52" s="383"/>
      <c r="H52" s="385"/>
      <c r="I52" s="386"/>
      <c r="J52" s="386"/>
      <c r="K52" s="387"/>
      <c r="L52" s="387"/>
      <c r="M52" s="387"/>
      <c r="N52" s="386"/>
      <c r="O52" s="387"/>
      <c r="P52" s="387"/>
      <c r="Q52" s="387"/>
      <c r="R52" s="387"/>
      <c r="S52" s="387"/>
      <c r="Z52">
        <v>180</v>
      </c>
      <c r="AA52">
        <v>2</v>
      </c>
      <c r="AB52">
        <v>11606709</v>
      </c>
      <c r="AC52" t="s">
        <v>1815</v>
      </c>
      <c r="AD52" t="s">
        <v>629</v>
      </c>
      <c r="AF52" t="s">
        <v>624</v>
      </c>
      <c r="AH52" t="s">
        <v>626</v>
      </c>
      <c r="AI52">
        <v>70</v>
      </c>
      <c r="AJ52" t="s">
        <v>625</v>
      </c>
      <c r="AK52">
        <v>69</v>
      </c>
      <c r="AL52" t="s">
        <v>627</v>
      </c>
      <c r="AM52">
        <v>71</v>
      </c>
      <c r="AN52" t="s">
        <v>628</v>
      </c>
    </row>
    <row r="53" spans="1:55" ht="12.4" customHeight="1" x14ac:dyDescent="0.25">
      <c r="A53" s="383"/>
      <c r="B53" s="384"/>
      <c r="C53" s="384"/>
      <c r="D53" s="384"/>
      <c r="E53" s="384"/>
      <c r="F53" s="384"/>
      <c r="G53" s="383"/>
      <c r="H53" s="385"/>
      <c r="I53" s="386"/>
      <c r="J53" s="386"/>
      <c r="K53" s="387"/>
      <c r="L53" s="387"/>
      <c r="M53" s="387"/>
      <c r="N53" s="386"/>
      <c r="O53" s="387"/>
      <c r="P53" s="387"/>
      <c r="Q53" s="387"/>
      <c r="R53" s="387"/>
      <c r="S53" s="387"/>
      <c r="Z53">
        <v>180</v>
      </c>
      <c r="AA53">
        <v>2</v>
      </c>
      <c r="AB53">
        <v>11606732</v>
      </c>
      <c r="AC53" t="s">
        <v>1816</v>
      </c>
      <c r="AD53" t="s">
        <v>629</v>
      </c>
      <c r="AF53" t="s">
        <v>624</v>
      </c>
      <c r="AH53" t="s">
        <v>626</v>
      </c>
      <c r="AI53">
        <v>80</v>
      </c>
      <c r="AJ53" t="s">
        <v>625</v>
      </c>
      <c r="AK53">
        <v>73</v>
      </c>
      <c r="AL53" t="s">
        <v>627</v>
      </c>
      <c r="AM53">
        <v>67</v>
      </c>
      <c r="AN53" t="s">
        <v>628</v>
      </c>
    </row>
    <row r="54" spans="1:55" ht="12.4" customHeight="1" x14ac:dyDescent="0.25">
      <c r="A54" s="671"/>
      <c r="B54" s="671"/>
      <c r="C54" s="671"/>
      <c r="D54" s="671"/>
      <c r="E54" s="671"/>
      <c r="F54" s="671"/>
      <c r="G54" s="672"/>
      <c r="H54" s="672"/>
      <c r="I54" s="672"/>
      <c r="J54" s="672"/>
      <c r="K54" s="672"/>
      <c r="L54" s="672"/>
      <c r="M54" s="672"/>
      <c r="N54" s="672"/>
      <c r="O54" s="672"/>
      <c r="P54" s="672"/>
      <c r="Q54" s="672"/>
      <c r="R54" s="672"/>
      <c r="S54" s="672"/>
      <c r="T54" s="672"/>
      <c r="U54" s="672"/>
      <c r="W54" s="671"/>
      <c r="X54" s="671"/>
      <c r="Y54" s="671"/>
      <c r="Z54">
        <v>180</v>
      </c>
      <c r="AA54">
        <v>2</v>
      </c>
      <c r="AB54">
        <v>11606743</v>
      </c>
      <c r="AC54" t="s">
        <v>1817</v>
      </c>
      <c r="AD54" t="s">
        <v>629</v>
      </c>
      <c r="AF54" t="s">
        <v>624</v>
      </c>
      <c r="AH54" t="s">
        <v>626</v>
      </c>
      <c r="AI54">
        <v>74</v>
      </c>
      <c r="AJ54" t="s">
        <v>625</v>
      </c>
      <c r="AK54">
        <v>62</v>
      </c>
      <c r="AL54" t="s">
        <v>627</v>
      </c>
      <c r="AM54">
        <v>63</v>
      </c>
      <c r="AN54" t="s">
        <v>628</v>
      </c>
    </row>
    <row r="55" spans="1:55" ht="18.95" customHeight="1" x14ac:dyDescent="0.25">
      <c r="A55" s="671"/>
      <c r="B55" s="671"/>
      <c r="G55" s="672"/>
      <c r="H55" s="672"/>
      <c r="I55" s="672"/>
      <c r="J55" s="672"/>
      <c r="K55" s="672"/>
      <c r="L55" s="672"/>
      <c r="M55" s="672"/>
      <c r="N55" s="672"/>
      <c r="O55" s="672"/>
      <c r="P55" s="672"/>
      <c r="Q55" s="672"/>
      <c r="R55" s="672"/>
      <c r="S55" s="672"/>
      <c r="T55" s="672"/>
      <c r="U55" s="672"/>
      <c r="Z55">
        <v>180</v>
      </c>
      <c r="AA55">
        <v>2</v>
      </c>
      <c r="AB55">
        <v>11606754</v>
      </c>
      <c r="AC55" t="s">
        <v>1818</v>
      </c>
      <c r="AD55" t="s">
        <v>629</v>
      </c>
      <c r="AF55" t="s">
        <v>624</v>
      </c>
      <c r="AH55" t="s">
        <v>626</v>
      </c>
      <c r="AI55">
        <v>84</v>
      </c>
      <c r="AJ55" t="s">
        <v>625</v>
      </c>
      <c r="AK55">
        <v>78</v>
      </c>
      <c r="AL55" t="s">
        <v>627</v>
      </c>
      <c r="AM55">
        <v>65</v>
      </c>
      <c r="AN55" t="s">
        <v>628</v>
      </c>
    </row>
    <row r="56" spans="1:55" ht="13.15" customHeight="1" x14ac:dyDescent="0.25">
      <c r="A56" s="671"/>
      <c r="B56" s="671"/>
      <c r="G56" s="672"/>
      <c r="H56" s="672"/>
      <c r="I56" s="672"/>
      <c r="J56" s="672"/>
      <c r="K56" s="672"/>
      <c r="L56" s="672"/>
      <c r="M56" s="672"/>
      <c r="N56" s="672"/>
      <c r="O56" s="672"/>
      <c r="P56" s="672"/>
      <c r="Q56" s="672"/>
      <c r="R56" s="672"/>
      <c r="S56" s="672"/>
      <c r="T56" s="672"/>
      <c r="U56" s="672"/>
      <c r="Z56">
        <v>180</v>
      </c>
      <c r="AA56">
        <v>2</v>
      </c>
      <c r="AB56">
        <v>10673889</v>
      </c>
      <c r="AC56" t="s">
        <v>1405</v>
      </c>
      <c r="AD56" t="s">
        <v>895</v>
      </c>
      <c r="AE56">
        <v>76</v>
      </c>
      <c r="AF56" t="s">
        <v>618</v>
      </c>
      <c r="AG56">
        <v>80</v>
      </c>
      <c r="AH56" t="s">
        <v>623</v>
      </c>
      <c r="AI56">
        <v>81</v>
      </c>
      <c r="AJ56" t="s">
        <v>619</v>
      </c>
      <c r="AK56">
        <v>90</v>
      </c>
      <c r="AL56" t="s">
        <v>621</v>
      </c>
      <c r="AM56">
        <v>84</v>
      </c>
      <c r="AN56" t="s">
        <v>622</v>
      </c>
      <c r="AO56">
        <v>86</v>
      </c>
      <c r="AP56" t="s">
        <v>620</v>
      </c>
      <c r="AQ56">
        <v>99</v>
      </c>
      <c r="AR56" t="s">
        <v>629</v>
      </c>
      <c r="AT56" t="s">
        <v>624</v>
      </c>
      <c r="AV56" t="s">
        <v>626</v>
      </c>
      <c r="AW56">
        <v>69</v>
      </c>
      <c r="AX56" t="s">
        <v>625</v>
      </c>
      <c r="AY56">
        <v>77</v>
      </c>
      <c r="AZ56" t="s">
        <v>627</v>
      </c>
      <c r="BA56">
        <v>62</v>
      </c>
      <c r="BB56" t="s">
        <v>627</v>
      </c>
    </row>
    <row r="57" spans="1:55" ht="18.95" customHeight="1" x14ac:dyDescent="0.25">
      <c r="G57" s="374"/>
      <c r="H57" s="374"/>
      <c r="I57" s="374"/>
      <c r="J57" s="374"/>
      <c r="K57" s="374"/>
      <c r="L57" s="374"/>
      <c r="M57" s="374"/>
      <c r="N57" s="374"/>
      <c r="O57" s="374"/>
      <c r="P57" s="374"/>
      <c r="Q57" s="374"/>
      <c r="R57" s="374"/>
      <c r="S57" s="374"/>
      <c r="T57" s="374"/>
      <c r="Z57">
        <v>180</v>
      </c>
      <c r="AA57">
        <v>2</v>
      </c>
      <c r="AB57">
        <v>11606802</v>
      </c>
      <c r="AC57" t="s">
        <v>1819</v>
      </c>
      <c r="AD57" t="s">
        <v>629</v>
      </c>
      <c r="AF57" t="s">
        <v>624</v>
      </c>
      <c r="AH57" t="s">
        <v>626</v>
      </c>
      <c r="AI57">
        <v>73</v>
      </c>
      <c r="AJ57" t="s">
        <v>625</v>
      </c>
      <c r="AK57">
        <v>67</v>
      </c>
      <c r="AL57" t="s">
        <v>627</v>
      </c>
      <c r="AM57">
        <v>64</v>
      </c>
      <c r="AN57" t="s">
        <v>628</v>
      </c>
    </row>
    <row r="58" spans="1:55" ht="28.35" customHeight="1" x14ac:dyDescent="0.25">
      <c r="A58" s="375"/>
      <c r="B58" s="375"/>
      <c r="C58" s="375"/>
      <c r="D58" s="376"/>
      <c r="E58" s="377"/>
      <c r="F58" s="377"/>
      <c r="G58" s="377"/>
      <c r="H58" s="377"/>
      <c r="I58" s="377"/>
      <c r="J58" s="377"/>
      <c r="K58" s="377"/>
      <c r="L58" s="377"/>
      <c r="M58" s="377"/>
      <c r="N58" s="377"/>
      <c r="O58" s="377"/>
      <c r="P58" s="377"/>
      <c r="Q58" s="377"/>
      <c r="R58" s="377"/>
      <c r="S58" s="377"/>
      <c r="T58" s="377"/>
      <c r="U58" s="377"/>
      <c r="V58" s="377"/>
      <c r="W58" s="377"/>
      <c r="X58" s="377"/>
      <c r="Y58" s="377"/>
      <c r="Z58">
        <v>180</v>
      </c>
      <c r="AA58">
        <v>2</v>
      </c>
      <c r="AB58">
        <v>11606835</v>
      </c>
      <c r="AC58" t="s">
        <v>1820</v>
      </c>
      <c r="AD58" t="s">
        <v>629</v>
      </c>
      <c r="AF58" t="s">
        <v>624</v>
      </c>
      <c r="AH58" t="s">
        <v>626</v>
      </c>
      <c r="AI58">
        <v>80</v>
      </c>
      <c r="AJ58" t="s">
        <v>625</v>
      </c>
      <c r="AK58">
        <v>65</v>
      </c>
      <c r="AL58" t="s">
        <v>627</v>
      </c>
      <c r="AM58">
        <v>78</v>
      </c>
      <c r="AN58" t="s">
        <v>628</v>
      </c>
    </row>
    <row r="59" spans="1:55" ht="14.25" customHeight="1" x14ac:dyDescent="0.25">
      <c r="A59" s="375"/>
      <c r="B59" s="375"/>
      <c r="C59" s="375"/>
      <c r="D59" s="376"/>
      <c r="E59" s="378"/>
      <c r="F59" s="378"/>
      <c r="G59" s="378"/>
      <c r="H59" s="378"/>
      <c r="I59" s="378"/>
      <c r="J59" s="378"/>
      <c r="K59" s="378"/>
      <c r="L59" s="378"/>
      <c r="M59" s="378"/>
      <c r="N59" s="378"/>
      <c r="O59" s="378"/>
      <c r="P59" s="378"/>
      <c r="Q59" s="378"/>
      <c r="R59" s="378"/>
      <c r="S59" s="378"/>
      <c r="T59" s="378"/>
      <c r="U59" s="378"/>
      <c r="V59" s="378"/>
      <c r="W59" s="378"/>
      <c r="X59" s="378"/>
      <c r="Y59" s="378"/>
      <c r="Z59">
        <v>180</v>
      </c>
      <c r="AA59">
        <v>2</v>
      </c>
      <c r="AB59">
        <v>11606846</v>
      </c>
      <c r="AC59" t="s">
        <v>1821</v>
      </c>
      <c r="AD59" t="s">
        <v>629</v>
      </c>
      <c r="AF59" t="s">
        <v>624</v>
      </c>
      <c r="AH59" t="s">
        <v>626</v>
      </c>
      <c r="AI59">
        <v>91</v>
      </c>
      <c r="AJ59" t="s">
        <v>625</v>
      </c>
      <c r="AK59">
        <v>77</v>
      </c>
      <c r="AL59" t="s">
        <v>627</v>
      </c>
      <c r="AM59">
        <v>67</v>
      </c>
      <c r="AN59" t="s">
        <v>628</v>
      </c>
    </row>
    <row r="60" spans="1:55" ht="14.25" customHeight="1" x14ac:dyDescent="0.25">
      <c r="A60" s="375"/>
      <c r="B60" s="375"/>
      <c r="C60" s="375"/>
      <c r="D60" s="376"/>
      <c r="E60" s="378"/>
      <c r="F60" s="378"/>
      <c r="G60" s="378"/>
      <c r="H60" s="378"/>
      <c r="I60" s="378"/>
      <c r="J60" s="378"/>
      <c r="K60" s="378"/>
      <c r="L60" s="378"/>
      <c r="M60" s="378"/>
      <c r="N60" s="378"/>
      <c r="O60" s="378"/>
      <c r="P60" s="378"/>
      <c r="Q60" s="378"/>
      <c r="R60" s="378"/>
      <c r="S60" s="378"/>
      <c r="T60" s="378"/>
      <c r="U60" s="378"/>
      <c r="V60" s="378"/>
      <c r="W60" s="378"/>
      <c r="X60" s="378"/>
      <c r="Y60" s="378"/>
      <c r="Z60">
        <v>180</v>
      </c>
      <c r="AA60">
        <v>2</v>
      </c>
      <c r="AB60">
        <v>11606857</v>
      </c>
      <c r="AC60" t="s">
        <v>1822</v>
      </c>
      <c r="AD60" t="s">
        <v>629</v>
      </c>
      <c r="AF60" t="s">
        <v>624</v>
      </c>
      <c r="AH60" t="s">
        <v>626</v>
      </c>
      <c r="AI60">
        <v>90</v>
      </c>
      <c r="AJ60" t="s">
        <v>625</v>
      </c>
      <c r="AK60">
        <v>64</v>
      </c>
      <c r="AL60" t="s">
        <v>627</v>
      </c>
      <c r="AM60">
        <v>68</v>
      </c>
      <c r="AN60" t="s">
        <v>628</v>
      </c>
    </row>
    <row r="61" spans="1:55" ht="10.9" customHeight="1" x14ac:dyDescent="0.25">
      <c r="A61" s="375"/>
      <c r="B61" s="375"/>
      <c r="C61" s="375"/>
      <c r="D61" s="376"/>
      <c r="E61" s="377"/>
      <c r="F61" s="377"/>
      <c r="G61" s="377"/>
      <c r="H61" s="377"/>
      <c r="I61" s="377"/>
      <c r="J61" s="377"/>
      <c r="K61" s="377"/>
      <c r="L61" s="377"/>
      <c r="M61" s="377"/>
      <c r="N61" s="377"/>
      <c r="O61" s="377"/>
      <c r="P61" s="377"/>
      <c r="Q61" s="377"/>
      <c r="R61" s="377"/>
      <c r="S61" s="377"/>
      <c r="T61" s="377"/>
      <c r="U61" s="377"/>
      <c r="V61" s="377"/>
      <c r="W61" s="377"/>
      <c r="X61" s="377"/>
      <c r="Y61" s="377"/>
      <c r="Z61">
        <v>180</v>
      </c>
      <c r="AA61">
        <v>2</v>
      </c>
      <c r="AB61">
        <v>11606879</v>
      </c>
      <c r="AC61" t="s">
        <v>1823</v>
      </c>
      <c r="AD61" t="s">
        <v>629</v>
      </c>
      <c r="AF61" t="s">
        <v>624</v>
      </c>
      <c r="AH61" t="s">
        <v>626</v>
      </c>
      <c r="AI61">
        <v>84</v>
      </c>
      <c r="AJ61" t="s">
        <v>625</v>
      </c>
      <c r="AK61">
        <v>63</v>
      </c>
      <c r="AL61" t="s">
        <v>627</v>
      </c>
      <c r="AM61">
        <v>63</v>
      </c>
      <c r="AN61" t="s">
        <v>628</v>
      </c>
    </row>
    <row r="62" spans="1:55" ht="14.25" customHeight="1" x14ac:dyDescent="0.25">
      <c r="A62" s="375"/>
      <c r="B62" s="375"/>
      <c r="C62" s="375"/>
      <c r="D62" s="376"/>
      <c r="E62" s="377"/>
      <c r="F62" s="377"/>
      <c r="G62" s="377"/>
      <c r="H62" s="377"/>
      <c r="I62" s="377"/>
      <c r="J62" s="377"/>
      <c r="K62" s="377"/>
      <c r="L62" s="377"/>
      <c r="M62" s="377"/>
      <c r="N62" s="377"/>
      <c r="O62" s="377"/>
      <c r="P62" s="377"/>
      <c r="Q62" s="377"/>
      <c r="R62" s="377"/>
      <c r="S62" s="377"/>
      <c r="T62" s="377"/>
      <c r="U62" s="377"/>
      <c r="V62" s="377"/>
      <c r="W62" s="377"/>
      <c r="X62" s="377"/>
      <c r="Y62" s="377"/>
      <c r="Z62">
        <v>180</v>
      </c>
      <c r="AA62">
        <v>2</v>
      </c>
      <c r="AB62">
        <v>11606891</v>
      </c>
      <c r="AC62" t="s">
        <v>1824</v>
      </c>
      <c r="AD62" t="s">
        <v>629</v>
      </c>
      <c r="AF62" t="s">
        <v>624</v>
      </c>
      <c r="AH62" t="s">
        <v>626</v>
      </c>
      <c r="AI62">
        <v>99</v>
      </c>
      <c r="AJ62" t="s">
        <v>625</v>
      </c>
      <c r="AK62">
        <v>77</v>
      </c>
      <c r="AL62" t="s">
        <v>627</v>
      </c>
      <c r="AM62">
        <v>85</v>
      </c>
      <c r="AN62" t="s">
        <v>628</v>
      </c>
    </row>
    <row r="63" spans="1:55" ht="14.25" customHeight="1" x14ac:dyDescent="0.25">
      <c r="A63" s="375"/>
      <c r="B63" s="375"/>
      <c r="C63" s="375"/>
      <c r="D63" s="376"/>
      <c r="E63" s="377"/>
      <c r="F63" s="377"/>
      <c r="G63" s="377"/>
      <c r="H63" s="377"/>
      <c r="I63" s="377"/>
      <c r="J63" s="377"/>
      <c r="K63" s="377"/>
      <c r="L63" s="377"/>
      <c r="M63" s="377"/>
      <c r="N63" s="377"/>
      <c r="O63" s="377"/>
      <c r="P63" s="377"/>
      <c r="Q63" s="377"/>
      <c r="R63" s="377"/>
      <c r="S63" s="377"/>
      <c r="T63" s="377"/>
      <c r="U63" s="377"/>
      <c r="V63" s="377"/>
      <c r="W63" s="377"/>
      <c r="X63" s="377"/>
      <c r="Y63" s="377"/>
      <c r="Z63">
        <v>120</v>
      </c>
      <c r="AA63">
        <v>2</v>
      </c>
      <c r="AB63">
        <v>11606905</v>
      </c>
      <c r="AC63" t="s">
        <v>1825</v>
      </c>
      <c r="AD63" t="s">
        <v>629</v>
      </c>
      <c r="AF63" t="s">
        <v>624</v>
      </c>
      <c r="AH63" t="s">
        <v>626</v>
      </c>
      <c r="AJ63" t="s">
        <v>625</v>
      </c>
      <c r="AL63" t="s">
        <v>627</v>
      </c>
      <c r="AN63" t="s">
        <v>628</v>
      </c>
    </row>
    <row r="64" spans="1:55" ht="14.25" customHeight="1" x14ac:dyDescent="0.25">
      <c r="A64" s="375"/>
      <c r="B64" s="375"/>
      <c r="C64" s="375"/>
      <c r="D64" s="376"/>
      <c r="E64" s="699"/>
      <c r="F64" s="377"/>
      <c r="G64" s="377"/>
      <c r="H64" s="377"/>
      <c r="I64" s="377"/>
      <c r="J64" s="377"/>
      <c r="K64" s="377"/>
      <c r="L64" s="377"/>
      <c r="M64" s="377"/>
      <c r="N64" s="377"/>
      <c r="O64" s="377"/>
      <c r="P64" s="377"/>
      <c r="Q64" s="377"/>
      <c r="R64" s="377"/>
      <c r="S64" s="377"/>
      <c r="T64" s="377"/>
      <c r="U64" s="377"/>
      <c r="V64" s="377"/>
      <c r="W64" s="377"/>
      <c r="X64" s="377"/>
      <c r="Y64" s="377"/>
      <c r="Z64">
        <v>180</v>
      </c>
      <c r="AA64">
        <v>2</v>
      </c>
      <c r="AB64">
        <v>11606916</v>
      </c>
      <c r="AC64" t="s">
        <v>1826</v>
      </c>
      <c r="AD64" t="s">
        <v>629</v>
      </c>
      <c r="AF64" t="s">
        <v>624</v>
      </c>
      <c r="AH64" t="s">
        <v>626</v>
      </c>
      <c r="AI64">
        <v>75</v>
      </c>
      <c r="AJ64" t="s">
        <v>625</v>
      </c>
      <c r="AK64">
        <v>72</v>
      </c>
      <c r="AL64" t="s">
        <v>627</v>
      </c>
      <c r="AM64">
        <v>79</v>
      </c>
      <c r="AN64" t="s">
        <v>628</v>
      </c>
    </row>
    <row r="65" spans="1:54" ht="14.25" customHeight="1" x14ac:dyDescent="0.25">
      <c r="A65" s="375"/>
      <c r="B65" s="375"/>
      <c r="C65" s="375"/>
      <c r="D65" s="376"/>
      <c r="E65" s="377"/>
      <c r="F65" s="377"/>
      <c r="G65" s="377"/>
      <c r="H65" s="377"/>
      <c r="I65" s="377"/>
      <c r="J65" s="377"/>
      <c r="K65" s="377"/>
      <c r="L65" s="377"/>
      <c r="M65" s="377"/>
      <c r="N65" s="377"/>
      <c r="O65" s="377"/>
      <c r="P65" s="377"/>
      <c r="Q65" s="377"/>
      <c r="R65" s="377"/>
      <c r="S65" s="377"/>
      <c r="T65" s="377"/>
      <c r="U65" s="377"/>
      <c r="V65" s="377"/>
      <c r="W65" s="377"/>
      <c r="X65" s="377"/>
      <c r="Y65" s="377"/>
      <c r="Z65">
        <v>180</v>
      </c>
      <c r="AA65">
        <v>2</v>
      </c>
      <c r="AB65">
        <v>11606927</v>
      </c>
      <c r="AC65" t="s">
        <v>1827</v>
      </c>
      <c r="AD65" t="s">
        <v>629</v>
      </c>
      <c r="AF65" t="s">
        <v>624</v>
      </c>
      <c r="AH65" t="s">
        <v>626</v>
      </c>
      <c r="AI65">
        <v>62</v>
      </c>
      <c r="AJ65" t="s">
        <v>625</v>
      </c>
      <c r="AK65">
        <v>63</v>
      </c>
      <c r="AL65" t="s">
        <v>627</v>
      </c>
      <c r="AM65">
        <v>63</v>
      </c>
      <c r="AN65" t="s">
        <v>628</v>
      </c>
    </row>
    <row r="66" spans="1:54" ht="14.25" customHeight="1" x14ac:dyDescent="0.25">
      <c r="A66" s="375"/>
      <c r="B66" s="375"/>
      <c r="C66" s="375"/>
      <c r="D66" s="376"/>
      <c r="E66" s="377"/>
      <c r="F66" s="377"/>
      <c r="G66" s="377"/>
      <c r="H66" s="377"/>
      <c r="I66" s="377"/>
      <c r="J66" s="377"/>
      <c r="K66" s="377"/>
      <c r="L66" s="377"/>
      <c r="M66" s="377"/>
      <c r="N66" s="377"/>
      <c r="O66" s="377"/>
      <c r="P66" s="377"/>
      <c r="Q66" s="377"/>
      <c r="R66" s="377"/>
      <c r="S66" s="377"/>
      <c r="T66" s="377"/>
      <c r="U66" s="377"/>
      <c r="V66" s="377"/>
      <c r="W66" s="377"/>
      <c r="X66" s="377"/>
      <c r="Y66" s="377"/>
      <c r="Z66">
        <v>180</v>
      </c>
      <c r="AA66">
        <v>2</v>
      </c>
      <c r="AB66">
        <v>11606938</v>
      </c>
      <c r="AC66" t="s">
        <v>1828</v>
      </c>
      <c r="AD66" t="s">
        <v>629</v>
      </c>
      <c r="AF66" t="s">
        <v>624</v>
      </c>
      <c r="AH66" t="s">
        <v>626</v>
      </c>
      <c r="AI66">
        <v>92</v>
      </c>
      <c r="AJ66" t="s">
        <v>625</v>
      </c>
      <c r="AK66">
        <v>67</v>
      </c>
      <c r="AL66" t="s">
        <v>627</v>
      </c>
      <c r="AM66">
        <v>75</v>
      </c>
      <c r="AN66" t="s">
        <v>628</v>
      </c>
    </row>
    <row r="67" spans="1:54" ht="14.25" customHeight="1" x14ac:dyDescent="0.25">
      <c r="A67" s="375"/>
      <c r="B67" s="375"/>
      <c r="C67" s="375"/>
      <c r="D67" s="376"/>
      <c r="E67" s="377"/>
      <c r="F67" s="377"/>
      <c r="G67" s="377"/>
      <c r="H67" s="377"/>
      <c r="I67" s="377"/>
      <c r="J67" s="377"/>
      <c r="K67" s="377"/>
      <c r="L67" s="377"/>
      <c r="M67" s="377"/>
      <c r="N67" s="377"/>
      <c r="O67" s="377"/>
      <c r="P67" s="377"/>
      <c r="Q67" s="377"/>
      <c r="R67" s="377"/>
      <c r="S67" s="377"/>
      <c r="T67" s="377"/>
      <c r="U67" s="377"/>
      <c r="V67" s="377"/>
      <c r="W67" s="377"/>
      <c r="X67" s="377"/>
      <c r="Y67" s="377"/>
      <c r="Z67">
        <v>180</v>
      </c>
      <c r="AA67">
        <v>2</v>
      </c>
      <c r="AB67">
        <v>11606949</v>
      </c>
      <c r="AC67" t="s">
        <v>1829</v>
      </c>
      <c r="AD67" t="s">
        <v>629</v>
      </c>
      <c r="AF67" t="s">
        <v>624</v>
      </c>
      <c r="AH67" t="s">
        <v>626</v>
      </c>
      <c r="AI67">
        <v>53</v>
      </c>
      <c r="AJ67" t="s">
        <v>625</v>
      </c>
      <c r="AK67">
        <v>57</v>
      </c>
      <c r="AL67" t="s">
        <v>627</v>
      </c>
      <c r="AM67">
        <v>56</v>
      </c>
      <c r="AN67" t="s">
        <v>628</v>
      </c>
    </row>
    <row r="68" spans="1:54" ht="14.25" customHeight="1" x14ac:dyDescent="0.25">
      <c r="A68" s="375"/>
      <c r="B68" s="375"/>
      <c r="C68" s="375"/>
      <c r="D68" s="376"/>
      <c r="E68" s="377"/>
      <c r="F68" s="377"/>
      <c r="G68" s="377"/>
      <c r="H68" s="377"/>
      <c r="I68" s="377"/>
      <c r="J68" s="377"/>
      <c r="K68" s="377"/>
      <c r="L68" s="377"/>
      <c r="M68" s="377"/>
      <c r="N68" s="377"/>
      <c r="O68" s="377"/>
      <c r="P68" s="377"/>
      <c r="Q68" s="377"/>
      <c r="R68" s="377"/>
      <c r="S68" s="377"/>
      <c r="T68" s="377"/>
      <c r="U68" s="377"/>
      <c r="V68" s="377"/>
      <c r="W68" s="377"/>
      <c r="X68" s="377"/>
      <c r="Y68" s="377"/>
      <c r="Z68">
        <v>180</v>
      </c>
      <c r="AA68">
        <v>2</v>
      </c>
      <c r="AB68">
        <v>11606950</v>
      </c>
      <c r="AC68" t="s">
        <v>1830</v>
      </c>
      <c r="AD68" t="s">
        <v>629</v>
      </c>
      <c r="AF68" t="s">
        <v>624</v>
      </c>
      <c r="AH68" t="s">
        <v>626</v>
      </c>
      <c r="AI68">
        <v>78</v>
      </c>
      <c r="AJ68" t="s">
        <v>625</v>
      </c>
      <c r="AK68">
        <v>68</v>
      </c>
      <c r="AL68" t="s">
        <v>627</v>
      </c>
      <c r="AM68">
        <v>71</v>
      </c>
      <c r="AN68" t="s">
        <v>628</v>
      </c>
    </row>
    <row r="69" spans="1:54" ht="14.25" customHeight="1" x14ac:dyDescent="0.25">
      <c r="A69" s="375"/>
      <c r="B69" s="375"/>
      <c r="C69" s="375"/>
      <c r="D69" s="376"/>
      <c r="E69" s="377"/>
      <c r="F69" s="377"/>
      <c r="G69" s="377"/>
      <c r="H69" s="377"/>
      <c r="I69" s="377"/>
      <c r="J69" s="377"/>
      <c r="K69" s="377"/>
      <c r="L69" s="377"/>
      <c r="M69" s="377"/>
      <c r="N69" s="377"/>
      <c r="O69" s="377"/>
      <c r="P69" s="377"/>
      <c r="Q69" s="377"/>
      <c r="R69" s="377"/>
      <c r="S69" s="377"/>
      <c r="T69" s="377"/>
      <c r="U69" s="377"/>
      <c r="V69" s="377"/>
      <c r="W69" s="377"/>
      <c r="X69" s="377"/>
      <c r="Y69" s="377"/>
      <c r="Z69">
        <v>180</v>
      </c>
      <c r="AA69">
        <v>2</v>
      </c>
      <c r="AB69">
        <v>11606868</v>
      </c>
      <c r="AC69" t="s">
        <v>1831</v>
      </c>
      <c r="AD69" t="s">
        <v>629</v>
      </c>
      <c r="AF69" t="s">
        <v>624</v>
      </c>
      <c r="AH69" t="s">
        <v>626</v>
      </c>
      <c r="AI69">
        <v>70</v>
      </c>
      <c r="AJ69" t="s">
        <v>625</v>
      </c>
      <c r="AK69">
        <v>60</v>
      </c>
      <c r="AL69" t="s">
        <v>627</v>
      </c>
      <c r="AM69">
        <v>62</v>
      </c>
      <c r="AN69" t="s">
        <v>628</v>
      </c>
    </row>
    <row r="70" spans="1:54" ht="14.25" customHeight="1" x14ac:dyDescent="0.25">
      <c r="A70" s="379"/>
      <c r="B70" s="380"/>
      <c r="C70" s="380"/>
      <c r="D70" s="380"/>
      <c r="E70" s="380"/>
      <c r="F70" s="381"/>
      <c r="G70" s="381"/>
      <c r="H70" s="382"/>
      <c r="I70" s="380"/>
      <c r="J70" s="380"/>
      <c r="K70" s="380"/>
      <c r="Z70">
        <v>180</v>
      </c>
      <c r="AA70">
        <v>2</v>
      </c>
      <c r="AB70">
        <v>11606961</v>
      </c>
      <c r="AC70" t="s">
        <v>1832</v>
      </c>
      <c r="AD70" t="s">
        <v>629</v>
      </c>
      <c r="AF70" t="s">
        <v>624</v>
      </c>
      <c r="AH70" t="s">
        <v>626</v>
      </c>
      <c r="AI70">
        <v>77</v>
      </c>
      <c r="AJ70" t="s">
        <v>625</v>
      </c>
      <c r="AK70">
        <v>68</v>
      </c>
      <c r="AL70" t="s">
        <v>627</v>
      </c>
      <c r="AM70">
        <v>76</v>
      </c>
      <c r="AN70" t="s">
        <v>628</v>
      </c>
    </row>
    <row r="71" spans="1:54" ht="12.6" customHeight="1" x14ac:dyDescent="0.25">
      <c r="A71" s="379"/>
      <c r="B71" s="380"/>
      <c r="C71" s="380"/>
      <c r="D71" s="380"/>
      <c r="E71" s="380"/>
      <c r="F71" s="381"/>
      <c r="G71" s="381"/>
      <c r="H71" s="382"/>
      <c r="I71" s="380"/>
      <c r="J71" s="380"/>
      <c r="K71" s="380"/>
      <c r="Z71">
        <v>180</v>
      </c>
      <c r="AA71">
        <v>2</v>
      </c>
      <c r="AB71">
        <v>10673926</v>
      </c>
      <c r="AC71" t="s">
        <v>1406</v>
      </c>
      <c r="AD71" t="s">
        <v>895</v>
      </c>
      <c r="AE71">
        <v>64</v>
      </c>
      <c r="AF71" t="s">
        <v>618</v>
      </c>
      <c r="AG71">
        <v>65</v>
      </c>
      <c r="AH71" t="s">
        <v>623</v>
      </c>
      <c r="AI71">
        <v>68</v>
      </c>
      <c r="AJ71" t="s">
        <v>619</v>
      </c>
      <c r="AK71">
        <v>70</v>
      </c>
      <c r="AL71" t="s">
        <v>621</v>
      </c>
      <c r="AM71">
        <v>72</v>
      </c>
      <c r="AN71" t="s">
        <v>622</v>
      </c>
      <c r="AO71">
        <v>65</v>
      </c>
      <c r="AP71" t="s">
        <v>620</v>
      </c>
      <c r="AQ71">
        <v>96</v>
      </c>
      <c r="AR71" t="s">
        <v>629</v>
      </c>
      <c r="AT71" t="s">
        <v>624</v>
      </c>
      <c r="AV71" t="s">
        <v>626</v>
      </c>
      <c r="AW71">
        <v>42</v>
      </c>
      <c r="AX71" t="s">
        <v>625</v>
      </c>
      <c r="AY71">
        <v>63</v>
      </c>
      <c r="AZ71" t="s">
        <v>627</v>
      </c>
      <c r="BA71">
        <v>53</v>
      </c>
      <c r="BB71" t="s">
        <v>627</v>
      </c>
    </row>
    <row r="72" spans="1:54" ht="8.1" customHeight="1" x14ac:dyDescent="0.25">
      <c r="Z72">
        <v>180</v>
      </c>
      <c r="AA72">
        <v>2</v>
      </c>
      <c r="AB72">
        <v>11606972</v>
      </c>
      <c r="AC72" t="s">
        <v>1833</v>
      </c>
      <c r="AD72" t="s">
        <v>629</v>
      </c>
      <c r="AF72" t="s">
        <v>624</v>
      </c>
      <c r="AH72" t="s">
        <v>626</v>
      </c>
      <c r="AI72">
        <v>82</v>
      </c>
      <c r="AJ72" t="s">
        <v>625</v>
      </c>
      <c r="AK72">
        <v>65</v>
      </c>
      <c r="AL72" t="s">
        <v>627</v>
      </c>
      <c r="AM72">
        <v>78</v>
      </c>
      <c r="AN72" t="s">
        <v>628</v>
      </c>
    </row>
    <row r="73" spans="1:54" ht="13.35" customHeight="1" x14ac:dyDescent="0.25">
      <c r="Z73">
        <v>180</v>
      </c>
      <c r="AA73">
        <v>2</v>
      </c>
      <c r="AB73">
        <v>11606983</v>
      </c>
      <c r="AC73" t="s">
        <v>1834</v>
      </c>
      <c r="AD73" t="s">
        <v>629</v>
      </c>
      <c r="AF73" t="s">
        <v>624</v>
      </c>
      <c r="AH73" t="s">
        <v>626</v>
      </c>
      <c r="AI73">
        <v>78</v>
      </c>
      <c r="AJ73" t="s">
        <v>625</v>
      </c>
      <c r="AK73">
        <v>58</v>
      </c>
      <c r="AL73" t="s">
        <v>627</v>
      </c>
      <c r="AM73">
        <v>71</v>
      </c>
      <c r="AN73" t="s">
        <v>628</v>
      </c>
    </row>
    <row r="74" spans="1:54" ht="13.35" customHeight="1" x14ac:dyDescent="0.25">
      <c r="A74" s="383"/>
      <c r="B74" s="384"/>
      <c r="C74" s="384"/>
      <c r="D74" s="384"/>
      <c r="E74" s="384"/>
      <c r="F74" s="384"/>
      <c r="G74" s="383"/>
      <c r="H74" s="385"/>
      <c r="I74" s="386"/>
      <c r="J74" s="386"/>
      <c r="K74" s="387"/>
      <c r="L74" s="387"/>
      <c r="M74" s="387"/>
      <c r="N74" s="386"/>
      <c r="O74" s="387"/>
      <c r="P74" s="387"/>
      <c r="Q74" s="387"/>
      <c r="R74" s="387"/>
      <c r="S74" s="387"/>
      <c r="T74" s="387"/>
      <c r="U74" s="387"/>
      <c r="V74" s="387"/>
      <c r="Z74">
        <v>180</v>
      </c>
      <c r="AA74">
        <v>2</v>
      </c>
      <c r="AB74">
        <v>10673971</v>
      </c>
      <c r="AC74" t="s">
        <v>1407</v>
      </c>
      <c r="AD74" t="s">
        <v>895</v>
      </c>
      <c r="AE74">
        <v>76</v>
      </c>
      <c r="AF74" t="s">
        <v>618</v>
      </c>
      <c r="AG74">
        <v>73</v>
      </c>
      <c r="AH74" t="s">
        <v>623</v>
      </c>
      <c r="AI74">
        <v>74</v>
      </c>
      <c r="AJ74" t="s">
        <v>619</v>
      </c>
      <c r="AK74">
        <v>62</v>
      </c>
      <c r="AL74" t="s">
        <v>621</v>
      </c>
      <c r="AM74">
        <v>78</v>
      </c>
      <c r="AN74" t="s">
        <v>622</v>
      </c>
      <c r="AO74">
        <v>79</v>
      </c>
      <c r="AP74" t="s">
        <v>620</v>
      </c>
      <c r="AQ74">
        <v>80</v>
      </c>
      <c r="AR74" t="s">
        <v>629</v>
      </c>
      <c r="AT74" t="s">
        <v>624</v>
      </c>
      <c r="AV74" t="s">
        <v>626</v>
      </c>
      <c r="AW74">
        <v>47</v>
      </c>
      <c r="AX74" t="s">
        <v>625</v>
      </c>
      <c r="AY74">
        <v>53</v>
      </c>
      <c r="AZ74" t="s">
        <v>627</v>
      </c>
      <c r="BA74">
        <v>60</v>
      </c>
      <c r="BB74" t="s">
        <v>627</v>
      </c>
    </row>
    <row r="75" spans="1:54" ht="12.4" customHeight="1" x14ac:dyDescent="0.25">
      <c r="A75" s="383"/>
      <c r="B75" s="384"/>
      <c r="C75" s="384"/>
      <c r="D75" s="384"/>
      <c r="E75" s="384"/>
      <c r="F75" s="384"/>
      <c r="G75" s="383"/>
      <c r="H75" s="385"/>
      <c r="I75" s="386"/>
      <c r="J75" s="386"/>
      <c r="K75" s="387"/>
      <c r="L75" s="387"/>
      <c r="M75" s="387"/>
      <c r="N75" s="386"/>
      <c r="O75" s="387"/>
      <c r="P75" s="387"/>
      <c r="Q75" s="387"/>
      <c r="R75" s="387"/>
      <c r="S75" s="387"/>
      <c r="Z75">
        <v>180</v>
      </c>
      <c r="AA75">
        <v>2</v>
      </c>
      <c r="AB75">
        <v>10673948</v>
      </c>
      <c r="AC75" t="s">
        <v>1408</v>
      </c>
      <c r="AD75" t="s">
        <v>895</v>
      </c>
      <c r="AE75">
        <v>76</v>
      </c>
      <c r="AF75" t="s">
        <v>618</v>
      </c>
      <c r="AG75">
        <v>74</v>
      </c>
      <c r="AH75" t="s">
        <v>623</v>
      </c>
      <c r="AI75">
        <v>80</v>
      </c>
      <c r="AJ75" t="s">
        <v>619</v>
      </c>
      <c r="AK75">
        <v>84</v>
      </c>
      <c r="AL75" t="s">
        <v>621</v>
      </c>
      <c r="AM75">
        <v>74</v>
      </c>
      <c r="AN75" t="s">
        <v>622</v>
      </c>
      <c r="AO75">
        <v>83</v>
      </c>
      <c r="AP75" t="s">
        <v>620</v>
      </c>
      <c r="AQ75">
        <v>84</v>
      </c>
      <c r="AR75" t="s">
        <v>629</v>
      </c>
      <c r="AT75" t="s">
        <v>624</v>
      </c>
      <c r="AV75" t="s">
        <v>626</v>
      </c>
      <c r="AW75">
        <v>81</v>
      </c>
      <c r="AX75" t="s">
        <v>625</v>
      </c>
      <c r="AY75">
        <v>65</v>
      </c>
      <c r="AZ75" t="s">
        <v>627</v>
      </c>
      <c r="BA75">
        <v>63</v>
      </c>
      <c r="BB75" t="s">
        <v>627</v>
      </c>
    </row>
    <row r="76" spans="1:54" ht="12.4" customHeight="1" x14ac:dyDescent="0.25">
      <c r="A76" s="383"/>
      <c r="B76" s="384"/>
      <c r="C76" s="384"/>
      <c r="D76" s="384"/>
      <c r="E76" s="384"/>
      <c r="F76" s="384"/>
      <c r="G76" s="383"/>
      <c r="H76" s="385"/>
      <c r="I76" s="386"/>
      <c r="J76" s="386"/>
      <c r="K76" s="387"/>
      <c r="L76" s="387"/>
      <c r="M76" s="387"/>
      <c r="N76" s="386"/>
      <c r="O76" s="387"/>
      <c r="P76" s="387"/>
      <c r="Q76" s="387"/>
      <c r="R76" s="387"/>
      <c r="S76" s="387"/>
      <c r="Z76">
        <v>180</v>
      </c>
      <c r="AA76">
        <v>2</v>
      </c>
      <c r="AB76">
        <v>11606994</v>
      </c>
      <c r="AC76" t="s">
        <v>1835</v>
      </c>
      <c r="AD76" t="s">
        <v>629</v>
      </c>
      <c r="AF76" t="s">
        <v>624</v>
      </c>
      <c r="AH76" t="s">
        <v>626</v>
      </c>
      <c r="AI76">
        <v>56</v>
      </c>
      <c r="AJ76" t="s">
        <v>625</v>
      </c>
      <c r="AK76">
        <v>57</v>
      </c>
      <c r="AL76" t="s">
        <v>627</v>
      </c>
      <c r="AM76">
        <v>57</v>
      </c>
      <c r="AN76" t="s">
        <v>628</v>
      </c>
    </row>
    <row r="77" spans="1:54" ht="12.4" customHeight="1" x14ac:dyDescent="0.25">
      <c r="A77" s="383"/>
      <c r="B77" s="384"/>
      <c r="C77" s="384"/>
      <c r="D77" s="384"/>
      <c r="E77" s="384"/>
      <c r="F77" s="384"/>
      <c r="G77" s="383"/>
      <c r="H77" s="385"/>
      <c r="I77" s="386"/>
      <c r="J77" s="386"/>
      <c r="K77" s="387"/>
      <c r="L77" s="387"/>
      <c r="M77" s="387"/>
      <c r="N77" s="386"/>
      <c r="O77" s="387"/>
      <c r="P77" s="387"/>
      <c r="Q77" s="387"/>
      <c r="R77" s="387"/>
      <c r="S77" s="387"/>
      <c r="Z77">
        <v>180</v>
      </c>
      <c r="AA77">
        <v>2</v>
      </c>
      <c r="AB77">
        <v>11606824</v>
      </c>
      <c r="AC77" t="s">
        <v>1836</v>
      </c>
      <c r="AD77" t="s">
        <v>629</v>
      </c>
      <c r="AF77" t="s">
        <v>624</v>
      </c>
      <c r="AH77" t="s">
        <v>626</v>
      </c>
      <c r="AI77">
        <v>68</v>
      </c>
      <c r="AJ77" t="s">
        <v>625</v>
      </c>
      <c r="AK77">
        <v>64</v>
      </c>
      <c r="AL77" t="s">
        <v>627</v>
      </c>
      <c r="AM77">
        <v>70</v>
      </c>
      <c r="AN77" t="s">
        <v>628</v>
      </c>
    </row>
    <row r="78" spans="1:54" ht="12.4" customHeight="1" x14ac:dyDescent="0.25">
      <c r="A78" s="383"/>
      <c r="B78" s="384"/>
      <c r="C78" s="384"/>
      <c r="D78" s="384"/>
      <c r="E78" s="384"/>
      <c r="F78" s="384"/>
      <c r="G78" s="383"/>
      <c r="H78" s="385"/>
      <c r="I78" s="386"/>
      <c r="J78" s="386"/>
      <c r="K78" s="387"/>
      <c r="L78" s="387"/>
      <c r="M78" s="387"/>
      <c r="N78" s="386"/>
      <c r="O78" s="387"/>
      <c r="P78" s="387"/>
      <c r="Q78" s="387"/>
      <c r="R78" s="387"/>
      <c r="S78" s="387"/>
      <c r="Z78">
        <v>180</v>
      </c>
      <c r="AA78">
        <v>2</v>
      </c>
      <c r="AB78">
        <v>11607005</v>
      </c>
      <c r="AC78" t="s">
        <v>1837</v>
      </c>
      <c r="AD78" t="s">
        <v>629</v>
      </c>
      <c r="AF78" t="s">
        <v>624</v>
      </c>
      <c r="AH78" t="s">
        <v>626</v>
      </c>
      <c r="AI78">
        <v>61</v>
      </c>
      <c r="AJ78" t="s">
        <v>625</v>
      </c>
      <c r="AK78">
        <v>55</v>
      </c>
      <c r="AL78" t="s">
        <v>627</v>
      </c>
      <c r="AM78">
        <v>68</v>
      </c>
      <c r="AN78" t="s">
        <v>628</v>
      </c>
    </row>
    <row r="79" spans="1:54" ht="12.4" customHeight="1" x14ac:dyDescent="0.25">
      <c r="A79" s="383"/>
      <c r="B79" s="384"/>
      <c r="C79" s="384"/>
      <c r="D79" s="384"/>
      <c r="E79" s="384"/>
      <c r="F79" s="384"/>
      <c r="G79" s="383"/>
      <c r="H79" s="385"/>
      <c r="I79" s="386"/>
      <c r="J79" s="386"/>
      <c r="K79" s="387"/>
      <c r="L79" s="387"/>
      <c r="M79" s="387"/>
      <c r="N79" s="386"/>
      <c r="O79" s="387"/>
      <c r="P79" s="387"/>
      <c r="Q79" s="387"/>
      <c r="R79" s="387"/>
      <c r="S79" s="387"/>
      <c r="Z79">
        <v>180</v>
      </c>
      <c r="AA79">
        <v>2</v>
      </c>
      <c r="AB79">
        <v>11607016</v>
      </c>
      <c r="AC79" t="s">
        <v>1838</v>
      </c>
      <c r="AD79" t="s">
        <v>629</v>
      </c>
      <c r="AF79" t="s">
        <v>624</v>
      </c>
      <c r="AH79" t="s">
        <v>626</v>
      </c>
      <c r="AI79">
        <v>72</v>
      </c>
      <c r="AJ79" t="s">
        <v>625</v>
      </c>
      <c r="AK79">
        <v>63</v>
      </c>
      <c r="AL79" t="s">
        <v>627</v>
      </c>
      <c r="AM79">
        <v>59</v>
      </c>
      <c r="AN79" t="s">
        <v>628</v>
      </c>
    </row>
    <row r="80" spans="1:54" ht="11.1" customHeight="1" x14ac:dyDescent="0.25">
      <c r="A80" s="383"/>
      <c r="B80" s="389"/>
      <c r="C80" s="389"/>
      <c r="D80" s="384"/>
      <c r="E80" s="384"/>
      <c r="F80" s="384"/>
      <c r="G80" s="383"/>
      <c r="H80" s="385"/>
      <c r="I80" s="386"/>
      <c r="J80" s="386"/>
      <c r="K80" s="387"/>
      <c r="L80" s="387"/>
      <c r="M80" s="387"/>
      <c r="N80" s="386"/>
      <c r="Z80">
        <v>180</v>
      </c>
      <c r="AA80">
        <v>2</v>
      </c>
      <c r="AB80">
        <v>11607027</v>
      </c>
      <c r="AC80" t="s">
        <v>1839</v>
      </c>
      <c r="AD80" t="s">
        <v>629</v>
      </c>
      <c r="AF80" t="s">
        <v>624</v>
      </c>
      <c r="AH80" t="s">
        <v>626</v>
      </c>
      <c r="AI80">
        <v>95</v>
      </c>
      <c r="AJ80" t="s">
        <v>625</v>
      </c>
      <c r="AK80">
        <v>69</v>
      </c>
      <c r="AL80" t="s">
        <v>627</v>
      </c>
      <c r="AM80">
        <v>81</v>
      </c>
      <c r="AN80" t="s">
        <v>628</v>
      </c>
    </row>
    <row r="81" spans="1:58" ht="8.25" customHeight="1" x14ac:dyDescent="0.25">
      <c r="A81" s="388"/>
      <c r="B81" s="389"/>
      <c r="C81" s="389"/>
      <c r="D81" s="384"/>
      <c r="E81" s="384"/>
      <c r="F81" s="384"/>
      <c r="G81" s="388"/>
      <c r="H81" s="390"/>
      <c r="I81" s="386"/>
      <c r="J81" s="386"/>
      <c r="K81" s="387"/>
      <c r="L81" s="387"/>
      <c r="M81" s="387"/>
      <c r="N81" s="386"/>
      <c r="Z81">
        <v>180</v>
      </c>
      <c r="AA81">
        <v>2</v>
      </c>
      <c r="AB81">
        <v>10674325</v>
      </c>
      <c r="AC81" t="s">
        <v>1437</v>
      </c>
      <c r="AD81" t="s">
        <v>629</v>
      </c>
      <c r="AF81" t="s">
        <v>624</v>
      </c>
      <c r="AH81" t="s">
        <v>626</v>
      </c>
      <c r="AI81">
        <v>64</v>
      </c>
      <c r="AJ81" t="s">
        <v>625</v>
      </c>
      <c r="AK81">
        <v>71</v>
      </c>
      <c r="AL81" t="s">
        <v>627</v>
      </c>
      <c r="AM81">
        <v>72</v>
      </c>
      <c r="AN81" t="s">
        <v>628</v>
      </c>
      <c r="AP81" t="s">
        <v>629</v>
      </c>
      <c r="AR81" t="s">
        <v>624</v>
      </c>
      <c r="AT81" t="s">
        <v>624</v>
      </c>
    </row>
    <row r="82" spans="1:58" ht="11.1" customHeight="1" x14ac:dyDescent="0.25">
      <c r="A82" s="383"/>
      <c r="B82" s="384"/>
      <c r="C82" s="384"/>
      <c r="D82" s="384"/>
      <c r="E82" s="384"/>
      <c r="F82" s="384"/>
      <c r="G82" s="383"/>
      <c r="H82" s="385"/>
      <c r="I82" s="386"/>
      <c r="J82" s="386"/>
      <c r="K82" s="387"/>
      <c r="L82" s="387"/>
      <c r="M82" s="387"/>
      <c r="N82" s="386"/>
      <c r="O82" s="387"/>
      <c r="P82" s="387"/>
      <c r="Q82" s="387"/>
      <c r="R82" s="387"/>
      <c r="S82" s="387"/>
      <c r="Z82">
        <v>180</v>
      </c>
      <c r="AA82">
        <v>2</v>
      </c>
      <c r="AB82">
        <v>11607049</v>
      </c>
      <c r="AC82" t="s">
        <v>1840</v>
      </c>
      <c r="AD82" t="s">
        <v>629</v>
      </c>
      <c r="AF82" t="s">
        <v>624</v>
      </c>
      <c r="AH82" t="s">
        <v>626</v>
      </c>
      <c r="AI82">
        <v>82</v>
      </c>
      <c r="AJ82" t="s">
        <v>625</v>
      </c>
      <c r="AK82">
        <v>70</v>
      </c>
      <c r="AL82" t="s">
        <v>627</v>
      </c>
      <c r="AM82">
        <v>79</v>
      </c>
      <c r="AN82" t="s">
        <v>628</v>
      </c>
    </row>
    <row r="83" spans="1:58" ht="8.25" customHeight="1" x14ac:dyDescent="0.25">
      <c r="A83" s="383"/>
      <c r="B83" s="384"/>
      <c r="C83" s="384"/>
      <c r="D83" s="384"/>
      <c r="E83" s="384"/>
      <c r="F83" s="384"/>
      <c r="G83" s="383"/>
      <c r="H83" s="385"/>
      <c r="I83" s="386"/>
      <c r="J83" s="386"/>
      <c r="K83" s="387"/>
      <c r="L83" s="387"/>
      <c r="M83" s="387"/>
      <c r="N83" s="386"/>
      <c r="O83" s="387"/>
      <c r="P83" s="387"/>
      <c r="Q83" s="387"/>
      <c r="R83" s="387"/>
      <c r="S83" s="387"/>
      <c r="Z83">
        <v>180</v>
      </c>
      <c r="AA83">
        <v>2</v>
      </c>
      <c r="AB83">
        <v>11607038</v>
      </c>
      <c r="AC83" t="s">
        <v>1841</v>
      </c>
      <c r="AD83" t="s">
        <v>629</v>
      </c>
      <c r="AF83" t="s">
        <v>624</v>
      </c>
      <c r="AH83" t="s">
        <v>626</v>
      </c>
      <c r="AI83">
        <v>88</v>
      </c>
      <c r="AJ83" t="s">
        <v>625</v>
      </c>
      <c r="AK83">
        <v>69</v>
      </c>
      <c r="AL83" t="s">
        <v>627</v>
      </c>
      <c r="AM83">
        <v>77</v>
      </c>
      <c r="AN83" t="s">
        <v>628</v>
      </c>
    </row>
    <row r="84" spans="1:58" ht="12.4" customHeight="1" x14ac:dyDescent="0.25">
      <c r="A84" s="383"/>
      <c r="B84" s="384"/>
      <c r="C84" s="384"/>
      <c r="D84" s="384"/>
      <c r="E84" s="384"/>
      <c r="F84" s="384"/>
      <c r="G84" s="383"/>
      <c r="H84" s="385"/>
      <c r="I84" s="386"/>
      <c r="J84" s="386"/>
      <c r="K84" s="387"/>
      <c r="L84" s="387"/>
      <c r="M84" s="387"/>
      <c r="N84" s="386"/>
      <c r="O84" s="387"/>
      <c r="P84" s="387"/>
      <c r="Q84" s="387"/>
      <c r="R84" s="387"/>
      <c r="S84" s="387"/>
      <c r="Z84">
        <v>180</v>
      </c>
      <c r="AA84">
        <v>2</v>
      </c>
      <c r="AB84">
        <v>11607050</v>
      </c>
      <c r="AC84" t="s">
        <v>1842</v>
      </c>
      <c r="AD84" t="s">
        <v>629</v>
      </c>
      <c r="AF84" t="s">
        <v>624</v>
      </c>
      <c r="AH84" t="s">
        <v>626</v>
      </c>
      <c r="AI84">
        <v>99</v>
      </c>
      <c r="AJ84" t="s">
        <v>625</v>
      </c>
      <c r="AK84">
        <v>68</v>
      </c>
      <c r="AL84" t="s">
        <v>627</v>
      </c>
      <c r="AM84">
        <v>86</v>
      </c>
      <c r="AN84" t="s">
        <v>628</v>
      </c>
    </row>
    <row r="85" spans="1:58" ht="12.4" customHeight="1" x14ac:dyDescent="0.25">
      <c r="A85" s="383"/>
      <c r="B85" s="384"/>
      <c r="C85" s="384"/>
      <c r="D85" s="384"/>
      <c r="E85" s="384"/>
      <c r="F85" s="384"/>
      <c r="G85" s="383"/>
      <c r="H85" s="385"/>
      <c r="I85" s="386"/>
      <c r="J85" s="386"/>
      <c r="K85" s="387"/>
      <c r="L85" s="387"/>
      <c r="M85" s="387"/>
      <c r="N85" s="386"/>
      <c r="O85" s="387"/>
      <c r="P85" s="387"/>
      <c r="Q85" s="387"/>
      <c r="R85" s="387"/>
      <c r="S85" s="387"/>
      <c r="Z85">
        <v>180</v>
      </c>
      <c r="AA85">
        <v>2</v>
      </c>
      <c r="AB85">
        <v>11607061</v>
      </c>
      <c r="AC85" t="s">
        <v>1843</v>
      </c>
      <c r="AD85" t="s">
        <v>629</v>
      </c>
      <c r="AF85" t="s">
        <v>624</v>
      </c>
      <c r="AH85" t="s">
        <v>626</v>
      </c>
      <c r="AI85">
        <v>72</v>
      </c>
      <c r="AJ85" t="s">
        <v>625</v>
      </c>
      <c r="AK85">
        <v>66</v>
      </c>
      <c r="AL85" t="s">
        <v>627</v>
      </c>
      <c r="AM85">
        <v>72</v>
      </c>
      <c r="AN85" t="s">
        <v>628</v>
      </c>
    </row>
    <row r="86" spans="1:58" ht="12.4" customHeight="1" x14ac:dyDescent="0.25">
      <c r="A86" s="383"/>
      <c r="B86" s="384"/>
      <c r="C86" s="384"/>
      <c r="D86" s="384"/>
      <c r="E86" s="384"/>
      <c r="F86" s="384"/>
      <c r="G86" s="383"/>
      <c r="H86" s="385"/>
      <c r="I86" s="386"/>
      <c r="J86" s="386"/>
      <c r="Z86">
        <v>180</v>
      </c>
      <c r="AA86">
        <v>2</v>
      </c>
      <c r="AB86">
        <v>11607108</v>
      </c>
      <c r="AC86" t="s">
        <v>1844</v>
      </c>
      <c r="AD86" t="s">
        <v>629</v>
      </c>
      <c r="AF86" t="s">
        <v>624</v>
      </c>
      <c r="AH86" t="s">
        <v>626</v>
      </c>
      <c r="AI86">
        <v>68</v>
      </c>
      <c r="AJ86" t="s">
        <v>625</v>
      </c>
      <c r="AK86">
        <v>66</v>
      </c>
      <c r="AL86" t="s">
        <v>627</v>
      </c>
      <c r="AM86">
        <v>69</v>
      </c>
      <c r="AN86" t="s">
        <v>628</v>
      </c>
    </row>
    <row r="87" spans="1:58" ht="12.4" customHeight="1" x14ac:dyDescent="0.25">
      <c r="A87" s="383"/>
      <c r="B87" s="384"/>
      <c r="C87" s="384"/>
      <c r="D87" s="384"/>
      <c r="E87" s="384"/>
      <c r="F87" s="384"/>
      <c r="G87" s="383"/>
      <c r="H87" s="385"/>
      <c r="I87" s="386"/>
      <c r="J87" s="386"/>
      <c r="K87" s="387"/>
      <c r="L87" s="387"/>
      <c r="M87" s="387"/>
      <c r="N87" s="386"/>
      <c r="O87" s="387"/>
      <c r="P87" s="387"/>
      <c r="Q87" s="387"/>
      <c r="R87" s="387"/>
      <c r="S87" s="387"/>
      <c r="Z87">
        <v>180</v>
      </c>
      <c r="AA87">
        <v>2</v>
      </c>
      <c r="AB87">
        <v>11607083</v>
      </c>
      <c r="AC87" t="s">
        <v>1845</v>
      </c>
      <c r="AD87" t="s">
        <v>629</v>
      </c>
      <c r="AF87" t="s">
        <v>624</v>
      </c>
      <c r="AH87" t="s">
        <v>626</v>
      </c>
      <c r="AI87">
        <v>81</v>
      </c>
      <c r="AJ87" t="s">
        <v>625</v>
      </c>
      <c r="AK87">
        <v>60</v>
      </c>
      <c r="AL87" t="s">
        <v>627</v>
      </c>
      <c r="AM87">
        <v>62</v>
      </c>
      <c r="AN87" t="s">
        <v>628</v>
      </c>
    </row>
    <row r="88" spans="1:58" ht="12.4" customHeight="1" x14ac:dyDescent="0.25">
      <c r="A88" s="383"/>
      <c r="B88" s="384"/>
      <c r="C88" s="384"/>
      <c r="D88" s="384"/>
      <c r="E88" s="384"/>
      <c r="F88" s="384"/>
      <c r="G88" s="383"/>
      <c r="H88" s="385"/>
      <c r="I88" s="386"/>
      <c r="J88" s="386"/>
      <c r="K88" s="387"/>
      <c r="L88" s="387"/>
      <c r="M88" s="387"/>
      <c r="N88" s="386"/>
      <c r="O88" s="387"/>
      <c r="P88" s="387"/>
      <c r="Q88" s="387"/>
      <c r="R88" s="387"/>
      <c r="S88" s="387"/>
      <c r="Z88">
        <v>180</v>
      </c>
      <c r="AA88">
        <v>2</v>
      </c>
      <c r="AB88">
        <v>11607119</v>
      </c>
      <c r="AC88" t="s">
        <v>1846</v>
      </c>
      <c r="AD88" t="s">
        <v>629</v>
      </c>
      <c r="AF88" t="s">
        <v>624</v>
      </c>
      <c r="AH88" t="s">
        <v>626</v>
      </c>
      <c r="AI88">
        <v>88</v>
      </c>
      <c r="AJ88" t="s">
        <v>625</v>
      </c>
      <c r="AK88">
        <v>63</v>
      </c>
      <c r="AL88" t="s">
        <v>627</v>
      </c>
      <c r="AM88">
        <v>75</v>
      </c>
      <c r="AN88" t="s">
        <v>628</v>
      </c>
    </row>
    <row r="89" spans="1:58" ht="11.1" customHeight="1" x14ac:dyDescent="0.25">
      <c r="A89" s="383"/>
      <c r="B89" s="389"/>
      <c r="C89" s="389"/>
      <c r="D89" s="384"/>
      <c r="E89" s="384"/>
      <c r="F89" s="384"/>
      <c r="G89" s="383"/>
      <c r="H89" s="385"/>
      <c r="I89" s="386"/>
      <c r="J89" s="386"/>
      <c r="Z89">
        <v>20</v>
      </c>
      <c r="AA89">
        <v>2</v>
      </c>
      <c r="AB89">
        <v>10674428</v>
      </c>
      <c r="AC89" t="s">
        <v>1443</v>
      </c>
      <c r="AD89" t="s">
        <v>629</v>
      </c>
      <c r="AF89" t="s">
        <v>624</v>
      </c>
      <c r="AH89" t="s">
        <v>1432</v>
      </c>
      <c r="AI89">
        <v>0</v>
      </c>
      <c r="AJ89" t="s">
        <v>1411</v>
      </c>
      <c r="AL89" t="s">
        <v>1444</v>
      </c>
      <c r="AM89">
        <v>0</v>
      </c>
      <c r="AN89" t="s">
        <v>1445</v>
      </c>
      <c r="AP89" t="s">
        <v>1446</v>
      </c>
      <c r="AQ89">
        <v>0</v>
      </c>
      <c r="AR89" t="s">
        <v>1447</v>
      </c>
      <c r="AT89" t="s">
        <v>1447</v>
      </c>
      <c r="AV89" t="s">
        <v>629</v>
      </c>
      <c r="AX89" t="s">
        <v>624</v>
      </c>
      <c r="AZ89" t="s">
        <v>624</v>
      </c>
      <c r="BB89" t="s">
        <v>625</v>
      </c>
      <c r="BD89" t="s">
        <v>627</v>
      </c>
      <c r="BF89" t="s">
        <v>627</v>
      </c>
    </row>
    <row r="90" spans="1:58" ht="8.25" customHeight="1" x14ac:dyDescent="0.25">
      <c r="A90" s="388"/>
      <c r="B90" s="389"/>
      <c r="C90" s="389"/>
      <c r="D90" s="384"/>
      <c r="E90" s="384"/>
      <c r="F90" s="384"/>
      <c r="G90" s="388"/>
      <c r="H90" s="390"/>
      <c r="I90" s="386"/>
      <c r="J90" s="386"/>
      <c r="Z90">
        <v>180</v>
      </c>
      <c r="AA90">
        <v>2</v>
      </c>
      <c r="AB90">
        <v>11607120</v>
      </c>
      <c r="AC90" t="s">
        <v>1847</v>
      </c>
      <c r="AD90" t="s">
        <v>629</v>
      </c>
      <c r="AF90" t="s">
        <v>624</v>
      </c>
      <c r="AH90" t="s">
        <v>626</v>
      </c>
      <c r="AI90">
        <v>92</v>
      </c>
      <c r="AJ90" t="s">
        <v>625</v>
      </c>
      <c r="AK90">
        <v>66</v>
      </c>
      <c r="AL90" t="s">
        <v>627</v>
      </c>
      <c r="AM90">
        <v>67</v>
      </c>
      <c r="AN90" t="s">
        <v>628</v>
      </c>
    </row>
    <row r="91" spans="1:58" ht="12.4" customHeight="1" x14ac:dyDescent="0.25">
      <c r="A91" s="383"/>
      <c r="B91" s="384"/>
      <c r="C91" s="384"/>
      <c r="D91" s="384"/>
      <c r="E91" s="384"/>
      <c r="F91" s="384"/>
      <c r="G91" s="383"/>
      <c r="H91" s="385"/>
      <c r="I91" s="386"/>
      <c r="J91" s="386"/>
      <c r="K91" s="387"/>
      <c r="L91" s="387"/>
      <c r="M91" s="387"/>
      <c r="N91" s="386"/>
      <c r="O91" s="387"/>
      <c r="P91" s="387"/>
      <c r="Q91" s="387"/>
      <c r="R91" s="387"/>
      <c r="S91" s="387"/>
      <c r="Z91">
        <v>180</v>
      </c>
      <c r="AA91">
        <v>2</v>
      </c>
      <c r="AB91">
        <v>11607131</v>
      </c>
      <c r="AC91" t="s">
        <v>1848</v>
      </c>
      <c r="AD91" t="s">
        <v>629</v>
      </c>
      <c r="AF91" t="s">
        <v>624</v>
      </c>
      <c r="AH91" t="s">
        <v>626</v>
      </c>
      <c r="AI91">
        <v>70</v>
      </c>
      <c r="AJ91" t="s">
        <v>625</v>
      </c>
      <c r="AK91">
        <v>63</v>
      </c>
      <c r="AL91" t="s">
        <v>627</v>
      </c>
      <c r="AM91">
        <v>61</v>
      </c>
      <c r="AN91" t="s">
        <v>628</v>
      </c>
    </row>
    <row r="92" spans="1:58" ht="12.4" customHeight="1" x14ac:dyDescent="0.25">
      <c r="A92" s="383"/>
      <c r="B92" s="384"/>
      <c r="C92" s="384"/>
      <c r="D92" s="384"/>
      <c r="E92" s="384"/>
      <c r="F92" s="384"/>
      <c r="G92" s="383"/>
      <c r="H92" s="385"/>
      <c r="I92" s="386"/>
      <c r="J92" s="386"/>
      <c r="K92" s="387"/>
      <c r="L92" s="387"/>
      <c r="M92" s="387"/>
      <c r="N92" s="386"/>
      <c r="O92" s="387"/>
      <c r="P92" s="387"/>
      <c r="Q92" s="387"/>
      <c r="R92" s="387"/>
      <c r="S92" s="387"/>
      <c r="Z92">
        <v>180</v>
      </c>
      <c r="AA92">
        <v>2</v>
      </c>
      <c r="AB92">
        <v>11607142</v>
      </c>
      <c r="AC92" t="s">
        <v>1849</v>
      </c>
      <c r="AD92" t="s">
        <v>629</v>
      </c>
      <c r="AF92" t="s">
        <v>624</v>
      </c>
      <c r="AH92" t="s">
        <v>626</v>
      </c>
      <c r="AI92">
        <v>88</v>
      </c>
      <c r="AJ92" t="s">
        <v>625</v>
      </c>
      <c r="AK92">
        <v>76</v>
      </c>
      <c r="AL92" t="s">
        <v>627</v>
      </c>
      <c r="AM92">
        <v>77</v>
      </c>
      <c r="AN92" t="s">
        <v>628</v>
      </c>
    </row>
    <row r="93" spans="1:58" ht="12.4" customHeight="1" x14ac:dyDescent="0.25">
      <c r="A93" s="383"/>
      <c r="B93" s="384"/>
      <c r="C93" s="384"/>
      <c r="D93" s="384"/>
      <c r="E93" s="384"/>
      <c r="F93" s="384"/>
      <c r="G93" s="383"/>
      <c r="H93" s="385"/>
      <c r="I93" s="386"/>
      <c r="J93" s="386"/>
      <c r="K93" s="387"/>
      <c r="L93" s="387"/>
      <c r="M93" s="387"/>
      <c r="N93" s="386"/>
      <c r="O93" s="387"/>
      <c r="P93" s="387"/>
      <c r="Q93" s="387"/>
      <c r="R93" s="387"/>
      <c r="S93" s="387"/>
      <c r="Z93">
        <v>180</v>
      </c>
      <c r="AA93">
        <v>2</v>
      </c>
      <c r="AB93">
        <v>11607153</v>
      </c>
      <c r="AC93" t="s">
        <v>1850</v>
      </c>
      <c r="AD93" t="s">
        <v>629</v>
      </c>
      <c r="AF93" t="s">
        <v>624</v>
      </c>
      <c r="AH93" t="s">
        <v>626</v>
      </c>
      <c r="AI93">
        <v>63</v>
      </c>
      <c r="AJ93" t="s">
        <v>625</v>
      </c>
      <c r="AK93">
        <v>56</v>
      </c>
      <c r="AL93" t="s">
        <v>627</v>
      </c>
      <c r="AM93">
        <v>61</v>
      </c>
      <c r="AN93" t="s">
        <v>628</v>
      </c>
    </row>
    <row r="94" spans="1:58" ht="12.4" customHeight="1" x14ac:dyDescent="0.25">
      <c r="A94" s="383"/>
      <c r="B94" s="384"/>
      <c r="C94" s="384"/>
      <c r="D94" s="384"/>
      <c r="E94" s="384"/>
      <c r="F94" s="384"/>
      <c r="G94" s="383"/>
      <c r="H94" s="385"/>
      <c r="I94" s="386"/>
      <c r="J94" s="386"/>
      <c r="K94" s="387"/>
      <c r="L94" s="387"/>
      <c r="M94" s="387"/>
      <c r="N94" s="386"/>
      <c r="O94" s="387"/>
      <c r="P94" s="387"/>
      <c r="Q94" s="387"/>
      <c r="R94" s="387"/>
      <c r="S94" s="387"/>
      <c r="Z94">
        <v>180</v>
      </c>
      <c r="AA94">
        <v>2</v>
      </c>
      <c r="AB94">
        <v>11606709</v>
      </c>
      <c r="AC94" t="s">
        <v>1815</v>
      </c>
      <c r="AD94" t="s">
        <v>629</v>
      </c>
      <c r="AF94" t="s">
        <v>624</v>
      </c>
      <c r="AH94" t="s">
        <v>626</v>
      </c>
      <c r="AI94">
        <v>70</v>
      </c>
      <c r="AJ94" t="s">
        <v>625</v>
      </c>
      <c r="AK94">
        <v>69</v>
      </c>
      <c r="AL94" t="s">
        <v>627</v>
      </c>
      <c r="AM94">
        <v>71</v>
      </c>
      <c r="AN94" t="s">
        <v>628</v>
      </c>
    </row>
    <row r="95" spans="1:58" ht="12.4" customHeight="1" x14ac:dyDescent="0.25">
      <c r="A95" s="383"/>
      <c r="B95" s="384"/>
      <c r="C95" s="384"/>
      <c r="D95" s="384"/>
      <c r="E95" s="384"/>
      <c r="F95" s="384"/>
      <c r="G95" s="383"/>
      <c r="H95" s="385"/>
      <c r="I95" s="386"/>
      <c r="J95" s="386"/>
      <c r="K95" s="387"/>
      <c r="L95" s="387"/>
      <c r="M95" s="387"/>
      <c r="N95" s="386"/>
      <c r="O95" s="387"/>
      <c r="P95" s="387"/>
      <c r="Q95" s="387"/>
      <c r="R95" s="387"/>
      <c r="S95" s="387"/>
      <c r="Z95">
        <v>180</v>
      </c>
      <c r="AA95">
        <v>2</v>
      </c>
      <c r="AB95">
        <v>11606732</v>
      </c>
      <c r="AC95" t="s">
        <v>1816</v>
      </c>
      <c r="AD95" t="s">
        <v>629</v>
      </c>
      <c r="AF95" t="s">
        <v>624</v>
      </c>
      <c r="AH95" t="s">
        <v>626</v>
      </c>
      <c r="AI95">
        <v>80</v>
      </c>
      <c r="AJ95" t="s">
        <v>625</v>
      </c>
      <c r="AK95">
        <v>73</v>
      </c>
      <c r="AL95" t="s">
        <v>627</v>
      </c>
      <c r="AM95">
        <v>67</v>
      </c>
      <c r="AN95" t="s">
        <v>628</v>
      </c>
    </row>
    <row r="96" spans="1:58" ht="12.4" customHeight="1" x14ac:dyDescent="0.25">
      <c r="A96" s="383"/>
      <c r="B96" s="384"/>
      <c r="C96" s="384"/>
      <c r="D96" s="384"/>
      <c r="E96" s="384"/>
      <c r="F96" s="384"/>
      <c r="G96" s="383"/>
      <c r="H96" s="385"/>
      <c r="I96" s="386"/>
      <c r="J96" s="386"/>
      <c r="K96" s="387"/>
      <c r="L96" s="387"/>
      <c r="M96" s="387"/>
      <c r="N96" s="386"/>
      <c r="O96" s="387"/>
      <c r="P96" s="387"/>
      <c r="Q96" s="387"/>
      <c r="R96" s="387"/>
      <c r="S96" s="387"/>
      <c r="Z96">
        <v>180</v>
      </c>
      <c r="AA96">
        <v>2</v>
      </c>
      <c r="AB96">
        <v>11606743</v>
      </c>
      <c r="AC96" t="s">
        <v>1817</v>
      </c>
      <c r="AD96" t="s">
        <v>629</v>
      </c>
      <c r="AF96" t="s">
        <v>624</v>
      </c>
      <c r="AH96" t="s">
        <v>626</v>
      </c>
      <c r="AI96">
        <v>74</v>
      </c>
      <c r="AJ96" t="s">
        <v>625</v>
      </c>
      <c r="AK96">
        <v>62</v>
      </c>
      <c r="AL96" t="s">
        <v>627</v>
      </c>
      <c r="AM96">
        <v>63</v>
      </c>
      <c r="AN96" t="s">
        <v>628</v>
      </c>
    </row>
    <row r="97" spans="1:54" ht="12.4" customHeight="1" x14ac:dyDescent="0.25">
      <c r="A97" s="383"/>
      <c r="B97" s="384"/>
      <c r="C97" s="384"/>
      <c r="D97" s="384"/>
      <c r="E97" s="384"/>
      <c r="F97" s="384"/>
      <c r="G97" s="383"/>
      <c r="H97" s="385"/>
      <c r="I97" s="386"/>
      <c r="J97" s="386"/>
      <c r="K97" s="387"/>
      <c r="L97" s="387"/>
      <c r="M97" s="387"/>
      <c r="N97" s="386"/>
      <c r="O97" s="387"/>
      <c r="P97" s="387"/>
      <c r="Q97" s="387"/>
      <c r="R97" s="387"/>
      <c r="S97" s="387"/>
      <c r="Z97">
        <v>180</v>
      </c>
      <c r="AA97">
        <v>2</v>
      </c>
      <c r="AB97">
        <v>11606754</v>
      </c>
      <c r="AC97" t="s">
        <v>1818</v>
      </c>
      <c r="AD97" t="s">
        <v>629</v>
      </c>
      <c r="AF97" t="s">
        <v>624</v>
      </c>
      <c r="AH97" t="s">
        <v>626</v>
      </c>
      <c r="AI97">
        <v>84</v>
      </c>
      <c r="AJ97" t="s">
        <v>625</v>
      </c>
      <c r="AK97">
        <v>78</v>
      </c>
      <c r="AL97" t="s">
        <v>627</v>
      </c>
      <c r="AM97">
        <v>65</v>
      </c>
      <c r="AN97" t="s">
        <v>628</v>
      </c>
    </row>
    <row r="98" spans="1:54" ht="12.4" customHeight="1" x14ac:dyDescent="0.25">
      <c r="A98" s="383"/>
      <c r="B98" s="384"/>
      <c r="C98" s="384"/>
      <c r="D98" s="384"/>
      <c r="E98" s="384"/>
      <c r="F98" s="384"/>
      <c r="G98" s="383"/>
      <c r="H98" s="385"/>
      <c r="I98" s="386"/>
      <c r="J98" s="386"/>
      <c r="K98" s="387"/>
      <c r="L98" s="387"/>
      <c r="M98" s="387"/>
      <c r="N98" s="386"/>
      <c r="O98" s="387"/>
      <c r="P98" s="387"/>
      <c r="Q98" s="387"/>
      <c r="R98" s="387"/>
      <c r="S98" s="387"/>
      <c r="Z98">
        <v>180</v>
      </c>
      <c r="AA98">
        <v>2</v>
      </c>
      <c r="AB98">
        <v>10673889</v>
      </c>
      <c r="AC98" t="s">
        <v>1405</v>
      </c>
      <c r="AD98" t="s">
        <v>895</v>
      </c>
      <c r="AE98">
        <v>76</v>
      </c>
      <c r="AF98" t="s">
        <v>618</v>
      </c>
      <c r="AG98">
        <v>80</v>
      </c>
      <c r="AH98" t="s">
        <v>623</v>
      </c>
      <c r="AI98">
        <v>81</v>
      </c>
      <c r="AJ98" t="s">
        <v>619</v>
      </c>
      <c r="AK98">
        <v>90</v>
      </c>
      <c r="AL98" t="s">
        <v>621</v>
      </c>
      <c r="AM98">
        <v>84</v>
      </c>
      <c r="AN98" t="s">
        <v>622</v>
      </c>
      <c r="AO98">
        <v>86</v>
      </c>
      <c r="AP98" t="s">
        <v>620</v>
      </c>
      <c r="AQ98">
        <v>99</v>
      </c>
      <c r="AR98" t="s">
        <v>629</v>
      </c>
      <c r="AT98" t="s">
        <v>624</v>
      </c>
      <c r="AV98" t="s">
        <v>626</v>
      </c>
      <c r="AW98">
        <v>69</v>
      </c>
      <c r="AX98" t="s">
        <v>625</v>
      </c>
      <c r="AY98">
        <v>77</v>
      </c>
      <c r="AZ98" t="s">
        <v>627</v>
      </c>
      <c r="BA98">
        <v>62</v>
      </c>
      <c r="BB98" t="s">
        <v>627</v>
      </c>
    </row>
    <row r="99" spans="1:54" ht="12.4" customHeight="1" x14ac:dyDescent="0.25">
      <c r="A99" s="383"/>
      <c r="B99" s="384"/>
      <c r="C99" s="384"/>
      <c r="D99" s="384"/>
      <c r="E99" s="384"/>
      <c r="F99" s="384"/>
      <c r="G99" s="383"/>
      <c r="H99" s="385"/>
      <c r="I99" s="386"/>
      <c r="J99" s="386"/>
      <c r="K99" s="387"/>
      <c r="L99" s="387"/>
      <c r="M99" s="387"/>
      <c r="N99" s="386"/>
      <c r="O99" s="387"/>
      <c r="P99" s="387"/>
      <c r="Q99" s="387"/>
      <c r="R99" s="387"/>
      <c r="S99" s="387"/>
      <c r="Z99">
        <v>180</v>
      </c>
      <c r="AA99">
        <v>2</v>
      </c>
      <c r="AB99">
        <v>11606802</v>
      </c>
      <c r="AC99" t="s">
        <v>1819</v>
      </c>
      <c r="AD99" t="s">
        <v>629</v>
      </c>
      <c r="AF99" t="s">
        <v>624</v>
      </c>
      <c r="AH99" t="s">
        <v>626</v>
      </c>
      <c r="AI99">
        <v>73</v>
      </c>
      <c r="AJ99" t="s">
        <v>625</v>
      </c>
      <c r="AK99">
        <v>67</v>
      </c>
      <c r="AL99" t="s">
        <v>627</v>
      </c>
      <c r="AM99">
        <v>64</v>
      </c>
      <c r="AN99" t="s">
        <v>628</v>
      </c>
    </row>
    <row r="100" spans="1:54" ht="12.4" customHeight="1" x14ac:dyDescent="0.25">
      <c r="A100" s="383"/>
      <c r="B100" s="384"/>
      <c r="C100" s="384"/>
      <c r="D100" s="384"/>
      <c r="E100" s="384"/>
      <c r="F100" s="384"/>
      <c r="G100" s="383"/>
      <c r="H100" s="385"/>
      <c r="I100" s="386"/>
      <c r="J100" s="386"/>
      <c r="K100" s="387"/>
      <c r="L100" s="387"/>
      <c r="M100" s="387"/>
      <c r="N100" s="386"/>
      <c r="O100" s="387"/>
      <c r="P100" s="387"/>
      <c r="Q100" s="387"/>
      <c r="R100" s="387"/>
      <c r="S100" s="387"/>
      <c r="Z100">
        <v>180</v>
      </c>
      <c r="AA100">
        <v>2</v>
      </c>
      <c r="AB100">
        <v>11606835</v>
      </c>
      <c r="AC100" t="s">
        <v>1820</v>
      </c>
      <c r="AD100" t="s">
        <v>629</v>
      </c>
      <c r="AF100" t="s">
        <v>624</v>
      </c>
      <c r="AH100" t="s">
        <v>626</v>
      </c>
      <c r="AI100">
        <v>80</v>
      </c>
      <c r="AJ100" t="s">
        <v>625</v>
      </c>
      <c r="AK100">
        <v>65</v>
      </c>
      <c r="AL100" t="s">
        <v>627</v>
      </c>
      <c r="AM100">
        <v>78</v>
      </c>
      <c r="AN100" t="s">
        <v>628</v>
      </c>
    </row>
    <row r="101" spans="1:54" ht="12.4" customHeight="1" x14ac:dyDescent="0.25">
      <c r="A101" s="383"/>
      <c r="B101" s="389"/>
      <c r="C101" s="389"/>
      <c r="D101" s="384"/>
      <c r="E101" s="384"/>
      <c r="F101" s="384"/>
      <c r="G101" s="383"/>
      <c r="H101" s="385"/>
      <c r="I101" s="386"/>
      <c r="J101" s="386"/>
      <c r="Z101">
        <v>180</v>
      </c>
      <c r="AA101">
        <v>2</v>
      </c>
      <c r="AB101">
        <v>11606846</v>
      </c>
      <c r="AC101" t="s">
        <v>1821</v>
      </c>
      <c r="AD101" t="s">
        <v>629</v>
      </c>
      <c r="AF101" t="s">
        <v>624</v>
      </c>
      <c r="AH101" t="s">
        <v>626</v>
      </c>
      <c r="AI101">
        <v>91</v>
      </c>
      <c r="AJ101" t="s">
        <v>625</v>
      </c>
      <c r="AK101">
        <v>77</v>
      </c>
      <c r="AL101" t="s">
        <v>627</v>
      </c>
      <c r="AM101">
        <v>67</v>
      </c>
      <c r="AN101" t="s">
        <v>628</v>
      </c>
    </row>
    <row r="102" spans="1:54" ht="12.4" customHeight="1" x14ac:dyDescent="0.25">
      <c r="A102" s="388"/>
      <c r="B102" s="389"/>
      <c r="C102" s="389"/>
      <c r="D102" s="384"/>
      <c r="E102" s="384"/>
      <c r="F102" s="384"/>
      <c r="G102" s="388"/>
      <c r="H102" s="390"/>
      <c r="I102" s="386"/>
      <c r="J102" s="386"/>
      <c r="Z102">
        <v>180</v>
      </c>
      <c r="AA102">
        <v>2</v>
      </c>
      <c r="AB102">
        <v>11606857</v>
      </c>
      <c r="AC102" t="s">
        <v>1822</v>
      </c>
      <c r="AD102" t="s">
        <v>629</v>
      </c>
      <c r="AF102" t="s">
        <v>624</v>
      </c>
      <c r="AH102" t="s">
        <v>626</v>
      </c>
      <c r="AI102">
        <v>90</v>
      </c>
      <c r="AJ102" t="s">
        <v>625</v>
      </c>
      <c r="AK102">
        <v>64</v>
      </c>
      <c r="AL102" t="s">
        <v>627</v>
      </c>
      <c r="AM102">
        <v>68</v>
      </c>
      <c r="AN102" t="s">
        <v>628</v>
      </c>
    </row>
    <row r="103" spans="1:54" ht="12.4" customHeight="1" x14ac:dyDescent="0.25">
      <c r="A103" s="383"/>
      <c r="B103" s="384"/>
      <c r="C103" s="384"/>
      <c r="D103" s="384"/>
      <c r="E103" s="384"/>
      <c r="F103" s="384"/>
      <c r="G103" s="383"/>
      <c r="H103" s="385"/>
      <c r="I103" s="386"/>
      <c r="J103" s="386"/>
      <c r="K103" s="387"/>
      <c r="L103" s="387"/>
      <c r="M103" s="387"/>
      <c r="N103" s="386"/>
      <c r="O103" s="387"/>
      <c r="P103" s="387"/>
      <c r="Q103" s="387"/>
      <c r="R103" s="387"/>
      <c r="S103" s="387"/>
      <c r="T103" s="387"/>
      <c r="U103" s="387"/>
      <c r="V103" s="387"/>
      <c r="Z103">
        <v>180</v>
      </c>
      <c r="AA103">
        <v>2</v>
      </c>
      <c r="AB103">
        <v>11606879</v>
      </c>
      <c r="AC103" t="s">
        <v>1823</v>
      </c>
      <c r="AD103" t="s">
        <v>629</v>
      </c>
      <c r="AF103" t="s">
        <v>624</v>
      </c>
      <c r="AH103" t="s">
        <v>626</v>
      </c>
      <c r="AI103">
        <v>84</v>
      </c>
      <c r="AJ103" t="s">
        <v>625</v>
      </c>
      <c r="AK103">
        <v>63</v>
      </c>
      <c r="AL103" t="s">
        <v>627</v>
      </c>
      <c r="AM103">
        <v>63</v>
      </c>
      <c r="AN103" t="s">
        <v>628</v>
      </c>
    </row>
    <row r="104" spans="1:54" ht="12.4" customHeight="1" x14ac:dyDescent="0.25">
      <c r="A104" s="383"/>
      <c r="B104" s="384"/>
      <c r="C104" s="384"/>
      <c r="D104" s="384"/>
      <c r="E104" s="384"/>
      <c r="F104" s="384"/>
      <c r="G104" s="383"/>
      <c r="H104" s="385"/>
      <c r="I104" s="386"/>
      <c r="J104" s="386"/>
      <c r="K104" s="387"/>
      <c r="L104" s="387"/>
      <c r="M104" s="387"/>
      <c r="N104" s="386"/>
      <c r="O104" s="387"/>
      <c r="P104" s="387"/>
      <c r="Q104" s="387"/>
      <c r="R104" s="387"/>
      <c r="S104" s="387"/>
      <c r="Z104">
        <v>180</v>
      </c>
      <c r="AA104">
        <v>2</v>
      </c>
      <c r="AB104">
        <v>11606891</v>
      </c>
      <c r="AC104" t="s">
        <v>1824</v>
      </c>
      <c r="AD104" t="s">
        <v>629</v>
      </c>
      <c r="AF104" t="s">
        <v>624</v>
      </c>
      <c r="AH104" t="s">
        <v>626</v>
      </c>
      <c r="AI104">
        <v>99</v>
      </c>
      <c r="AJ104" t="s">
        <v>625</v>
      </c>
      <c r="AK104">
        <v>77</v>
      </c>
      <c r="AL104" t="s">
        <v>627</v>
      </c>
      <c r="AM104">
        <v>85</v>
      </c>
      <c r="AN104" t="s">
        <v>628</v>
      </c>
    </row>
    <row r="105" spans="1:54" ht="12.4" customHeight="1" x14ac:dyDescent="0.25">
      <c r="A105" s="383"/>
      <c r="B105" s="384"/>
      <c r="C105" s="384"/>
      <c r="D105" s="384"/>
      <c r="E105" s="384"/>
      <c r="F105" s="384"/>
      <c r="G105" s="383"/>
      <c r="H105" s="385"/>
      <c r="I105" s="386"/>
      <c r="J105" s="386"/>
      <c r="K105" s="387"/>
      <c r="L105" s="387"/>
      <c r="M105" s="387"/>
      <c r="N105" s="386"/>
      <c r="O105" s="387"/>
      <c r="P105" s="387"/>
      <c r="Q105" s="387"/>
      <c r="R105" s="387"/>
      <c r="S105" s="387"/>
      <c r="Z105">
        <v>120</v>
      </c>
      <c r="AA105">
        <v>2</v>
      </c>
      <c r="AB105">
        <v>11606905</v>
      </c>
      <c r="AC105" t="s">
        <v>1825</v>
      </c>
      <c r="AD105" t="s">
        <v>629</v>
      </c>
      <c r="AF105" t="s">
        <v>624</v>
      </c>
      <c r="AH105" t="s">
        <v>626</v>
      </c>
      <c r="AJ105" t="s">
        <v>625</v>
      </c>
      <c r="AL105" t="s">
        <v>627</v>
      </c>
      <c r="AN105" t="s">
        <v>628</v>
      </c>
    </row>
    <row r="106" spans="1:54" ht="12.4" customHeight="1" x14ac:dyDescent="0.25">
      <c r="A106" s="383"/>
      <c r="B106" s="384"/>
      <c r="C106" s="384"/>
      <c r="D106" s="384"/>
      <c r="E106" s="384"/>
      <c r="F106" s="384"/>
      <c r="G106" s="383"/>
      <c r="H106" s="385"/>
      <c r="I106" s="386"/>
      <c r="J106" s="386"/>
      <c r="K106" s="387"/>
      <c r="L106" s="387"/>
      <c r="M106" s="387"/>
      <c r="N106" s="386"/>
      <c r="O106" s="387"/>
      <c r="P106" s="387"/>
      <c r="Q106" s="387"/>
      <c r="R106" s="387"/>
      <c r="S106" s="387"/>
      <c r="Z106">
        <v>180</v>
      </c>
      <c r="AA106">
        <v>2</v>
      </c>
      <c r="AB106">
        <v>11606916</v>
      </c>
      <c r="AC106" t="s">
        <v>1826</v>
      </c>
      <c r="AD106" t="s">
        <v>629</v>
      </c>
      <c r="AF106" t="s">
        <v>624</v>
      </c>
      <c r="AH106" t="s">
        <v>626</v>
      </c>
      <c r="AI106">
        <v>75</v>
      </c>
      <c r="AJ106" t="s">
        <v>625</v>
      </c>
      <c r="AK106">
        <v>72</v>
      </c>
      <c r="AL106" t="s">
        <v>627</v>
      </c>
      <c r="AM106">
        <v>79</v>
      </c>
      <c r="AN106" t="s">
        <v>628</v>
      </c>
    </row>
    <row r="107" spans="1:54" ht="12.4" customHeight="1" x14ac:dyDescent="0.25">
      <c r="A107" s="671"/>
      <c r="B107" s="671"/>
      <c r="C107" s="671"/>
      <c r="D107" s="671"/>
      <c r="E107" s="671"/>
      <c r="F107" s="671"/>
      <c r="G107" s="672"/>
      <c r="H107" s="672"/>
      <c r="I107" s="672"/>
      <c r="J107" s="672"/>
      <c r="K107" s="672"/>
      <c r="L107" s="672"/>
      <c r="M107" s="672"/>
      <c r="N107" s="672"/>
      <c r="O107" s="672"/>
      <c r="P107" s="672"/>
      <c r="Q107" s="672"/>
      <c r="R107" s="672"/>
      <c r="S107" s="672"/>
      <c r="T107" s="672"/>
      <c r="U107" s="672"/>
      <c r="W107" s="671"/>
      <c r="X107" s="671"/>
      <c r="Y107" s="671"/>
      <c r="Z107">
        <v>180</v>
      </c>
      <c r="AA107">
        <v>2</v>
      </c>
      <c r="AB107">
        <v>11606927</v>
      </c>
      <c r="AC107" t="s">
        <v>1827</v>
      </c>
      <c r="AD107" t="s">
        <v>629</v>
      </c>
      <c r="AF107" t="s">
        <v>624</v>
      </c>
      <c r="AH107" t="s">
        <v>626</v>
      </c>
      <c r="AI107">
        <v>62</v>
      </c>
      <c r="AJ107" t="s">
        <v>625</v>
      </c>
      <c r="AK107">
        <v>63</v>
      </c>
      <c r="AL107" t="s">
        <v>627</v>
      </c>
      <c r="AM107">
        <v>63</v>
      </c>
      <c r="AN107" t="s">
        <v>628</v>
      </c>
    </row>
    <row r="108" spans="1:54" ht="12.4" customHeight="1" x14ac:dyDescent="0.25">
      <c r="A108" s="671"/>
      <c r="B108" s="671"/>
      <c r="G108" s="672"/>
      <c r="H108" s="672"/>
      <c r="I108" s="672"/>
      <c r="J108" s="672"/>
      <c r="K108" s="672"/>
      <c r="L108" s="672"/>
      <c r="M108" s="672"/>
      <c r="N108" s="672"/>
      <c r="O108" s="672"/>
      <c r="P108" s="672"/>
      <c r="Q108" s="672"/>
      <c r="R108" s="672"/>
      <c r="S108" s="672"/>
      <c r="T108" s="672"/>
      <c r="U108" s="672"/>
      <c r="Z108">
        <v>180</v>
      </c>
      <c r="AA108">
        <v>2</v>
      </c>
      <c r="AB108">
        <v>11606938</v>
      </c>
      <c r="AC108" t="s">
        <v>1828</v>
      </c>
      <c r="AD108" t="s">
        <v>629</v>
      </c>
      <c r="AF108" t="s">
        <v>624</v>
      </c>
      <c r="AH108" t="s">
        <v>626</v>
      </c>
      <c r="AI108">
        <v>92</v>
      </c>
      <c r="AJ108" t="s">
        <v>625</v>
      </c>
      <c r="AK108">
        <v>67</v>
      </c>
      <c r="AL108" t="s">
        <v>627</v>
      </c>
      <c r="AM108">
        <v>75</v>
      </c>
      <c r="AN108" t="s">
        <v>628</v>
      </c>
    </row>
    <row r="109" spans="1:54" ht="18.95" customHeight="1" x14ac:dyDescent="0.25">
      <c r="A109" s="671"/>
      <c r="B109" s="671"/>
      <c r="G109" s="672"/>
      <c r="H109" s="672"/>
      <c r="I109" s="672"/>
      <c r="J109" s="672"/>
      <c r="K109" s="672"/>
      <c r="L109" s="672"/>
      <c r="M109" s="672"/>
      <c r="N109" s="672"/>
      <c r="O109" s="672"/>
      <c r="P109" s="672"/>
      <c r="Q109" s="672"/>
      <c r="R109" s="672"/>
      <c r="S109" s="672"/>
      <c r="T109" s="672"/>
      <c r="U109" s="672"/>
      <c r="Z109">
        <v>180</v>
      </c>
      <c r="AA109">
        <v>2</v>
      </c>
      <c r="AB109">
        <v>11606949</v>
      </c>
      <c r="AC109" t="s">
        <v>1829</v>
      </c>
      <c r="AD109" t="s">
        <v>629</v>
      </c>
      <c r="AF109" t="s">
        <v>624</v>
      </c>
      <c r="AH109" t="s">
        <v>626</v>
      </c>
      <c r="AI109">
        <v>53</v>
      </c>
      <c r="AJ109" t="s">
        <v>625</v>
      </c>
      <c r="AK109">
        <v>57</v>
      </c>
      <c r="AL109" t="s">
        <v>627</v>
      </c>
      <c r="AM109">
        <v>56</v>
      </c>
      <c r="AN109" t="s">
        <v>628</v>
      </c>
    </row>
    <row r="110" spans="1:54" ht="13.15" customHeight="1" x14ac:dyDescent="0.25">
      <c r="G110" s="374"/>
      <c r="H110" s="374"/>
      <c r="I110" s="374"/>
      <c r="J110" s="374"/>
      <c r="K110" s="374"/>
      <c r="L110" s="374"/>
      <c r="M110" s="374"/>
      <c r="N110" s="374"/>
      <c r="O110" s="374"/>
      <c r="P110" s="374"/>
      <c r="Q110" s="374"/>
      <c r="R110" s="374"/>
      <c r="S110" s="374"/>
      <c r="T110" s="374"/>
      <c r="Z110">
        <v>180</v>
      </c>
      <c r="AA110">
        <v>2</v>
      </c>
      <c r="AB110">
        <v>11606950</v>
      </c>
      <c r="AC110" t="s">
        <v>1830</v>
      </c>
      <c r="AD110" t="s">
        <v>629</v>
      </c>
      <c r="AF110" t="s">
        <v>624</v>
      </c>
      <c r="AH110" t="s">
        <v>626</v>
      </c>
      <c r="AI110">
        <v>78</v>
      </c>
      <c r="AJ110" t="s">
        <v>625</v>
      </c>
      <c r="AK110">
        <v>68</v>
      </c>
      <c r="AL110" t="s">
        <v>627</v>
      </c>
      <c r="AM110">
        <v>71</v>
      </c>
      <c r="AN110" t="s">
        <v>628</v>
      </c>
    </row>
    <row r="111" spans="1:54" ht="18.95" customHeight="1" x14ac:dyDescent="0.25">
      <c r="A111" s="375"/>
      <c r="B111" s="375"/>
      <c r="C111" s="375"/>
      <c r="D111" s="376"/>
      <c r="E111" s="377"/>
      <c r="F111" s="377"/>
      <c r="G111" s="377"/>
      <c r="H111" s="377"/>
      <c r="I111" s="377"/>
      <c r="J111" s="377"/>
      <c r="K111" s="377"/>
      <c r="L111" s="377"/>
      <c r="M111" s="377"/>
      <c r="N111" s="377"/>
      <c r="O111" s="377"/>
      <c r="P111" s="377"/>
      <c r="Q111" s="377"/>
      <c r="R111" s="377"/>
      <c r="S111" s="377"/>
      <c r="T111" s="377"/>
      <c r="U111" s="377"/>
      <c r="V111" s="377"/>
      <c r="W111" s="377"/>
      <c r="X111" s="377"/>
      <c r="Y111" s="377"/>
      <c r="Z111">
        <v>180</v>
      </c>
      <c r="AA111">
        <v>2</v>
      </c>
      <c r="AB111">
        <v>11606868</v>
      </c>
      <c r="AC111" t="s">
        <v>1831</v>
      </c>
      <c r="AD111" t="s">
        <v>629</v>
      </c>
      <c r="AF111" t="s">
        <v>624</v>
      </c>
      <c r="AH111" t="s">
        <v>626</v>
      </c>
      <c r="AI111">
        <v>70</v>
      </c>
      <c r="AJ111" t="s">
        <v>625</v>
      </c>
      <c r="AK111">
        <v>60</v>
      </c>
      <c r="AL111" t="s">
        <v>627</v>
      </c>
      <c r="AM111">
        <v>62</v>
      </c>
      <c r="AN111" t="s">
        <v>628</v>
      </c>
    </row>
    <row r="112" spans="1:54" ht="28.35" customHeight="1" x14ac:dyDescent="0.25">
      <c r="A112" s="375"/>
      <c r="B112" s="375"/>
      <c r="C112" s="375"/>
      <c r="D112" s="376"/>
      <c r="E112" s="378"/>
      <c r="F112" s="378"/>
      <c r="G112" s="378"/>
      <c r="H112" s="378"/>
      <c r="I112" s="378"/>
      <c r="J112" s="378"/>
      <c r="K112" s="378"/>
      <c r="L112" s="378"/>
      <c r="M112" s="378"/>
      <c r="N112" s="378"/>
      <c r="O112" s="378"/>
      <c r="P112" s="378"/>
      <c r="Q112" s="378"/>
      <c r="R112" s="378"/>
      <c r="S112" s="378"/>
      <c r="T112" s="378"/>
      <c r="U112" s="378"/>
      <c r="V112" s="378"/>
      <c r="W112" s="378"/>
      <c r="X112" s="378"/>
      <c r="Y112" s="378"/>
      <c r="Z112">
        <v>180</v>
      </c>
      <c r="AA112">
        <v>2</v>
      </c>
      <c r="AB112">
        <v>11606961</v>
      </c>
      <c r="AC112" t="s">
        <v>1832</v>
      </c>
      <c r="AD112" t="s">
        <v>629</v>
      </c>
      <c r="AF112" t="s">
        <v>624</v>
      </c>
      <c r="AH112" t="s">
        <v>626</v>
      </c>
      <c r="AI112">
        <v>77</v>
      </c>
      <c r="AJ112" t="s">
        <v>625</v>
      </c>
      <c r="AK112">
        <v>68</v>
      </c>
      <c r="AL112" t="s">
        <v>627</v>
      </c>
      <c r="AM112">
        <v>76</v>
      </c>
      <c r="AN112" t="s">
        <v>628</v>
      </c>
    </row>
    <row r="113" spans="1:54" ht="14.25" customHeight="1" x14ac:dyDescent="0.25">
      <c r="A113" s="375"/>
      <c r="B113" s="375"/>
      <c r="C113" s="375"/>
      <c r="D113" s="376"/>
      <c r="E113" s="378"/>
      <c r="F113" s="378"/>
      <c r="G113" s="378"/>
      <c r="H113" s="378"/>
      <c r="I113" s="378"/>
      <c r="J113" s="378"/>
      <c r="K113" s="378"/>
      <c r="L113" s="378"/>
      <c r="M113" s="378"/>
      <c r="N113" s="378"/>
      <c r="O113" s="378"/>
      <c r="P113" s="378"/>
      <c r="Q113" s="378"/>
      <c r="R113" s="378"/>
      <c r="S113" s="378"/>
      <c r="T113" s="378"/>
      <c r="U113" s="378"/>
      <c r="V113" s="378"/>
      <c r="W113" s="378"/>
      <c r="X113" s="378"/>
      <c r="Y113" s="378"/>
      <c r="Z113">
        <v>180</v>
      </c>
      <c r="AA113">
        <v>2</v>
      </c>
      <c r="AB113">
        <v>10673926</v>
      </c>
      <c r="AC113" t="s">
        <v>1406</v>
      </c>
      <c r="AD113" t="s">
        <v>895</v>
      </c>
      <c r="AE113">
        <v>64</v>
      </c>
      <c r="AF113" t="s">
        <v>618</v>
      </c>
      <c r="AG113">
        <v>65</v>
      </c>
      <c r="AH113" t="s">
        <v>623</v>
      </c>
      <c r="AI113">
        <v>68</v>
      </c>
      <c r="AJ113" t="s">
        <v>619</v>
      </c>
      <c r="AK113">
        <v>70</v>
      </c>
      <c r="AL113" t="s">
        <v>621</v>
      </c>
      <c r="AM113">
        <v>72</v>
      </c>
      <c r="AN113" t="s">
        <v>622</v>
      </c>
      <c r="AO113">
        <v>65</v>
      </c>
      <c r="AP113" t="s">
        <v>620</v>
      </c>
      <c r="AQ113">
        <v>96</v>
      </c>
      <c r="AR113" t="s">
        <v>629</v>
      </c>
      <c r="AT113" t="s">
        <v>624</v>
      </c>
      <c r="AV113" t="s">
        <v>626</v>
      </c>
      <c r="AW113">
        <v>42</v>
      </c>
      <c r="AX113" t="s">
        <v>625</v>
      </c>
      <c r="AY113">
        <v>63</v>
      </c>
      <c r="AZ113" t="s">
        <v>627</v>
      </c>
      <c r="BA113">
        <v>53</v>
      </c>
      <c r="BB113" t="s">
        <v>627</v>
      </c>
    </row>
    <row r="114" spans="1:54" ht="14.25" customHeight="1" x14ac:dyDescent="0.25">
      <c r="A114" s="375"/>
      <c r="B114" s="375"/>
      <c r="C114" s="375"/>
      <c r="D114" s="376"/>
      <c r="E114" s="377"/>
      <c r="F114" s="377"/>
      <c r="G114" s="377"/>
      <c r="H114" s="377"/>
      <c r="I114" s="377"/>
      <c r="J114" s="377"/>
      <c r="K114" s="377"/>
      <c r="L114" s="377"/>
      <c r="M114" s="377"/>
      <c r="N114" s="377"/>
      <c r="O114" s="377"/>
      <c r="P114" s="377"/>
      <c r="Q114" s="377"/>
      <c r="R114" s="377"/>
      <c r="S114" s="377"/>
      <c r="T114" s="377"/>
      <c r="U114" s="377"/>
      <c r="V114" s="377"/>
      <c r="W114" s="377"/>
      <c r="X114" s="377"/>
      <c r="Y114" s="377"/>
      <c r="Z114">
        <v>180</v>
      </c>
      <c r="AA114">
        <v>2</v>
      </c>
      <c r="AB114">
        <v>11606972</v>
      </c>
      <c r="AC114" t="s">
        <v>1833</v>
      </c>
      <c r="AD114" t="s">
        <v>629</v>
      </c>
      <c r="AF114" t="s">
        <v>624</v>
      </c>
      <c r="AH114" t="s">
        <v>626</v>
      </c>
      <c r="AI114">
        <v>82</v>
      </c>
      <c r="AJ114" t="s">
        <v>625</v>
      </c>
      <c r="AK114">
        <v>65</v>
      </c>
      <c r="AL114" t="s">
        <v>627</v>
      </c>
      <c r="AM114">
        <v>78</v>
      </c>
      <c r="AN114" t="s">
        <v>628</v>
      </c>
    </row>
    <row r="115" spans="1:54" ht="10.9" customHeight="1" x14ac:dyDescent="0.25">
      <c r="A115" s="375"/>
      <c r="B115" s="375"/>
      <c r="C115" s="375"/>
      <c r="D115" s="376"/>
      <c r="E115" s="377"/>
      <c r="F115" s="377"/>
      <c r="G115" s="377"/>
      <c r="H115" s="377"/>
      <c r="I115" s="377"/>
      <c r="J115" s="377"/>
      <c r="K115" s="377"/>
      <c r="L115" s="377"/>
      <c r="M115" s="377"/>
      <c r="N115" s="377"/>
      <c r="O115" s="377"/>
      <c r="P115" s="377"/>
      <c r="Q115" s="377"/>
      <c r="R115" s="377"/>
      <c r="S115" s="377"/>
      <c r="T115" s="377"/>
      <c r="U115" s="377"/>
      <c r="V115" s="377"/>
      <c r="W115" s="377"/>
      <c r="X115" s="377"/>
      <c r="Y115" s="377"/>
      <c r="Z115">
        <v>180</v>
      </c>
      <c r="AA115">
        <v>2</v>
      </c>
      <c r="AB115">
        <v>11606983</v>
      </c>
      <c r="AC115" t="s">
        <v>1834</v>
      </c>
      <c r="AD115" t="s">
        <v>629</v>
      </c>
      <c r="AF115" t="s">
        <v>624</v>
      </c>
      <c r="AH115" t="s">
        <v>626</v>
      </c>
      <c r="AI115">
        <v>78</v>
      </c>
      <c r="AJ115" t="s">
        <v>625</v>
      </c>
      <c r="AK115">
        <v>58</v>
      </c>
      <c r="AL115" t="s">
        <v>627</v>
      </c>
      <c r="AM115">
        <v>71</v>
      </c>
      <c r="AN115" t="s">
        <v>628</v>
      </c>
    </row>
    <row r="116" spans="1:54" ht="14.25" customHeight="1" x14ac:dyDescent="0.25">
      <c r="A116" s="375"/>
      <c r="B116" s="375"/>
      <c r="C116" s="375"/>
      <c r="D116" s="376"/>
      <c r="E116" s="377"/>
      <c r="F116" s="377"/>
      <c r="G116" s="377"/>
      <c r="H116" s="377"/>
      <c r="I116" s="377"/>
      <c r="J116" s="377"/>
      <c r="K116" s="377"/>
      <c r="L116" s="377"/>
      <c r="M116" s="377"/>
      <c r="N116" s="377"/>
      <c r="O116" s="377"/>
      <c r="P116" s="377"/>
      <c r="Q116" s="377"/>
      <c r="R116" s="377"/>
      <c r="S116" s="377"/>
      <c r="T116" s="377"/>
      <c r="U116" s="377"/>
      <c r="V116" s="377"/>
      <c r="W116" s="377"/>
      <c r="X116" s="377"/>
      <c r="Y116" s="377"/>
      <c r="Z116">
        <v>180</v>
      </c>
      <c r="AA116">
        <v>2</v>
      </c>
      <c r="AB116">
        <v>10673971</v>
      </c>
      <c r="AC116" t="s">
        <v>1407</v>
      </c>
      <c r="AD116" t="s">
        <v>895</v>
      </c>
      <c r="AE116">
        <v>76</v>
      </c>
      <c r="AF116" t="s">
        <v>618</v>
      </c>
      <c r="AG116">
        <v>73</v>
      </c>
      <c r="AH116" t="s">
        <v>623</v>
      </c>
      <c r="AI116">
        <v>74</v>
      </c>
      <c r="AJ116" t="s">
        <v>619</v>
      </c>
      <c r="AK116">
        <v>62</v>
      </c>
      <c r="AL116" t="s">
        <v>621</v>
      </c>
      <c r="AM116">
        <v>78</v>
      </c>
      <c r="AN116" t="s">
        <v>622</v>
      </c>
      <c r="AO116">
        <v>79</v>
      </c>
      <c r="AP116" t="s">
        <v>620</v>
      </c>
      <c r="AQ116">
        <v>80</v>
      </c>
      <c r="AR116" t="s">
        <v>629</v>
      </c>
      <c r="AT116" t="s">
        <v>624</v>
      </c>
      <c r="AV116" t="s">
        <v>626</v>
      </c>
      <c r="AW116">
        <v>47</v>
      </c>
      <c r="AX116" t="s">
        <v>625</v>
      </c>
      <c r="AY116">
        <v>53</v>
      </c>
      <c r="AZ116" t="s">
        <v>627</v>
      </c>
      <c r="BA116">
        <v>60</v>
      </c>
      <c r="BB116" t="s">
        <v>627</v>
      </c>
    </row>
    <row r="117" spans="1:54" ht="14.25" customHeight="1" x14ac:dyDescent="0.25">
      <c r="A117" s="375"/>
      <c r="B117" s="375"/>
      <c r="C117" s="375"/>
      <c r="D117" s="376"/>
      <c r="E117" s="699"/>
      <c r="F117" s="377"/>
      <c r="G117" s="377"/>
      <c r="H117" s="377"/>
      <c r="I117" s="377"/>
      <c r="J117" s="377"/>
      <c r="K117" s="377"/>
      <c r="L117" s="377"/>
      <c r="M117" s="377"/>
      <c r="N117" s="377"/>
      <c r="O117" s="377"/>
      <c r="P117" s="377"/>
      <c r="Q117" s="377"/>
      <c r="R117" s="377"/>
      <c r="S117" s="377"/>
      <c r="T117" s="377"/>
      <c r="U117" s="377"/>
      <c r="V117" s="377"/>
      <c r="W117" s="377"/>
      <c r="X117" s="377"/>
      <c r="Y117" s="377"/>
      <c r="Z117">
        <v>180</v>
      </c>
      <c r="AA117">
        <v>2</v>
      </c>
      <c r="AB117">
        <v>10673948</v>
      </c>
      <c r="AC117" t="s">
        <v>1408</v>
      </c>
      <c r="AD117" t="s">
        <v>895</v>
      </c>
      <c r="AE117">
        <v>76</v>
      </c>
      <c r="AF117" t="s">
        <v>618</v>
      </c>
      <c r="AG117">
        <v>74</v>
      </c>
      <c r="AH117" t="s">
        <v>623</v>
      </c>
      <c r="AI117">
        <v>80</v>
      </c>
      <c r="AJ117" t="s">
        <v>619</v>
      </c>
      <c r="AK117">
        <v>84</v>
      </c>
      <c r="AL117" t="s">
        <v>621</v>
      </c>
      <c r="AM117">
        <v>74</v>
      </c>
      <c r="AN117" t="s">
        <v>622</v>
      </c>
      <c r="AO117">
        <v>83</v>
      </c>
      <c r="AP117" t="s">
        <v>620</v>
      </c>
      <c r="AQ117">
        <v>84</v>
      </c>
      <c r="AR117" t="s">
        <v>629</v>
      </c>
      <c r="AT117" t="s">
        <v>624</v>
      </c>
      <c r="AV117" t="s">
        <v>626</v>
      </c>
      <c r="AW117">
        <v>81</v>
      </c>
      <c r="AX117" t="s">
        <v>625</v>
      </c>
      <c r="AY117">
        <v>65</v>
      </c>
      <c r="AZ117" t="s">
        <v>627</v>
      </c>
      <c r="BA117">
        <v>63</v>
      </c>
      <c r="BB117" t="s">
        <v>627</v>
      </c>
    </row>
    <row r="118" spans="1:54" ht="14.25" customHeight="1" x14ac:dyDescent="0.25">
      <c r="A118" s="375"/>
      <c r="B118" s="375"/>
      <c r="C118" s="375"/>
      <c r="D118" s="376"/>
      <c r="E118" s="377"/>
      <c r="F118" s="377"/>
      <c r="G118" s="377"/>
      <c r="H118" s="377"/>
      <c r="I118" s="377"/>
      <c r="J118" s="377"/>
      <c r="K118" s="377"/>
      <c r="L118" s="377"/>
      <c r="M118" s="377"/>
      <c r="N118" s="377"/>
      <c r="O118" s="377"/>
      <c r="P118" s="377"/>
      <c r="Q118" s="377"/>
      <c r="R118" s="377"/>
      <c r="S118" s="377"/>
      <c r="T118" s="377"/>
      <c r="U118" s="377"/>
      <c r="V118" s="377"/>
      <c r="W118" s="377"/>
      <c r="X118" s="377"/>
      <c r="Y118" s="377"/>
      <c r="Z118">
        <v>180</v>
      </c>
      <c r="AA118">
        <v>2</v>
      </c>
      <c r="AB118">
        <v>11606994</v>
      </c>
      <c r="AC118" t="s">
        <v>1835</v>
      </c>
      <c r="AD118" t="s">
        <v>629</v>
      </c>
      <c r="AF118" t="s">
        <v>624</v>
      </c>
      <c r="AH118" t="s">
        <v>626</v>
      </c>
      <c r="AI118">
        <v>56</v>
      </c>
      <c r="AJ118" t="s">
        <v>625</v>
      </c>
      <c r="AK118">
        <v>57</v>
      </c>
      <c r="AL118" t="s">
        <v>627</v>
      </c>
      <c r="AM118">
        <v>57</v>
      </c>
      <c r="AN118" t="s">
        <v>628</v>
      </c>
    </row>
    <row r="119" spans="1:54" ht="14.25" customHeight="1" x14ac:dyDescent="0.25">
      <c r="A119" s="375"/>
      <c r="B119" s="375"/>
      <c r="C119" s="375"/>
      <c r="D119" s="376"/>
      <c r="E119" s="377"/>
      <c r="F119" s="377"/>
      <c r="G119" s="377"/>
      <c r="H119" s="377"/>
      <c r="I119" s="377"/>
      <c r="J119" s="377"/>
      <c r="K119" s="377"/>
      <c r="L119" s="377"/>
      <c r="M119" s="377"/>
      <c r="N119" s="377"/>
      <c r="O119" s="377"/>
      <c r="P119" s="377"/>
      <c r="Q119" s="377"/>
      <c r="R119" s="377"/>
      <c r="S119" s="377"/>
      <c r="T119" s="377"/>
      <c r="U119" s="377"/>
      <c r="V119" s="377"/>
      <c r="W119" s="377"/>
      <c r="X119" s="377"/>
      <c r="Y119" s="377"/>
      <c r="Z119">
        <v>180</v>
      </c>
      <c r="AA119">
        <v>2</v>
      </c>
      <c r="AB119">
        <v>11606824</v>
      </c>
      <c r="AC119" t="s">
        <v>1836</v>
      </c>
      <c r="AD119" t="s">
        <v>629</v>
      </c>
      <c r="AF119" t="s">
        <v>624</v>
      </c>
      <c r="AH119" t="s">
        <v>626</v>
      </c>
      <c r="AI119">
        <v>68</v>
      </c>
      <c r="AJ119" t="s">
        <v>625</v>
      </c>
      <c r="AK119">
        <v>64</v>
      </c>
      <c r="AL119" t="s">
        <v>627</v>
      </c>
      <c r="AM119">
        <v>70</v>
      </c>
      <c r="AN119" t="s">
        <v>628</v>
      </c>
    </row>
    <row r="120" spans="1:54" ht="14.25" customHeight="1" x14ac:dyDescent="0.25">
      <c r="A120" s="375"/>
      <c r="B120" s="375"/>
      <c r="C120" s="375"/>
      <c r="D120" s="376"/>
      <c r="E120" s="377"/>
      <c r="F120" s="377"/>
      <c r="G120" s="377"/>
      <c r="H120" s="377"/>
      <c r="I120" s="377"/>
      <c r="J120" s="377"/>
      <c r="K120" s="377"/>
      <c r="L120" s="377"/>
      <c r="M120" s="377"/>
      <c r="N120" s="377"/>
      <c r="O120" s="377"/>
      <c r="P120" s="377"/>
      <c r="Q120" s="377"/>
      <c r="R120" s="377"/>
      <c r="S120" s="377"/>
      <c r="T120" s="377"/>
      <c r="U120" s="377"/>
      <c r="V120" s="377"/>
      <c r="W120" s="377"/>
      <c r="X120" s="377"/>
      <c r="Y120" s="377"/>
      <c r="Z120">
        <v>180</v>
      </c>
      <c r="AA120">
        <v>2</v>
      </c>
      <c r="AB120">
        <v>11607005</v>
      </c>
      <c r="AC120" t="s">
        <v>1837</v>
      </c>
      <c r="AD120" t="s">
        <v>629</v>
      </c>
      <c r="AF120" t="s">
        <v>624</v>
      </c>
      <c r="AH120" t="s">
        <v>626</v>
      </c>
      <c r="AI120">
        <v>61</v>
      </c>
      <c r="AJ120" t="s">
        <v>625</v>
      </c>
      <c r="AK120">
        <v>55</v>
      </c>
      <c r="AL120" t="s">
        <v>627</v>
      </c>
      <c r="AM120">
        <v>68</v>
      </c>
      <c r="AN120" t="s">
        <v>628</v>
      </c>
    </row>
    <row r="121" spans="1:54" ht="14.25" customHeight="1" x14ac:dyDescent="0.25">
      <c r="A121" s="375"/>
      <c r="B121" s="375"/>
      <c r="C121" s="375"/>
      <c r="D121" s="376"/>
      <c r="E121" s="377"/>
      <c r="F121" s="377"/>
      <c r="G121" s="377"/>
      <c r="H121" s="377"/>
      <c r="I121" s="377"/>
      <c r="J121" s="377"/>
      <c r="K121" s="377"/>
      <c r="L121" s="377"/>
      <c r="M121" s="377"/>
      <c r="N121" s="377"/>
      <c r="O121" s="377"/>
      <c r="P121" s="377"/>
      <c r="Q121" s="377"/>
      <c r="R121" s="377"/>
      <c r="S121" s="377"/>
      <c r="T121" s="377"/>
      <c r="U121" s="377"/>
      <c r="V121" s="377"/>
      <c r="W121" s="377"/>
      <c r="X121" s="377"/>
      <c r="Y121" s="377"/>
      <c r="Z121">
        <v>180</v>
      </c>
      <c r="AA121">
        <v>2</v>
      </c>
      <c r="AB121">
        <v>11607016</v>
      </c>
      <c r="AC121" t="s">
        <v>1838</v>
      </c>
      <c r="AD121" t="s">
        <v>629</v>
      </c>
      <c r="AF121" t="s">
        <v>624</v>
      </c>
      <c r="AH121" t="s">
        <v>626</v>
      </c>
      <c r="AI121">
        <v>72</v>
      </c>
      <c r="AJ121" t="s">
        <v>625</v>
      </c>
      <c r="AK121">
        <v>63</v>
      </c>
      <c r="AL121" t="s">
        <v>627</v>
      </c>
      <c r="AM121">
        <v>59</v>
      </c>
      <c r="AN121" t="s">
        <v>628</v>
      </c>
    </row>
    <row r="122" spans="1:54" ht="14.25" customHeight="1" x14ac:dyDescent="0.25">
      <c r="A122" s="375"/>
      <c r="B122" s="375"/>
      <c r="C122" s="375"/>
      <c r="D122" s="376"/>
      <c r="E122" s="377"/>
      <c r="F122" s="377"/>
      <c r="G122" s="377"/>
      <c r="H122" s="377"/>
      <c r="I122" s="377"/>
      <c r="J122" s="377"/>
      <c r="K122" s="377"/>
      <c r="L122" s="377"/>
      <c r="M122" s="377"/>
      <c r="N122" s="377"/>
      <c r="O122" s="377"/>
      <c r="P122" s="377"/>
      <c r="Q122" s="377"/>
      <c r="R122" s="377"/>
      <c r="S122" s="377"/>
      <c r="T122" s="377"/>
      <c r="U122" s="377"/>
      <c r="V122" s="377"/>
      <c r="W122" s="377"/>
      <c r="X122" s="377"/>
      <c r="Y122" s="377"/>
      <c r="Z122">
        <v>180</v>
      </c>
      <c r="AA122">
        <v>2</v>
      </c>
      <c r="AB122">
        <v>11607027</v>
      </c>
      <c r="AC122" t="s">
        <v>1839</v>
      </c>
      <c r="AD122" t="s">
        <v>629</v>
      </c>
      <c r="AF122" t="s">
        <v>624</v>
      </c>
      <c r="AH122" t="s">
        <v>626</v>
      </c>
      <c r="AI122">
        <v>95</v>
      </c>
      <c r="AJ122" t="s">
        <v>625</v>
      </c>
      <c r="AK122">
        <v>69</v>
      </c>
      <c r="AL122" t="s">
        <v>627</v>
      </c>
      <c r="AM122">
        <v>81</v>
      </c>
      <c r="AN122" t="s">
        <v>628</v>
      </c>
    </row>
    <row r="123" spans="1:54" ht="14.25" customHeight="1" x14ac:dyDescent="0.25">
      <c r="A123" s="700"/>
      <c r="B123" s="700"/>
      <c r="C123" s="700"/>
      <c r="D123" s="700"/>
      <c r="E123" s="700"/>
      <c r="F123" s="700"/>
      <c r="G123" s="701"/>
      <c r="H123" s="701"/>
      <c r="I123" s="701"/>
      <c r="J123" s="701"/>
      <c r="K123" s="701"/>
      <c r="L123" s="701"/>
      <c r="M123" s="701"/>
      <c r="N123" s="701"/>
      <c r="O123" s="701"/>
      <c r="P123" s="701"/>
      <c r="Q123" s="701"/>
      <c r="R123" s="701"/>
      <c r="S123" s="701"/>
      <c r="T123" s="701"/>
      <c r="U123" s="701"/>
      <c r="W123" s="700"/>
      <c r="X123" s="700"/>
      <c r="Y123" s="700"/>
      <c r="Z123">
        <v>180</v>
      </c>
      <c r="AA123">
        <v>2</v>
      </c>
      <c r="AB123">
        <v>10674325</v>
      </c>
      <c r="AC123" t="s">
        <v>1437</v>
      </c>
      <c r="AD123" t="s">
        <v>629</v>
      </c>
      <c r="AF123" t="s">
        <v>624</v>
      </c>
      <c r="AH123" t="s">
        <v>626</v>
      </c>
      <c r="AI123">
        <v>64</v>
      </c>
      <c r="AJ123" t="s">
        <v>625</v>
      </c>
      <c r="AK123">
        <v>71</v>
      </c>
      <c r="AL123" t="s">
        <v>627</v>
      </c>
      <c r="AM123">
        <v>72</v>
      </c>
      <c r="AN123" t="s">
        <v>628</v>
      </c>
      <c r="AP123" t="s">
        <v>629</v>
      </c>
      <c r="AR123" t="s">
        <v>624</v>
      </c>
      <c r="AT123" t="s">
        <v>624</v>
      </c>
    </row>
    <row r="124" spans="1:54" ht="14.25" customHeight="1" x14ac:dyDescent="0.25">
      <c r="A124" s="700"/>
      <c r="B124" s="700"/>
      <c r="G124" s="701"/>
      <c r="H124" s="701"/>
      <c r="I124" s="701"/>
      <c r="J124" s="701"/>
      <c r="K124" s="701"/>
      <c r="L124" s="701"/>
      <c r="M124" s="701"/>
      <c r="N124" s="701"/>
      <c r="O124" s="701"/>
      <c r="P124" s="701"/>
      <c r="Q124" s="701"/>
      <c r="R124" s="701"/>
      <c r="S124" s="701"/>
      <c r="T124" s="701"/>
      <c r="U124" s="701"/>
      <c r="Z124">
        <v>180</v>
      </c>
      <c r="AA124">
        <v>2</v>
      </c>
      <c r="AB124">
        <v>11607049</v>
      </c>
      <c r="AC124" t="s">
        <v>1840</v>
      </c>
      <c r="AD124" t="s">
        <v>629</v>
      </c>
      <c r="AF124" t="s">
        <v>624</v>
      </c>
      <c r="AH124" t="s">
        <v>626</v>
      </c>
      <c r="AI124">
        <v>82</v>
      </c>
      <c r="AJ124" t="s">
        <v>625</v>
      </c>
      <c r="AK124">
        <v>70</v>
      </c>
      <c r="AL124" t="s">
        <v>627</v>
      </c>
      <c r="AM124">
        <v>79</v>
      </c>
      <c r="AN124" t="s">
        <v>628</v>
      </c>
    </row>
    <row r="125" spans="1:54" ht="12.6" customHeight="1" x14ac:dyDescent="0.25">
      <c r="A125" s="700"/>
      <c r="B125" s="700"/>
      <c r="G125" s="701"/>
      <c r="H125" s="701"/>
      <c r="I125" s="701"/>
      <c r="J125" s="701"/>
      <c r="K125" s="701"/>
      <c r="L125" s="701"/>
      <c r="M125" s="701"/>
      <c r="N125" s="701"/>
      <c r="O125" s="701"/>
      <c r="P125" s="701"/>
      <c r="Q125" s="701"/>
      <c r="R125" s="701"/>
      <c r="S125" s="701"/>
      <c r="T125" s="701"/>
      <c r="U125" s="701"/>
      <c r="Z125">
        <v>180</v>
      </c>
      <c r="AA125">
        <v>2</v>
      </c>
      <c r="AB125">
        <v>11607038</v>
      </c>
      <c r="AC125" t="s">
        <v>1841</v>
      </c>
      <c r="AD125" t="s">
        <v>629</v>
      </c>
      <c r="AF125" t="s">
        <v>624</v>
      </c>
      <c r="AH125" t="s">
        <v>626</v>
      </c>
      <c r="AI125">
        <v>88</v>
      </c>
      <c r="AJ125" t="s">
        <v>625</v>
      </c>
      <c r="AK125">
        <v>69</v>
      </c>
      <c r="AL125" t="s">
        <v>627</v>
      </c>
      <c r="AM125">
        <v>77</v>
      </c>
      <c r="AN125" t="s">
        <v>628</v>
      </c>
    </row>
    <row r="126" spans="1:54" ht="8.1" customHeight="1" x14ac:dyDescent="0.25">
      <c r="G126" s="702"/>
      <c r="H126" s="702"/>
      <c r="I126" s="702"/>
      <c r="J126" s="702"/>
      <c r="K126" s="702"/>
      <c r="L126" s="702"/>
      <c r="M126" s="702"/>
      <c r="N126" s="702"/>
      <c r="O126" s="702"/>
      <c r="P126" s="702"/>
      <c r="Q126" s="702"/>
      <c r="R126" s="702"/>
      <c r="S126" s="702"/>
      <c r="T126" s="702"/>
      <c r="Z126">
        <v>180</v>
      </c>
      <c r="AA126">
        <v>2</v>
      </c>
      <c r="AB126">
        <v>11607050</v>
      </c>
      <c r="AC126" t="s">
        <v>1842</v>
      </c>
      <c r="AD126" t="s">
        <v>629</v>
      </c>
      <c r="AF126" t="s">
        <v>624</v>
      </c>
      <c r="AH126" t="s">
        <v>626</v>
      </c>
      <c r="AI126">
        <v>99</v>
      </c>
      <c r="AJ126" t="s">
        <v>625</v>
      </c>
      <c r="AK126">
        <v>68</v>
      </c>
      <c r="AL126" t="s">
        <v>627</v>
      </c>
      <c r="AM126">
        <v>86</v>
      </c>
      <c r="AN126" t="s">
        <v>628</v>
      </c>
    </row>
    <row r="127" spans="1:54" ht="13.35" customHeight="1" x14ac:dyDescent="0.25">
      <c r="A127" s="703"/>
      <c r="B127" s="703"/>
      <c r="C127" s="703"/>
      <c r="D127" s="704"/>
      <c r="E127" s="705"/>
      <c r="F127" s="705"/>
      <c r="G127" s="705"/>
      <c r="H127" s="705"/>
      <c r="I127" s="705"/>
      <c r="J127" s="705"/>
      <c r="K127" s="705"/>
      <c r="L127" s="705"/>
      <c r="M127" s="705"/>
      <c r="N127" s="705"/>
      <c r="O127" s="705"/>
      <c r="P127" s="705"/>
      <c r="Q127" s="705"/>
      <c r="R127" s="705"/>
      <c r="S127" s="705"/>
      <c r="T127" s="705"/>
      <c r="U127" s="705"/>
      <c r="V127" s="705"/>
      <c r="W127" s="705"/>
      <c r="X127" s="705"/>
      <c r="Y127" s="705"/>
      <c r="Z127">
        <v>180</v>
      </c>
      <c r="AA127">
        <v>2</v>
      </c>
      <c r="AB127">
        <v>11607061</v>
      </c>
      <c r="AC127" t="s">
        <v>1843</v>
      </c>
      <c r="AD127" t="s">
        <v>629</v>
      </c>
      <c r="AF127" t="s">
        <v>624</v>
      </c>
      <c r="AH127" t="s">
        <v>626</v>
      </c>
      <c r="AI127">
        <v>72</v>
      </c>
      <c r="AJ127" t="s">
        <v>625</v>
      </c>
      <c r="AK127">
        <v>66</v>
      </c>
      <c r="AL127" t="s">
        <v>627</v>
      </c>
      <c r="AM127">
        <v>72</v>
      </c>
      <c r="AN127" t="s">
        <v>628</v>
      </c>
    </row>
    <row r="128" spans="1:54" ht="13.35" customHeight="1" x14ac:dyDescent="0.25">
      <c r="A128" s="703"/>
      <c r="B128" s="703"/>
      <c r="C128" s="703"/>
      <c r="D128" s="704"/>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v>180</v>
      </c>
      <c r="AA128">
        <v>2</v>
      </c>
      <c r="AB128">
        <v>11607108</v>
      </c>
      <c r="AC128" t="s">
        <v>1844</v>
      </c>
      <c r="AD128" t="s">
        <v>629</v>
      </c>
      <c r="AF128" t="s">
        <v>624</v>
      </c>
      <c r="AH128" t="s">
        <v>626</v>
      </c>
      <c r="AI128">
        <v>68</v>
      </c>
      <c r="AJ128" t="s">
        <v>625</v>
      </c>
      <c r="AK128">
        <v>66</v>
      </c>
      <c r="AL128" t="s">
        <v>627</v>
      </c>
      <c r="AM128">
        <v>69</v>
      </c>
      <c r="AN128" t="s">
        <v>628</v>
      </c>
    </row>
    <row r="129" spans="1:59" ht="12.4" customHeight="1" x14ac:dyDescent="0.25">
      <c r="A129" s="703"/>
      <c r="B129" s="703"/>
      <c r="C129" s="703"/>
      <c r="D129" s="704"/>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v>180</v>
      </c>
      <c r="AA129">
        <v>2</v>
      </c>
      <c r="AB129">
        <v>11607083</v>
      </c>
      <c r="AC129" t="s">
        <v>1845</v>
      </c>
      <c r="AD129" t="s">
        <v>629</v>
      </c>
      <c r="AF129" t="s">
        <v>624</v>
      </c>
      <c r="AH129" t="s">
        <v>626</v>
      </c>
      <c r="AI129">
        <v>81</v>
      </c>
      <c r="AJ129" t="s">
        <v>625</v>
      </c>
      <c r="AK129">
        <v>60</v>
      </c>
      <c r="AL129" t="s">
        <v>627</v>
      </c>
      <c r="AM129">
        <v>62</v>
      </c>
      <c r="AN129" t="s">
        <v>628</v>
      </c>
    </row>
    <row r="130" spans="1:59" ht="12.4" customHeight="1" x14ac:dyDescent="0.25">
      <c r="A130" s="703"/>
      <c r="B130" s="703"/>
      <c r="C130" s="703"/>
      <c r="D130" s="704"/>
      <c r="E130" s="705"/>
      <c r="F130" s="705"/>
      <c r="G130" s="705"/>
      <c r="H130" s="705"/>
      <c r="I130" s="705"/>
      <c r="J130" s="705"/>
      <c r="K130" s="705"/>
      <c r="L130" s="705"/>
      <c r="M130" s="705"/>
      <c r="N130" s="705"/>
      <c r="O130" s="705"/>
      <c r="P130" s="705"/>
      <c r="Q130" s="705"/>
      <c r="R130" s="705"/>
      <c r="S130" s="705"/>
      <c r="T130" s="705"/>
      <c r="U130" s="705"/>
      <c r="V130" s="705"/>
      <c r="W130" s="705"/>
      <c r="X130" s="705"/>
      <c r="Y130" s="705"/>
      <c r="Z130">
        <v>180</v>
      </c>
      <c r="AA130">
        <v>2</v>
      </c>
      <c r="AB130">
        <v>11607119</v>
      </c>
      <c r="AC130" t="s">
        <v>1846</v>
      </c>
      <c r="AD130" t="s">
        <v>629</v>
      </c>
      <c r="AF130" t="s">
        <v>624</v>
      </c>
      <c r="AH130" t="s">
        <v>626</v>
      </c>
      <c r="AI130">
        <v>88</v>
      </c>
      <c r="AJ130" t="s">
        <v>625</v>
      </c>
      <c r="AK130">
        <v>63</v>
      </c>
      <c r="AL130" t="s">
        <v>627</v>
      </c>
      <c r="AM130">
        <v>75</v>
      </c>
      <c r="AN130" t="s">
        <v>628</v>
      </c>
    </row>
    <row r="131" spans="1:59" ht="12.4" customHeight="1" x14ac:dyDescent="0.25">
      <c r="A131" s="703"/>
      <c r="B131" s="703"/>
      <c r="C131" s="703"/>
      <c r="D131" s="704"/>
      <c r="E131" s="705"/>
      <c r="F131" s="705"/>
      <c r="G131" s="705"/>
      <c r="H131" s="705"/>
      <c r="I131" s="705"/>
      <c r="J131" s="705"/>
      <c r="K131" s="705"/>
      <c r="L131" s="705"/>
      <c r="M131" s="705"/>
      <c r="N131" s="705"/>
      <c r="O131" s="705"/>
      <c r="P131" s="705"/>
      <c r="Q131" s="705"/>
      <c r="R131" s="705"/>
      <c r="S131" s="705"/>
      <c r="T131" s="705"/>
      <c r="U131" s="705"/>
      <c r="V131" s="705"/>
      <c r="W131" s="705"/>
      <c r="X131" s="705"/>
      <c r="Y131" s="705"/>
      <c r="Z131">
        <v>20</v>
      </c>
      <c r="AA131">
        <v>2</v>
      </c>
      <c r="AB131">
        <v>10674428</v>
      </c>
      <c r="AC131" t="s">
        <v>1443</v>
      </c>
      <c r="AD131" t="s">
        <v>629</v>
      </c>
      <c r="AF131" t="s">
        <v>624</v>
      </c>
      <c r="AH131" t="s">
        <v>1432</v>
      </c>
      <c r="AI131">
        <v>0</v>
      </c>
      <c r="AJ131" t="s">
        <v>1411</v>
      </c>
      <c r="AL131" t="s">
        <v>1444</v>
      </c>
      <c r="AM131">
        <v>0</v>
      </c>
      <c r="AN131" t="s">
        <v>1445</v>
      </c>
      <c r="AP131" t="s">
        <v>1446</v>
      </c>
      <c r="AQ131">
        <v>0</v>
      </c>
      <c r="AR131" t="s">
        <v>1447</v>
      </c>
      <c r="AT131" t="s">
        <v>1447</v>
      </c>
      <c r="AV131" t="s">
        <v>629</v>
      </c>
      <c r="AX131" t="s">
        <v>624</v>
      </c>
      <c r="AZ131" t="s">
        <v>624</v>
      </c>
      <c r="BB131" t="s">
        <v>625</v>
      </c>
      <c r="BD131" t="s">
        <v>627</v>
      </c>
      <c r="BF131" t="s">
        <v>627</v>
      </c>
    </row>
    <row r="132" spans="1:59" ht="12.4" customHeight="1" x14ac:dyDescent="0.25">
      <c r="A132" s="703"/>
      <c r="B132" s="703"/>
      <c r="C132" s="703"/>
      <c r="D132" s="704"/>
      <c r="E132" s="705"/>
      <c r="F132" s="705"/>
      <c r="G132" s="705"/>
      <c r="H132" s="705"/>
      <c r="I132" s="705"/>
      <c r="J132" s="705"/>
      <c r="K132" s="705"/>
      <c r="L132" s="705"/>
      <c r="M132" s="705"/>
      <c r="N132" s="705"/>
      <c r="O132" s="705"/>
      <c r="P132" s="705"/>
      <c r="Q132" s="705"/>
      <c r="R132" s="705"/>
      <c r="S132" s="705"/>
      <c r="T132" s="705"/>
      <c r="U132" s="705"/>
      <c r="V132" s="705"/>
      <c r="W132" s="705"/>
      <c r="X132" s="705"/>
      <c r="Y132" s="705"/>
      <c r="Z132">
        <v>180</v>
      </c>
      <c r="AA132">
        <v>2</v>
      </c>
      <c r="AB132">
        <v>11607120</v>
      </c>
      <c r="AC132" t="s">
        <v>1847</v>
      </c>
      <c r="AD132" t="s">
        <v>629</v>
      </c>
      <c r="AF132" t="s">
        <v>624</v>
      </c>
      <c r="AH132" t="s">
        <v>626</v>
      </c>
      <c r="AI132">
        <v>92</v>
      </c>
      <c r="AJ132" t="s">
        <v>625</v>
      </c>
      <c r="AK132">
        <v>66</v>
      </c>
      <c r="AL132" t="s">
        <v>627</v>
      </c>
      <c r="AM132">
        <v>67</v>
      </c>
      <c r="AN132" t="s">
        <v>628</v>
      </c>
    </row>
    <row r="133" spans="1:59" ht="12.4" customHeight="1" x14ac:dyDescent="0.25">
      <c r="A133" s="703"/>
      <c r="B133" s="703"/>
      <c r="C133" s="703"/>
      <c r="D133" s="704"/>
      <c r="E133" s="707"/>
      <c r="F133" s="705"/>
      <c r="G133" s="705"/>
      <c r="H133" s="705"/>
      <c r="I133" s="705"/>
      <c r="J133" s="705"/>
      <c r="K133" s="705"/>
      <c r="L133" s="705"/>
      <c r="M133" s="705"/>
      <c r="N133" s="705"/>
      <c r="O133" s="705"/>
      <c r="P133" s="705"/>
      <c r="Q133" s="705"/>
      <c r="R133" s="705"/>
      <c r="S133" s="705"/>
      <c r="T133" s="705"/>
      <c r="U133" s="705"/>
      <c r="V133" s="705"/>
      <c r="W133" s="705"/>
      <c r="X133" s="705"/>
      <c r="Y133" s="705"/>
      <c r="Z133">
        <v>180</v>
      </c>
      <c r="AA133">
        <v>2</v>
      </c>
      <c r="AB133">
        <v>11607131</v>
      </c>
      <c r="AC133" t="s">
        <v>1848</v>
      </c>
      <c r="AD133" t="s">
        <v>629</v>
      </c>
      <c r="AF133" t="s">
        <v>624</v>
      </c>
      <c r="AH133" t="s">
        <v>626</v>
      </c>
      <c r="AI133">
        <v>70</v>
      </c>
      <c r="AJ133" t="s">
        <v>625</v>
      </c>
      <c r="AK133">
        <v>63</v>
      </c>
      <c r="AL133" t="s">
        <v>627</v>
      </c>
      <c r="AM133">
        <v>61</v>
      </c>
      <c r="AN133" t="s">
        <v>628</v>
      </c>
    </row>
    <row r="134" spans="1:59" ht="12.4" customHeight="1" x14ac:dyDescent="0.25">
      <c r="A134" s="703"/>
      <c r="B134" s="703"/>
      <c r="C134" s="703"/>
      <c r="D134" s="704"/>
      <c r="E134" s="705"/>
      <c r="F134" s="705"/>
      <c r="G134" s="705"/>
      <c r="H134" s="705"/>
      <c r="I134" s="705"/>
      <c r="J134" s="705"/>
      <c r="K134" s="705"/>
      <c r="L134" s="705"/>
      <c r="M134" s="705"/>
      <c r="N134" s="705"/>
      <c r="O134" s="705"/>
      <c r="P134" s="705"/>
      <c r="Q134" s="705"/>
      <c r="R134" s="705"/>
      <c r="S134" s="705"/>
      <c r="T134" s="705"/>
      <c r="U134" s="705"/>
      <c r="V134" s="705"/>
      <c r="W134" s="705"/>
      <c r="X134" s="705"/>
      <c r="Y134" s="705"/>
      <c r="Z134">
        <v>180</v>
      </c>
      <c r="AA134">
        <v>2</v>
      </c>
      <c r="AB134">
        <v>11607142</v>
      </c>
      <c r="AC134" t="s">
        <v>1849</v>
      </c>
      <c r="AD134" t="s">
        <v>629</v>
      </c>
      <c r="AF134" t="s">
        <v>624</v>
      </c>
      <c r="AH134" t="s">
        <v>626</v>
      </c>
      <c r="AI134">
        <v>88</v>
      </c>
      <c r="AJ134" t="s">
        <v>625</v>
      </c>
      <c r="AK134">
        <v>76</v>
      </c>
      <c r="AL134" t="s">
        <v>627</v>
      </c>
      <c r="AM134">
        <v>77</v>
      </c>
      <c r="AN134" t="s">
        <v>628</v>
      </c>
    </row>
    <row r="135" spans="1:59" ht="12.4" customHeight="1" x14ac:dyDescent="0.25">
      <c r="A135" s="703"/>
      <c r="B135" s="703"/>
      <c r="C135" s="703"/>
      <c r="D135" s="704"/>
      <c r="E135" s="705"/>
      <c r="F135" s="705"/>
      <c r="G135" s="705"/>
      <c r="H135" s="705"/>
      <c r="I135" s="705"/>
      <c r="J135" s="705"/>
      <c r="K135" s="705"/>
      <c r="L135" s="705"/>
      <c r="M135" s="705"/>
      <c r="N135" s="705"/>
      <c r="O135" s="705"/>
      <c r="P135" s="705"/>
      <c r="Q135" s="705"/>
      <c r="R135" s="705"/>
      <c r="S135" s="705"/>
      <c r="T135" s="705"/>
      <c r="U135" s="705"/>
      <c r="V135" s="705"/>
      <c r="W135" s="705"/>
      <c r="X135" s="705"/>
      <c r="Y135" s="705"/>
      <c r="Z135">
        <v>180</v>
      </c>
      <c r="AA135">
        <v>2</v>
      </c>
      <c r="AB135">
        <v>11607153</v>
      </c>
      <c r="AC135" t="s">
        <v>1850</v>
      </c>
      <c r="AD135" t="s">
        <v>629</v>
      </c>
      <c r="AF135" t="s">
        <v>624</v>
      </c>
      <c r="AH135" t="s">
        <v>626</v>
      </c>
      <c r="AI135">
        <v>63</v>
      </c>
      <c r="AJ135" t="s">
        <v>625</v>
      </c>
      <c r="AK135">
        <v>56</v>
      </c>
      <c r="AL135" t="s">
        <v>627</v>
      </c>
      <c r="AM135">
        <v>61</v>
      </c>
      <c r="AN135" t="s">
        <v>628</v>
      </c>
    </row>
    <row r="136" spans="1:59" ht="12.4" customHeight="1" x14ac:dyDescent="0.25">
      <c r="A136" s="703"/>
      <c r="B136" s="703"/>
      <c r="C136" s="703"/>
      <c r="D136" s="704"/>
      <c r="E136" s="705"/>
      <c r="F136" s="705"/>
      <c r="G136" s="705"/>
      <c r="H136" s="705"/>
      <c r="I136" s="705"/>
      <c r="J136" s="705"/>
      <c r="K136" s="705"/>
      <c r="L136" s="705"/>
      <c r="M136" s="705"/>
      <c r="N136" s="705"/>
      <c r="O136" s="705"/>
      <c r="P136" s="705"/>
      <c r="Q136" s="705"/>
      <c r="R136" s="705"/>
      <c r="S136" s="705"/>
      <c r="T136" s="705"/>
      <c r="U136" s="705"/>
      <c r="V136" s="705"/>
      <c r="W136" s="705"/>
      <c r="X136" s="705"/>
      <c r="Y136" s="705"/>
      <c r="Z136">
        <v>220</v>
      </c>
      <c r="AA136">
        <v>2</v>
      </c>
      <c r="AB136">
        <v>10878808</v>
      </c>
      <c r="AC136" t="s">
        <v>1522</v>
      </c>
      <c r="AD136" t="s">
        <v>896</v>
      </c>
      <c r="AE136">
        <v>44</v>
      </c>
      <c r="AF136" t="s">
        <v>629</v>
      </c>
      <c r="AG136">
        <v>50</v>
      </c>
      <c r="AH136" t="s">
        <v>624</v>
      </c>
      <c r="AI136">
        <v>61</v>
      </c>
      <c r="AJ136" t="s">
        <v>626</v>
      </c>
      <c r="AK136">
        <v>51</v>
      </c>
      <c r="AL136" t="s">
        <v>1411</v>
      </c>
      <c r="AM136">
        <v>51</v>
      </c>
      <c r="AN136" t="s">
        <v>1477</v>
      </c>
      <c r="AO136">
        <v>40</v>
      </c>
      <c r="AP136" t="s">
        <v>625</v>
      </c>
      <c r="AQ136">
        <v>50</v>
      </c>
      <c r="AR136" t="s">
        <v>627</v>
      </c>
      <c r="AS136">
        <v>57</v>
      </c>
      <c r="AT136" t="s">
        <v>628</v>
      </c>
      <c r="AU136">
        <v>70</v>
      </c>
      <c r="AV136" t="s">
        <v>897</v>
      </c>
      <c r="AW136">
        <v>16</v>
      </c>
    </row>
    <row r="137" spans="1:59" ht="12.4" customHeight="1" x14ac:dyDescent="0.25">
      <c r="A137" s="703"/>
      <c r="B137" s="703"/>
      <c r="C137" s="703"/>
      <c r="D137" s="704"/>
      <c r="E137" s="705"/>
      <c r="F137" s="705"/>
      <c r="G137" s="705"/>
      <c r="H137" s="705"/>
      <c r="I137" s="705"/>
      <c r="J137" s="705"/>
      <c r="K137" s="705"/>
      <c r="L137" s="705"/>
      <c r="M137" s="705"/>
      <c r="N137" s="705"/>
      <c r="O137" s="705"/>
      <c r="P137" s="705"/>
      <c r="Q137" s="705"/>
      <c r="R137" s="705"/>
      <c r="S137" s="705"/>
      <c r="T137" s="705"/>
      <c r="U137" s="705"/>
      <c r="V137" s="705"/>
      <c r="W137" s="705"/>
      <c r="X137" s="705"/>
      <c r="Y137" s="705"/>
      <c r="Z137">
        <v>250</v>
      </c>
      <c r="AA137">
        <v>2</v>
      </c>
      <c r="AB137">
        <v>9856275</v>
      </c>
      <c r="AC137" t="s">
        <v>1523</v>
      </c>
      <c r="AD137" t="s">
        <v>895</v>
      </c>
      <c r="AE137">
        <v>66</v>
      </c>
      <c r="AF137" t="s">
        <v>618</v>
      </c>
      <c r="AG137">
        <v>79</v>
      </c>
      <c r="AH137" t="s">
        <v>623</v>
      </c>
      <c r="AI137">
        <v>68</v>
      </c>
      <c r="AJ137" t="s">
        <v>619</v>
      </c>
      <c r="AK137">
        <v>75</v>
      </c>
      <c r="AL137" t="s">
        <v>621</v>
      </c>
      <c r="AM137">
        <v>74</v>
      </c>
      <c r="AN137" t="s">
        <v>622</v>
      </c>
      <c r="AO137">
        <v>88</v>
      </c>
      <c r="AP137" t="s">
        <v>620</v>
      </c>
      <c r="AQ137">
        <v>96</v>
      </c>
      <c r="AR137" t="s">
        <v>896</v>
      </c>
      <c r="AS137">
        <v>44</v>
      </c>
      <c r="AT137" t="s">
        <v>629</v>
      </c>
      <c r="AU137">
        <v>73</v>
      </c>
      <c r="AV137" t="s">
        <v>624</v>
      </c>
      <c r="AW137">
        <v>66</v>
      </c>
      <c r="AX137" t="s">
        <v>626</v>
      </c>
      <c r="AY137">
        <v>50</v>
      </c>
      <c r="AZ137" t="s">
        <v>625</v>
      </c>
      <c r="BA137">
        <v>79</v>
      </c>
      <c r="BB137" t="s">
        <v>627</v>
      </c>
      <c r="BC137">
        <v>70</v>
      </c>
      <c r="BD137" t="s">
        <v>628</v>
      </c>
      <c r="BE137">
        <v>68</v>
      </c>
      <c r="BF137" t="s">
        <v>897</v>
      </c>
      <c r="BG137">
        <v>54</v>
      </c>
    </row>
    <row r="138" spans="1:59" ht="12.4" customHeight="1" x14ac:dyDescent="0.25">
      <c r="A138" s="703"/>
      <c r="B138" s="703"/>
      <c r="C138" s="703"/>
      <c r="D138" s="704"/>
      <c r="E138" s="705"/>
      <c r="F138" s="705"/>
      <c r="G138" s="705"/>
      <c r="H138" s="705"/>
      <c r="I138" s="705"/>
      <c r="J138" s="705"/>
      <c r="K138" s="705"/>
      <c r="L138" s="705"/>
      <c r="M138" s="705"/>
      <c r="N138" s="705"/>
      <c r="O138" s="705"/>
      <c r="P138" s="705"/>
      <c r="Q138" s="705"/>
      <c r="R138" s="705"/>
      <c r="S138" s="705"/>
      <c r="T138" s="705"/>
      <c r="U138" s="705"/>
      <c r="V138" s="705"/>
      <c r="W138" s="705"/>
      <c r="X138" s="705"/>
      <c r="Y138" s="705"/>
      <c r="Z138">
        <v>250</v>
      </c>
      <c r="AA138">
        <v>2</v>
      </c>
      <c r="AB138">
        <v>10878406</v>
      </c>
      <c r="AC138" t="s">
        <v>1524</v>
      </c>
      <c r="AD138" t="s">
        <v>896</v>
      </c>
      <c r="AE138">
        <v>84</v>
      </c>
      <c r="AF138" t="s">
        <v>629</v>
      </c>
      <c r="AG138">
        <v>77</v>
      </c>
      <c r="AH138" t="s">
        <v>624</v>
      </c>
      <c r="AI138">
        <v>63</v>
      </c>
      <c r="AJ138" t="s">
        <v>626</v>
      </c>
      <c r="AK138">
        <v>79</v>
      </c>
      <c r="AL138" t="s">
        <v>625</v>
      </c>
      <c r="AM138">
        <v>76</v>
      </c>
      <c r="AN138" t="s">
        <v>627</v>
      </c>
      <c r="AO138">
        <v>62</v>
      </c>
      <c r="AP138" t="s">
        <v>628</v>
      </c>
      <c r="AQ138">
        <v>63</v>
      </c>
      <c r="AR138" t="s">
        <v>898</v>
      </c>
      <c r="AS138">
        <v>70</v>
      </c>
    </row>
    <row r="139" spans="1:59" ht="12.4" customHeight="1" x14ac:dyDescent="0.25">
      <c r="A139" s="708"/>
      <c r="B139" s="709"/>
      <c r="C139" s="709"/>
      <c r="D139" s="709"/>
      <c r="E139" s="709"/>
      <c r="F139" s="710"/>
      <c r="G139" s="710"/>
      <c r="H139" s="711"/>
      <c r="I139" s="709"/>
      <c r="J139" s="709"/>
      <c r="K139" s="709"/>
      <c r="Z139">
        <v>250</v>
      </c>
      <c r="AA139">
        <v>2</v>
      </c>
      <c r="AB139">
        <v>10878428</v>
      </c>
      <c r="AC139" t="s">
        <v>1525</v>
      </c>
      <c r="AD139" t="s">
        <v>896</v>
      </c>
      <c r="AE139">
        <v>85</v>
      </c>
      <c r="AF139" t="s">
        <v>629</v>
      </c>
      <c r="AG139">
        <v>80</v>
      </c>
      <c r="AH139" t="s">
        <v>624</v>
      </c>
      <c r="AI139">
        <v>85</v>
      </c>
      <c r="AJ139" t="s">
        <v>626</v>
      </c>
      <c r="AK139">
        <v>79</v>
      </c>
      <c r="AL139" t="s">
        <v>625</v>
      </c>
      <c r="AM139">
        <v>68</v>
      </c>
      <c r="AN139" t="s">
        <v>627</v>
      </c>
      <c r="AO139">
        <v>80</v>
      </c>
      <c r="AP139" t="s">
        <v>628</v>
      </c>
      <c r="AQ139">
        <v>77</v>
      </c>
      <c r="AR139" t="s">
        <v>897</v>
      </c>
      <c r="AS139">
        <v>65</v>
      </c>
    </row>
    <row r="140" spans="1:59" ht="11.1" customHeight="1" x14ac:dyDescent="0.25">
      <c r="A140" s="708"/>
      <c r="B140" s="709"/>
      <c r="C140" s="709"/>
      <c r="D140" s="709"/>
      <c r="E140" s="709"/>
      <c r="F140" s="710"/>
      <c r="G140" s="710"/>
      <c r="H140" s="711"/>
      <c r="I140" s="709"/>
      <c r="J140" s="709"/>
      <c r="K140" s="709"/>
      <c r="Z140">
        <v>250</v>
      </c>
      <c r="AA140">
        <v>2</v>
      </c>
      <c r="AB140">
        <v>10878440</v>
      </c>
      <c r="AC140" t="s">
        <v>1526</v>
      </c>
      <c r="AD140" t="s">
        <v>896</v>
      </c>
      <c r="AE140">
        <v>71</v>
      </c>
      <c r="AF140" t="s">
        <v>629</v>
      </c>
      <c r="AG140">
        <v>68</v>
      </c>
      <c r="AH140" t="s">
        <v>624</v>
      </c>
      <c r="AI140">
        <v>77</v>
      </c>
      <c r="AJ140" t="s">
        <v>626</v>
      </c>
      <c r="AK140">
        <v>50</v>
      </c>
      <c r="AL140" t="s">
        <v>625</v>
      </c>
      <c r="AM140">
        <v>66</v>
      </c>
      <c r="AN140" t="s">
        <v>627</v>
      </c>
      <c r="AO140">
        <v>61</v>
      </c>
      <c r="AP140" t="s">
        <v>628</v>
      </c>
      <c r="AQ140">
        <v>71</v>
      </c>
      <c r="AR140" t="s">
        <v>897</v>
      </c>
      <c r="AS140">
        <v>66</v>
      </c>
    </row>
    <row r="141" spans="1:59" ht="8.25" customHeight="1" x14ac:dyDescent="0.25">
      <c r="Z141">
        <v>170</v>
      </c>
      <c r="AA141">
        <v>2</v>
      </c>
      <c r="AB141">
        <v>10878451</v>
      </c>
      <c r="AC141" t="s">
        <v>1527</v>
      </c>
      <c r="AD141" t="s">
        <v>896</v>
      </c>
      <c r="AE141">
        <v>53</v>
      </c>
      <c r="AF141" t="s">
        <v>629</v>
      </c>
      <c r="AH141" t="s">
        <v>624</v>
      </c>
      <c r="AJ141" t="s">
        <v>1432</v>
      </c>
      <c r="AK141">
        <v>0</v>
      </c>
      <c r="AL141" t="s">
        <v>1411</v>
      </c>
      <c r="AN141" t="s">
        <v>625</v>
      </c>
      <c r="AO141">
        <v>60</v>
      </c>
      <c r="AP141" t="s">
        <v>627</v>
      </c>
      <c r="AQ141">
        <v>52</v>
      </c>
      <c r="AR141" t="s">
        <v>628</v>
      </c>
      <c r="AS141">
        <v>16</v>
      </c>
      <c r="AT141" t="s">
        <v>628</v>
      </c>
    </row>
    <row r="142" spans="1:59" ht="12.4" customHeight="1" x14ac:dyDescent="0.25">
      <c r="Z142">
        <v>250</v>
      </c>
      <c r="AA142">
        <v>2</v>
      </c>
      <c r="AB142">
        <v>10878691</v>
      </c>
      <c r="AC142" t="s">
        <v>1528</v>
      </c>
      <c r="AD142" t="s">
        <v>896</v>
      </c>
      <c r="AE142">
        <v>72</v>
      </c>
      <c r="AF142" t="s">
        <v>629</v>
      </c>
      <c r="AG142">
        <v>66</v>
      </c>
      <c r="AH142" t="s">
        <v>624</v>
      </c>
      <c r="AI142">
        <v>75</v>
      </c>
      <c r="AJ142" t="s">
        <v>626</v>
      </c>
      <c r="AK142">
        <v>81</v>
      </c>
      <c r="AL142" t="s">
        <v>625</v>
      </c>
      <c r="AM142">
        <v>65</v>
      </c>
      <c r="AN142" t="s">
        <v>627</v>
      </c>
      <c r="AO142">
        <v>66</v>
      </c>
      <c r="AP142" t="s">
        <v>628</v>
      </c>
      <c r="AQ142">
        <v>65</v>
      </c>
      <c r="AR142" t="s">
        <v>898</v>
      </c>
      <c r="AS142">
        <v>64</v>
      </c>
    </row>
    <row r="143" spans="1:59" ht="12.4" customHeight="1" x14ac:dyDescent="0.25">
      <c r="A143" s="712"/>
      <c r="B143" s="713"/>
      <c r="C143" s="713"/>
      <c r="D143" s="714"/>
      <c r="E143" s="714"/>
      <c r="F143" s="714"/>
      <c r="G143" s="712"/>
      <c r="H143" s="715"/>
      <c r="I143" s="716"/>
      <c r="J143" s="716"/>
      <c r="K143" s="717"/>
      <c r="L143" s="717"/>
      <c r="M143" s="717"/>
      <c r="N143" s="716"/>
      <c r="Z143">
        <v>250</v>
      </c>
      <c r="AA143">
        <v>2</v>
      </c>
      <c r="AB143">
        <v>10878819</v>
      </c>
      <c r="AC143" t="s">
        <v>1529</v>
      </c>
      <c r="AD143" t="s">
        <v>896</v>
      </c>
      <c r="AE143">
        <v>48</v>
      </c>
      <c r="AF143" t="s">
        <v>629</v>
      </c>
      <c r="AG143">
        <v>69</v>
      </c>
      <c r="AH143" t="s">
        <v>624</v>
      </c>
      <c r="AI143">
        <v>80</v>
      </c>
      <c r="AJ143" t="s">
        <v>626</v>
      </c>
      <c r="AK143">
        <v>54</v>
      </c>
      <c r="AL143" t="s">
        <v>625</v>
      </c>
      <c r="AM143">
        <v>66</v>
      </c>
      <c r="AN143" t="s">
        <v>627</v>
      </c>
      <c r="AO143">
        <v>65</v>
      </c>
      <c r="AP143" t="s">
        <v>628</v>
      </c>
      <c r="AQ143">
        <v>56</v>
      </c>
      <c r="AR143" t="s">
        <v>897</v>
      </c>
      <c r="AS143">
        <v>64</v>
      </c>
    </row>
    <row r="144" spans="1:59" ht="12.4" customHeight="1" x14ac:dyDescent="0.25">
      <c r="A144" s="718"/>
      <c r="B144" s="713"/>
      <c r="C144" s="713"/>
      <c r="D144" s="714"/>
      <c r="E144" s="714"/>
      <c r="F144" s="714"/>
      <c r="G144" s="718"/>
      <c r="H144" s="719"/>
      <c r="I144" s="716"/>
      <c r="J144" s="716"/>
      <c r="K144" s="717"/>
      <c r="L144" s="717"/>
      <c r="M144" s="717"/>
      <c r="N144" s="716"/>
      <c r="Z144">
        <v>250</v>
      </c>
      <c r="AA144">
        <v>2</v>
      </c>
      <c r="AB144">
        <v>10878727</v>
      </c>
      <c r="AC144" t="s">
        <v>1530</v>
      </c>
      <c r="AD144" t="s">
        <v>896</v>
      </c>
      <c r="AE144">
        <v>75</v>
      </c>
      <c r="AF144" t="s">
        <v>629</v>
      </c>
      <c r="AG144">
        <v>71</v>
      </c>
      <c r="AH144" t="s">
        <v>624</v>
      </c>
      <c r="AI144">
        <v>72</v>
      </c>
      <c r="AJ144" t="s">
        <v>626</v>
      </c>
      <c r="AK144">
        <v>72</v>
      </c>
      <c r="AL144" t="s">
        <v>625</v>
      </c>
      <c r="AM144">
        <v>66</v>
      </c>
      <c r="AN144" t="s">
        <v>627</v>
      </c>
      <c r="AO144">
        <v>67</v>
      </c>
      <c r="AP144" t="s">
        <v>628</v>
      </c>
      <c r="AQ144">
        <v>71</v>
      </c>
      <c r="AR144" t="s">
        <v>898</v>
      </c>
      <c r="AS144">
        <v>70</v>
      </c>
    </row>
    <row r="145" spans="1:59" ht="12.4" customHeight="1" x14ac:dyDescent="0.25">
      <c r="A145" s="712"/>
      <c r="B145" s="714"/>
      <c r="C145" s="714"/>
      <c r="D145" s="714"/>
      <c r="E145" s="714"/>
      <c r="F145" s="714"/>
      <c r="G145" s="712"/>
      <c r="H145" s="715"/>
      <c r="I145" s="716"/>
      <c r="J145" s="716"/>
      <c r="K145" s="717"/>
      <c r="L145" s="717"/>
      <c r="M145" s="717"/>
      <c r="N145" s="716"/>
      <c r="O145" s="717"/>
      <c r="P145" s="717"/>
      <c r="Q145" s="717"/>
      <c r="R145" s="717"/>
      <c r="S145" s="717"/>
      <c r="Z145">
        <v>250</v>
      </c>
      <c r="AA145">
        <v>2</v>
      </c>
      <c r="AB145">
        <v>10878738</v>
      </c>
      <c r="AC145" t="s">
        <v>1531</v>
      </c>
      <c r="AD145" t="s">
        <v>896</v>
      </c>
      <c r="AE145">
        <v>68</v>
      </c>
      <c r="AF145" t="s">
        <v>629</v>
      </c>
      <c r="AG145">
        <v>71</v>
      </c>
      <c r="AH145" t="s">
        <v>624</v>
      </c>
      <c r="AI145">
        <v>57</v>
      </c>
      <c r="AJ145" t="s">
        <v>626</v>
      </c>
      <c r="AK145">
        <v>59</v>
      </c>
      <c r="AL145" t="s">
        <v>625</v>
      </c>
      <c r="AM145">
        <v>62</v>
      </c>
      <c r="AN145" t="s">
        <v>627</v>
      </c>
      <c r="AO145">
        <v>64</v>
      </c>
      <c r="AP145" t="s">
        <v>628</v>
      </c>
      <c r="AQ145">
        <v>50</v>
      </c>
      <c r="AR145" t="s">
        <v>898</v>
      </c>
      <c r="AS145">
        <v>40</v>
      </c>
    </row>
    <row r="146" spans="1:59" ht="12.4" customHeight="1" x14ac:dyDescent="0.25">
      <c r="A146" s="712"/>
      <c r="B146" s="714"/>
      <c r="C146" s="714"/>
      <c r="D146" s="714"/>
      <c r="E146" s="714"/>
      <c r="F146" s="714"/>
      <c r="G146" s="712"/>
      <c r="H146" s="715"/>
      <c r="I146" s="716"/>
      <c r="J146" s="716"/>
      <c r="K146" s="717"/>
      <c r="L146" s="717"/>
      <c r="M146" s="717"/>
      <c r="N146" s="716"/>
      <c r="O146" s="717"/>
      <c r="P146" s="717"/>
      <c r="Q146" s="717"/>
      <c r="R146" s="717"/>
      <c r="S146" s="717"/>
      <c r="Z146">
        <v>250</v>
      </c>
      <c r="AA146">
        <v>2</v>
      </c>
      <c r="AB146">
        <v>10878761</v>
      </c>
      <c r="AC146" t="s">
        <v>1532</v>
      </c>
      <c r="AD146" t="s">
        <v>896</v>
      </c>
      <c r="AE146">
        <v>62</v>
      </c>
      <c r="AF146" t="s">
        <v>629</v>
      </c>
      <c r="AG146">
        <v>60</v>
      </c>
      <c r="AH146" t="s">
        <v>624</v>
      </c>
      <c r="AI146">
        <v>57</v>
      </c>
      <c r="AJ146" t="s">
        <v>626</v>
      </c>
      <c r="AK146">
        <v>68</v>
      </c>
      <c r="AL146" t="s">
        <v>625</v>
      </c>
      <c r="AM146">
        <v>57</v>
      </c>
      <c r="AN146" t="s">
        <v>627</v>
      </c>
      <c r="AO146">
        <v>56</v>
      </c>
      <c r="AP146" t="s">
        <v>628</v>
      </c>
      <c r="AQ146">
        <v>62</v>
      </c>
      <c r="AR146" t="s">
        <v>898</v>
      </c>
      <c r="AS146">
        <v>52</v>
      </c>
    </row>
    <row r="147" spans="1:59" ht="12.4" customHeight="1" x14ac:dyDescent="0.25">
      <c r="A147" s="712"/>
      <c r="B147" s="714"/>
      <c r="C147" s="714"/>
      <c r="D147" s="714"/>
      <c r="E147" s="714"/>
      <c r="F147" s="714"/>
      <c r="G147" s="712"/>
      <c r="H147" s="715"/>
      <c r="I147" s="716"/>
      <c r="J147" s="716"/>
      <c r="K147" s="717"/>
      <c r="L147" s="717"/>
      <c r="M147" s="717"/>
      <c r="N147" s="716"/>
      <c r="O147" s="717"/>
      <c r="P147" s="717"/>
      <c r="Q147" s="717"/>
      <c r="R147" s="717"/>
      <c r="S147" s="717"/>
      <c r="Z147">
        <v>250</v>
      </c>
      <c r="AA147">
        <v>2</v>
      </c>
      <c r="AB147">
        <v>10878820</v>
      </c>
      <c r="AC147" t="s">
        <v>1533</v>
      </c>
      <c r="AD147" t="s">
        <v>896</v>
      </c>
      <c r="AE147">
        <v>66</v>
      </c>
      <c r="AF147" t="s">
        <v>629</v>
      </c>
      <c r="AG147">
        <v>65</v>
      </c>
      <c r="AH147" t="s">
        <v>624</v>
      </c>
      <c r="AI147">
        <v>71</v>
      </c>
      <c r="AJ147" t="s">
        <v>626</v>
      </c>
      <c r="AK147">
        <v>45</v>
      </c>
      <c r="AL147" t="s">
        <v>625</v>
      </c>
      <c r="AM147">
        <v>69</v>
      </c>
      <c r="AN147" t="s">
        <v>627</v>
      </c>
      <c r="AO147">
        <v>64</v>
      </c>
      <c r="AP147" t="s">
        <v>628</v>
      </c>
      <c r="AQ147">
        <v>62</v>
      </c>
      <c r="AR147" t="s">
        <v>897</v>
      </c>
      <c r="AS147">
        <v>70</v>
      </c>
    </row>
    <row r="148" spans="1:59" ht="12.4" customHeight="1" x14ac:dyDescent="0.25">
      <c r="A148" s="712"/>
      <c r="B148" s="714"/>
      <c r="C148" s="714"/>
      <c r="D148" s="714"/>
      <c r="E148" s="714"/>
      <c r="F148" s="714"/>
      <c r="G148" s="712"/>
      <c r="H148" s="715"/>
      <c r="I148" s="716"/>
      <c r="J148" s="716"/>
      <c r="K148" s="717"/>
      <c r="L148" s="717"/>
      <c r="M148" s="717"/>
      <c r="N148" s="716"/>
      <c r="O148" s="717"/>
      <c r="P148" s="717"/>
      <c r="Q148" s="717"/>
      <c r="R148" s="717"/>
      <c r="S148" s="717"/>
      <c r="Z148">
        <v>250</v>
      </c>
      <c r="AA148">
        <v>2</v>
      </c>
      <c r="AB148">
        <v>10878772</v>
      </c>
      <c r="AC148" t="s">
        <v>1534</v>
      </c>
      <c r="AD148" t="s">
        <v>896</v>
      </c>
      <c r="AE148">
        <v>71</v>
      </c>
      <c r="AF148" t="s">
        <v>629</v>
      </c>
      <c r="AG148">
        <v>78</v>
      </c>
      <c r="AH148" t="s">
        <v>624</v>
      </c>
      <c r="AI148">
        <v>66</v>
      </c>
      <c r="AJ148" t="s">
        <v>626</v>
      </c>
      <c r="AK148">
        <v>72</v>
      </c>
      <c r="AL148" t="s">
        <v>625</v>
      </c>
      <c r="AM148">
        <v>75</v>
      </c>
      <c r="AN148" t="s">
        <v>627</v>
      </c>
      <c r="AO148">
        <v>74</v>
      </c>
      <c r="AP148" t="s">
        <v>628</v>
      </c>
      <c r="AQ148">
        <v>69</v>
      </c>
      <c r="AR148" t="s">
        <v>898</v>
      </c>
      <c r="AS148">
        <v>74</v>
      </c>
    </row>
    <row r="149" spans="1:59" ht="12.4" customHeight="1" x14ac:dyDescent="0.25">
      <c r="A149" s="712"/>
      <c r="B149" s="714"/>
      <c r="C149" s="714"/>
      <c r="D149" s="714"/>
      <c r="E149" s="714"/>
      <c r="F149" s="714"/>
      <c r="G149" s="712"/>
      <c r="H149" s="715"/>
      <c r="I149" s="716"/>
      <c r="J149" s="716"/>
      <c r="K149" s="717"/>
      <c r="L149" s="717"/>
      <c r="M149" s="717"/>
      <c r="N149" s="716"/>
      <c r="O149" s="717"/>
      <c r="P149" s="717"/>
      <c r="Q149" s="717"/>
      <c r="R149" s="717"/>
      <c r="S149" s="717"/>
      <c r="Z149">
        <v>250</v>
      </c>
      <c r="AA149">
        <v>2</v>
      </c>
      <c r="AB149">
        <v>10878783</v>
      </c>
      <c r="AC149" t="s">
        <v>1535</v>
      </c>
      <c r="AD149" t="s">
        <v>896</v>
      </c>
      <c r="AE149">
        <v>58</v>
      </c>
      <c r="AF149" t="s">
        <v>629</v>
      </c>
      <c r="AG149">
        <v>66</v>
      </c>
      <c r="AH149" t="s">
        <v>624</v>
      </c>
      <c r="AI149">
        <v>56</v>
      </c>
      <c r="AJ149" t="s">
        <v>626</v>
      </c>
      <c r="AK149">
        <v>63</v>
      </c>
      <c r="AL149" t="s">
        <v>625</v>
      </c>
      <c r="AM149">
        <v>61</v>
      </c>
      <c r="AN149" t="s">
        <v>627</v>
      </c>
      <c r="AO149">
        <v>57</v>
      </c>
      <c r="AP149" t="s">
        <v>628</v>
      </c>
      <c r="AQ149">
        <v>67</v>
      </c>
      <c r="AR149" t="s">
        <v>897</v>
      </c>
      <c r="AS149">
        <v>45</v>
      </c>
    </row>
    <row r="150" spans="1:59" ht="11.1" customHeight="1" x14ac:dyDescent="0.25">
      <c r="A150" s="712"/>
      <c r="B150" s="714"/>
      <c r="C150" s="714"/>
      <c r="D150" s="714"/>
      <c r="E150" s="714"/>
      <c r="F150" s="714"/>
      <c r="G150" s="712"/>
      <c r="H150" s="715"/>
      <c r="I150" s="716"/>
      <c r="J150" s="716"/>
      <c r="K150" s="717"/>
      <c r="L150" s="717"/>
      <c r="M150" s="717"/>
      <c r="N150" s="716"/>
      <c r="O150" s="717"/>
      <c r="P150" s="717"/>
      <c r="Q150" s="717"/>
      <c r="R150" s="717"/>
      <c r="S150" s="717"/>
      <c r="Z150">
        <v>250</v>
      </c>
      <c r="AA150">
        <v>2</v>
      </c>
      <c r="AB150">
        <v>10878716</v>
      </c>
      <c r="AC150" t="s">
        <v>1536</v>
      </c>
      <c r="AD150" t="s">
        <v>896</v>
      </c>
      <c r="AE150">
        <v>55</v>
      </c>
      <c r="AF150" t="s">
        <v>629</v>
      </c>
      <c r="AG150">
        <v>71</v>
      </c>
      <c r="AH150" t="s">
        <v>624</v>
      </c>
      <c r="AI150">
        <v>64</v>
      </c>
      <c r="AJ150" t="s">
        <v>626</v>
      </c>
      <c r="AK150">
        <v>50</v>
      </c>
      <c r="AL150" t="s">
        <v>625</v>
      </c>
      <c r="AM150">
        <v>61</v>
      </c>
      <c r="AN150" t="s">
        <v>627</v>
      </c>
      <c r="AO150">
        <v>61</v>
      </c>
      <c r="AP150" t="s">
        <v>628</v>
      </c>
      <c r="AQ150">
        <v>56</v>
      </c>
      <c r="AR150" t="s">
        <v>898</v>
      </c>
      <c r="AS150">
        <v>40</v>
      </c>
    </row>
    <row r="151" spans="1:59" ht="8.25" customHeight="1" x14ac:dyDescent="0.25">
      <c r="A151" s="712"/>
      <c r="B151" s="714"/>
      <c r="C151" s="714"/>
      <c r="D151" s="714"/>
      <c r="E151" s="714"/>
      <c r="F151" s="714"/>
      <c r="G151" s="712"/>
      <c r="H151" s="715"/>
      <c r="I151" s="716"/>
      <c r="J151" s="716"/>
      <c r="K151" s="717"/>
      <c r="L151" s="717"/>
      <c r="M151" s="717"/>
      <c r="N151" s="716"/>
      <c r="O151" s="717"/>
      <c r="P151" s="717"/>
      <c r="Q151" s="717"/>
      <c r="R151" s="717"/>
      <c r="S151" s="717"/>
      <c r="Z151">
        <v>250</v>
      </c>
      <c r="AA151">
        <v>2</v>
      </c>
      <c r="AB151">
        <v>10878912</v>
      </c>
      <c r="AC151" t="s">
        <v>1537</v>
      </c>
      <c r="AD151" t="s">
        <v>896</v>
      </c>
      <c r="AE151">
        <v>72</v>
      </c>
      <c r="AF151" t="s">
        <v>629</v>
      </c>
      <c r="AG151">
        <v>71</v>
      </c>
      <c r="AH151" t="s">
        <v>624</v>
      </c>
      <c r="AI151">
        <v>72</v>
      </c>
      <c r="AJ151" t="s">
        <v>626</v>
      </c>
      <c r="AK151">
        <v>53</v>
      </c>
      <c r="AL151" t="s">
        <v>625</v>
      </c>
      <c r="AM151">
        <v>65</v>
      </c>
      <c r="AN151" t="s">
        <v>627</v>
      </c>
      <c r="AO151">
        <v>63</v>
      </c>
      <c r="AP151" t="s">
        <v>628</v>
      </c>
      <c r="AQ151">
        <v>71</v>
      </c>
      <c r="AR151" t="s">
        <v>897</v>
      </c>
      <c r="AS151">
        <v>86</v>
      </c>
    </row>
    <row r="152" spans="1:59" ht="11.1" customHeight="1" x14ac:dyDescent="0.25">
      <c r="A152" s="712"/>
      <c r="B152" s="714"/>
      <c r="C152" s="714"/>
      <c r="D152" s="714"/>
      <c r="E152" s="714"/>
      <c r="F152" s="714"/>
      <c r="G152" s="712"/>
      <c r="H152" s="715"/>
      <c r="I152" s="716"/>
      <c r="J152" s="716"/>
      <c r="K152" s="717"/>
      <c r="L152" s="717"/>
      <c r="M152" s="717"/>
      <c r="N152" s="716"/>
      <c r="O152" s="717"/>
      <c r="P152" s="717"/>
      <c r="Q152" s="717"/>
      <c r="R152" s="717"/>
      <c r="S152" s="717"/>
      <c r="Z152">
        <v>250</v>
      </c>
      <c r="AA152">
        <v>2</v>
      </c>
      <c r="AB152">
        <v>10878886</v>
      </c>
      <c r="AC152" t="s">
        <v>1538</v>
      </c>
      <c r="AD152" t="s">
        <v>896</v>
      </c>
      <c r="AE152">
        <v>71</v>
      </c>
      <c r="AF152" t="s">
        <v>629</v>
      </c>
      <c r="AG152">
        <v>73</v>
      </c>
      <c r="AH152" t="s">
        <v>624</v>
      </c>
      <c r="AI152">
        <v>62</v>
      </c>
      <c r="AJ152" t="s">
        <v>626</v>
      </c>
      <c r="AK152">
        <v>65</v>
      </c>
      <c r="AL152" t="s">
        <v>625</v>
      </c>
      <c r="AM152">
        <v>63</v>
      </c>
      <c r="AN152" t="s">
        <v>627</v>
      </c>
      <c r="AO152">
        <v>70</v>
      </c>
      <c r="AP152" t="s">
        <v>628</v>
      </c>
      <c r="AQ152">
        <v>70</v>
      </c>
      <c r="AR152" t="s">
        <v>898</v>
      </c>
      <c r="AS152">
        <v>65</v>
      </c>
    </row>
    <row r="153" spans="1:59" ht="8.25" customHeight="1" x14ac:dyDescent="0.25">
      <c r="A153" s="712"/>
      <c r="B153" s="714"/>
      <c r="C153" s="714"/>
      <c r="D153" s="714"/>
      <c r="E153" s="714"/>
      <c r="F153" s="714"/>
      <c r="G153" s="712"/>
      <c r="H153" s="715"/>
      <c r="I153" s="716"/>
      <c r="J153" s="716"/>
      <c r="K153" s="717"/>
      <c r="L153" s="717"/>
      <c r="M153" s="717"/>
      <c r="N153" s="716"/>
      <c r="O153" s="717"/>
      <c r="P153" s="717"/>
      <c r="Q153" s="717"/>
      <c r="R153" s="717"/>
      <c r="S153" s="717"/>
      <c r="Z153">
        <v>250</v>
      </c>
      <c r="AA153">
        <v>2</v>
      </c>
      <c r="AB153">
        <v>10878897</v>
      </c>
      <c r="AC153" t="s">
        <v>1539</v>
      </c>
      <c r="AD153" t="s">
        <v>896</v>
      </c>
      <c r="AE153">
        <v>62</v>
      </c>
      <c r="AF153" t="s">
        <v>629</v>
      </c>
      <c r="AG153">
        <v>70</v>
      </c>
      <c r="AH153" t="s">
        <v>624</v>
      </c>
      <c r="AI153">
        <v>67</v>
      </c>
      <c r="AJ153" t="s">
        <v>626</v>
      </c>
      <c r="AK153">
        <v>54</v>
      </c>
      <c r="AL153" t="s">
        <v>625</v>
      </c>
      <c r="AM153">
        <v>63</v>
      </c>
      <c r="AN153" t="s">
        <v>627</v>
      </c>
      <c r="AO153">
        <v>64</v>
      </c>
      <c r="AP153" t="s">
        <v>628</v>
      </c>
      <c r="AQ153">
        <v>67</v>
      </c>
      <c r="AR153" t="s">
        <v>897</v>
      </c>
      <c r="AS153">
        <v>50</v>
      </c>
    </row>
    <row r="154" spans="1:59" ht="11.1" customHeight="1" x14ac:dyDescent="0.25">
      <c r="A154" s="712"/>
      <c r="B154" s="714"/>
      <c r="C154" s="714"/>
      <c r="D154" s="714"/>
      <c r="E154" s="714"/>
      <c r="F154" s="714"/>
      <c r="G154" s="712"/>
      <c r="H154" s="715"/>
      <c r="I154" s="716"/>
      <c r="J154" s="716"/>
      <c r="K154" s="717"/>
      <c r="L154" s="717"/>
      <c r="M154" s="717"/>
      <c r="N154" s="716"/>
      <c r="O154" s="717"/>
      <c r="P154" s="717"/>
      <c r="Q154" s="717"/>
      <c r="R154" s="717"/>
      <c r="S154" s="717"/>
      <c r="Z154">
        <v>220</v>
      </c>
      <c r="AA154">
        <v>2</v>
      </c>
      <c r="AB154">
        <v>10878808</v>
      </c>
      <c r="AC154" t="s">
        <v>1522</v>
      </c>
      <c r="AD154" t="s">
        <v>896</v>
      </c>
      <c r="AE154">
        <v>44</v>
      </c>
      <c r="AF154" t="s">
        <v>629</v>
      </c>
      <c r="AG154">
        <v>50</v>
      </c>
      <c r="AH154" t="s">
        <v>624</v>
      </c>
      <c r="AI154">
        <v>61</v>
      </c>
      <c r="AJ154" t="s">
        <v>626</v>
      </c>
      <c r="AK154">
        <v>51</v>
      </c>
      <c r="AL154" t="s">
        <v>1411</v>
      </c>
      <c r="AM154">
        <v>51</v>
      </c>
      <c r="AN154" t="s">
        <v>1477</v>
      </c>
      <c r="AO154">
        <v>40</v>
      </c>
      <c r="AP154" t="s">
        <v>625</v>
      </c>
      <c r="AQ154">
        <v>50</v>
      </c>
      <c r="AR154" t="s">
        <v>627</v>
      </c>
      <c r="AS154">
        <v>57</v>
      </c>
      <c r="AT154" t="s">
        <v>628</v>
      </c>
      <c r="AU154">
        <v>70</v>
      </c>
      <c r="AV154" t="s">
        <v>897</v>
      </c>
      <c r="AW154">
        <v>16</v>
      </c>
    </row>
    <row r="155" spans="1:59" ht="8.25" customHeight="1" x14ac:dyDescent="0.25">
      <c r="A155" s="712"/>
      <c r="B155" s="713"/>
      <c r="C155" s="713"/>
      <c r="D155" s="714"/>
      <c r="E155" s="714"/>
      <c r="F155" s="714"/>
      <c r="G155" s="712"/>
      <c r="H155" s="715"/>
      <c r="I155" s="716"/>
      <c r="J155" s="716"/>
      <c r="K155" s="717"/>
      <c r="L155" s="717"/>
      <c r="M155" s="717"/>
      <c r="N155" s="716"/>
      <c r="O155" s="717"/>
      <c r="P155" s="717"/>
      <c r="Q155" s="717"/>
      <c r="R155" s="717"/>
      <c r="S155" s="717"/>
      <c r="Z155">
        <v>250</v>
      </c>
      <c r="AA155">
        <v>2</v>
      </c>
      <c r="AB155">
        <v>9856275</v>
      </c>
      <c r="AC155" t="s">
        <v>1523</v>
      </c>
      <c r="AD155" t="s">
        <v>895</v>
      </c>
      <c r="AE155">
        <v>66</v>
      </c>
      <c r="AF155" t="s">
        <v>618</v>
      </c>
      <c r="AG155">
        <v>79</v>
      </c>
      <c r="AH155" t="s">
        <v>623</v>
      </c>
      <c r="AI155">
        <v>68</v>
      </c>
      <c r="AJ155" t="s">
        <v>619</v>
      </c>
      <c r="AK155">
        <v>75</v>
      </c>
      <c r="AL155" t="s">
        <v>621</v>
      </c>
      <c r="AM155">
        <v>74</v>
      </c>
      <c r="AN155" t="s">
        <v>622</v>
      </c>
      <c r="AO155">
        <v>88</v>
      </c>
      <c r="AP155" t="s">
        <v>620</v>
      </c>
      <c r="AQ155">
        <v>96</v>
      </c>
      <c r="AR155" t="s">
        <v>896</v>
      </c>
      <c r="AS155">
        <v>44</v>
      </c>
      <c r="AT155" t="s">
        <v>629</v>
      </c>
      <c r="AU155">
        <v>73</v>
      </c>
      <c r="AV155" t="s">
        <v>624</v>
      </c>
      <c r="AW155">
        <v>66</v>
      </c>
      <c r="AX155" t="s">
        <v>626</v>
      </c>
      <c r="AY155">
        <v>50</v>
      </c>
      <c r="AZ155" t="s">
        <v>625</v>
      </c>
      <c r="BA155">
        <v>79</v>
      </c>
      <c r="BB155" t="s">
        <v>627</v>
      </c>
      <c r="BC155">
        <v>70</v>
      </c>
      <c r="BD155" t="s">
        <v>628</v>
      </c>
      <c r="BE155">
        <v>68</v>
      </c>
      <c r="BF155" t="s">
        <v>897</v>
      </c>
      <c r="BG155">
        <v>54</v>
      </c>
    </row>
    <row r="156" spans="1:59" ht="12.4" customHeight="1" x14ac:dyDescent="0.25">
      <c r="A156" s="718"/>
      <c r="B156" s="713"/>
      <c r="C156" s="713"/>
      <c r="D156" s="714"/>
      <c r="E156" s="714"/>
      <c r="F156" s="714"/>
      <c r="G156" s="718"/>
      <c r="H156" s="719"/>
      <c r="I156" s="716"/>
      <c r="J156" s="716"/>
      <c r="K156" s="717"/>
      <c r="L156" s="717"/>
      <c r="M156" s="717"/>
      <c r="N156" s="716"/>
      <c r="O156" s="717"/>
      <c r="P156" s="717"/>
      <c r="Q156" s="717"/>
      <c r="R156" s="717"/>
      <c r="S156" s="717"/>
      <c r="Z156">
        <v>250</v>
      </c>
      <c r="AA156">
        <v>2</v>
      </c>
      <c r="AB156">
        <v>10878406</v>
      </c>
      <c r="AC156" t="s">
        <v>1524</v>
      </c>
      <c r="AD156" t="s">
        <v>896</v>
      </c>
      <c r="AE156">
        <v>84</v>
      </c>
      <c r="AF156" t="s">
        <v>629</v>
      </c>
      <c r="AG156">
        <v>77</v>
      </c>
      <c r="AH156" t="s">
        <v>624</v>
      </c>
      <c r="AI156">
        <v>63</v>
      </c>
      <c r="AJ156" t="s">
        <v>626</v>
      </c>
      <c r="AK156">
        <v>79</v>
      </c>
      <c r="AL156" t="s">
        <v>625</v>
      </c>
      <c r="AM156">
        <v>76</v>
      </c>
      <c r="AN156" t="s">
        <v>627</v>
      </c>
      <c r="AO156">
        <v>62</v>
      </c>
      <c r="AP156" t="s">
        <v>628</v>
      </c>
      <c r="AQ156">
        <v>63</v>
      </c>
      <c r="AR156" t="s">
        <v>898</v>
      </c>
      <c r="AS156">
        <v>70</v>
      </c>
    </row>
    <row r="157" spans="1:59" ht="11.1" customHeight="1" x14ac:dyDescent="0.25">
      <c r="A157" s="712"/>
      <c r="B157" s="714"/>
      <c r="C157" s="714"/>
      <c r="D157" s="714"/>
      <c r="E157" s="714"/>
      <c r="F157" s="714"/>
      <c r="G157" s="712"/>
      <c r="H157" s="715"/>
      <c r="I157" s="716"/>
      <c r="J157" s="716"/>
      <c r="K157" s="717"/>
      <c r="L157" s="717"/>
      <c r="M157" s="717"/>
      <c r="N157" s="716"/>
      <c r="O157" s="717"/>
      <c r="P157" s="717"/>
      <c r="Q157" s="717"/>
      <c r="R157" s="717"/>
      <c r="S157" s="717"/>
      <c r="Z157">
        <v>250</v>
      </c>
      <c r="AA157">
        <v>2</v>
      </c>
      <c r="AB157">
        <v>10878428</v>
      </c>
      <c r="AC157" t="s">
        <v>1525</v>
      </c>
      <c r="AD157" t="s">
        <v>896</v>
      </c>
      <c r="AE157">
        <v>85</v>
      </c>
      <c r="AF157" t="s">
        <v>629</v>
      </c>
      <c r="AG157">
        <v>80</v>
      </c>
      <c r="AH157" t="s">
        <v>624</v>
      </c>
      <c r="AI157">
        <v>85</v>
      </c>
      <c r="AJ157" t="s">
        <v>626</v>
      </c>
      <c r="AK157">
        <v>79</v>
      </c>
      <c r="AL157" t="s">
        <v>625</v>
      </c>
      <c r="AM157">
        <v>68</v>
      </c>
      <c r="AN157" t="s">
        <v>627</v>
      </c>
      <c r="AO157">
        <v>80</v>
      </c>
      <c r="AP157" t="s">
        <v>628</v>
      </c>
      <c r="AQ157">
        <v>77</v>
      </c>
      <c r="AR157" t="s">
        <v>897</v>
      </c>
      <c r="AS157">
        <v>65</v>
      </c>
    </row>
    <row r="158" spans="1:59" ht="8.25" customHeight="1" x14ac:dyDescent="0.25">
      <c r="A158" s="712"/>
      <c r="B158" s="714"/>
      <c r="C158" s="714"/>
      <c r="D158" s="714"/>
      <c r="E158" s="714"/>
      <c r="F158" s="714"/>
      <c r="G158" s="712"/>
      <c r="H158" s="715"/>
      <c r="I158" s="716"/>
      <c r="J158" s="716"/>
      <c r="K158" s="717"/>
      <c r="L158" s="717"/>
      <c r="M158" s="717"/>
      <c r="N158" s="716"/>
      <c r="O158" s="717"/>
      <c r="P158" s="717"/>
      <c r="Q158" s="717"/>
      <c r="R158" s="717"/>
      <c r="S158" s="717"/>
      <c r="Z158">
        <v>250</v>
      </c>
      <c r="AA158">
        <v>2</v>
      </c>
      <c r="AB158">
        <v>10878440</v>
      </c>
      <c r="AC158" t="s">
        <v>1526</v>
      </c>
      <c r="AD158" t="s">
        <v>896</v>
      </c>
      <c r="AE158">
        <v>71</v>
      </c>
      <c r="AF158" t="s">
        <v>629</v>
      </c>
      <c r="AG158">
        <v>68</v>
      </c>
      <c r="AH158" t="s">
        <v>624</v>
      </c>
      <c r="AI158">
        <v>77</v>
      </c>
      <c r="AJ158" t="s">
        <v>626</v>
      </c>
      <c r="AK158">
        <v>50</v>
      </c>
      <c r="AL158" t="s">
        <v>625</v>
      </c>
      <c r="AM158">
        <v>66</v>
      </c>
      <c r="AN158" t="s">
        <v>627</v>
      </c>
      <c r="AO158">
        <v>61</v>
      </c>
      <c r="AP158" t="s">
        <v>628</v>
      </c>
      <c r="AQ158">
        <v>71</v>
      </c>
      <c r="AR158" t="s">
        <v>897</v>
      </c>
      <c r="AS158">
        <v>66</v>
      </c>
    </row>
    <row r="159" spans="1:59" ht="12.4" customHeight="1" x14ac:dyDescent="0.25">
      <c r="A159" s="712"/>
      <c r="B159" s="714"/>
      <c r="C159" s="714"/>
      <c r="D159" s="714"/>
      <c r="E159" s="714"/>
      <c r="F159" s="714"/>
      <c r="G159" s="712"/>
      <c r="H159" s="715"/>
      <c r="I159" s="716"/>
      <c r="J159" s="716"/>
      <c r="K159" s="717"/>
      <c r="L159" s="717"/>
      <c r="M159" s="717"/>
      <c r="N159" s="716"/>
      <c r="O159" s="717"/>
      <c r="P159" s="717"/>
      <c r="Q159" s="717"/>
      <c r="R159" s="717"/>
      <c r="S159" s="717"/>
      <c r="Z159">
        <v>170</v>
      </c>
      <c r="AA159">
        <v>2</v>
      </c>
      <c r="AB159">
        <v>10878451</v>
      </c>
      <c r="AC159" t="s">
        <v>1527</v>
      </c>
      <c r="AD159" t="s">
        <v>896</v>
      </c>
      <c r="AE159">
        <v>53</v>
      </c>
      <c r="AF159" t="s">
        <v>629</v>
      </c>
      <c r="AH159" t="s">
        <v>624</v>
      </c>
      <c r="AJ159" t="s">
        <v>1432</v>
      </c>
      <c r="AK159">
        <v>0</v>
      </c>
      <c r="AL159" t="s">
        <v>1411</v>
      </c>
      <c r="AN159" t="s">
        <v>625</v>
      </c>
      <c r="AO159">
        <v>60</v>
      </c>
      <c r="AP159" t="s">
        <v>627</v>
      </c>
      <c r="AQ159">
        <v>52</v>
      </c>
      <c r="AR159" t="s">
        <v>628</v>
      </c>
      <c r="AS159">
        <v>16</v>
      </c>
      <c r="AT159" t="s">
        <v>1870</v>
      </c>
    </row>
    <row r="160" spans="1:59" ht="11.1" customHeight="1" x14ac:dyDescent="0.25">
      <c r="A160" s="712"/>
      <c r="B160" s="714"/>
      <c r="C160" s="714"/>
      <c r="D160" s="714"/>
      <c r="E160" s="714"/>
      <c r="F160" s="714"/>
      <c r="G160" s="712"/>
      <c r="H160" s="715"/>
      <c r="I160" s="716"/>
      <c r="J160" s="716"/>
      <c r="K160" s="717"/>
      <c r="L160" s="717"/>
      <c r="M160" s="717"/>
      <c r="N160" s="716"/>
      <c r="O160" s="717"/>
      <c r="P160" s="717"/>
      <c r="Q160" s="717"/>
      <c r="Z160">
        <v>250</v>
      </c>
      <c r="AA160">
        <v>2</v>
      </c>
      <c r="AB160">
        <v>10878691</v>
      </c>
      <c r="AC160" t="s">
        <v>1528</v>
      </c>
      <c r="AD160" t="s">
        <v>896</v>
      </c>
      <c r="AE160">
        <v>72</v>
      </c>
      <c r="AF160" t="s">
        <v>629</v>
      </c>
      <c r="AG160">
        <v>66</v>
      </c>
      <c r="AH160" t="s">
        <v>624</v>
      </c>
      <c r="AI160">
        <v>75</v>
      </c>
      <c r="AJ160" t="s">
        <v>626</v>
      </c>
      <c r="AK160">
        <v>81</v>
      </c>
      <c r="AL160" t="s">
        <v>625</v>
      </c>
      <c r="AM160">
        <v>65</v>
      </c>
      <c r="AN160" t="s">
        <v>627</v>
      </c>
      <c r="AO160">
        <v>66</v>
      </c>
      <c r="AP160" t="s">
        <v>628</v>
      </c>
      <c r="AQ160">
        <v>65</v>
      </c>
      <c r="AR160" t="s">
        <v>898</v>
      </c>
      <c r="AS160">
        <v>64</v>
      </c>
    </row>
    <row r="161" spans="1:76" ht="8.25" customHeight="1" x14ac:dyDescent="0.25">
      <c r="A161" s="712"/>
      <c r="B161" s="714"/>
      <c r="C161" s="714"/>
      <c r="D161" s="714"/>
      <c r="E161" s="714"/>
      <c r="F161" s="714"/>
      <c r="G161" s="712"/>
      <c r="H161" s="715"/>
      <c r="I161" s="716"/>
      <c r="J161" s="716"/>
      <c r="K161" s="717"/>
      <c r="L161" s="717"/>
      <c r="M161" s="717"/>
      <c r="N161" s="716"/>
      <c r="O161" s="717"/>
      <c r="P161" s="717"/>
      <c r="Q161" s="717"/>
      <c r="R161" s="717"/>
      <c r="S161" s="717"/>
      <c r="Z161">
        <v>250</v>
      </c>
      <c r="AA161">
        <v>2</v>
      </c>
      <c r="AB161">
        <v>10878819</v>
      </c>
      <c r="AC161" t="s">
        <v>1529</v>
      </c>
      <c r="AD161" t="s">
        <v>896</v>
      </c>
      <c r="AE161">
        <v>48</v>
      </c>
      <c r="AF161" t="s">
        <v>629</v>
      </c>
      <c r="AG161">
        <v>69</v>
      </c>
      <c r="AH161" t="s">
        <v>624</v>
      </c>
      <c r="AI161">
        <v>80</v>
      </c>
      <c r="AJ161" t="s">
        <v>626</v>
      </c>
      <c r="AK161">
        <v>54</v>
      </c>
      <c r="AL161" t="s">
        <v>625</v>
      </c>
      <c r="AM161">
        <v>66</v>
      </c>
      <c r="AN161" t="s">
        <v>627</v>
      </c>
      <c r="AO161">
        <v>65</v>
      </c>
      <c r="AP161" t="s">
        <v>628</v>
      </c>
      <c r="AQ161">
        <v>56</v>
      </c>
      <c r="AR161" t="s">
        <v>897</v>
      </c>
      <c r="AS161">
        <v>64</v>
      </c>
    </row>
    <row r="162" spans="1:76" ht="12.4" customHeight="1" x14ac:dyDescent="0.25">
      <c r="A162" s="712"/>
      <c r="B162" s="714"/>
      <c r="C162" s="714"/>
      <c r="D162" s="714"/>
      <c r="E162" s="714"/>
      <c r="F162" s="714"/>
      <c r="G162" s="712"/>
      <c r="H162" s="715"/>
      <c r="I162" s="716"/>
      <c r="J162" s="716"/>
      <c r="K162" s="717"/>
      <c r="L162" s="717"/>
      <c r="M162" s="717"/>
      <c r="N162" s="716"/>
      <c r="O162" s="717"/>
      <c r="P162" s="717"/>
      <c r="Q162" s="717"/>
      <c r="R162" s="717"/>
      <c r="S162" s="717"/>
      <c r="Z162">
        <v>250</v>
      </c>
      <c r="AA162">
        <v>2</v>
      </c>
      <c r="AB162">
        <v>10878727</v>
      </c>
      <c r="AC162" t="s">
        <v>1530</v>
      </c>
      <c r="AD162" t="s">
        <v>896</v>
      </c>
      <c r="AE162">
        <v>75</v>
      </c>
      <c r="AF162" t="s">
        <v>629</v>
      </c>
      <c r="AG162">
        <v>71</v>
      </c>
      <c r="AH162" t="s">
        <v>624</v>
      </c>
      <c r="AI162">
        <v>72</v>
      </c>
      <c r="AJ162" t="s">
        <v>626</v>
      </c>
      <c r="AK162">
        <v>72</v>
      </c>
      <c r="AL162" t="s">
        <v>625</v>
      </c>
      <c r="AM162">
        <v>66</v>
      </c>
      <c r="AN162" t="s">
        <v>627</v>
      </c>
      <c r="AO162">
        <v>67</v>
      </c>
      <c r="AP162" t="s">
        <v>628</v>
      </c>
      <c r="AQ162">
        <v>71</v>
      </c>
      <c r="AR162" t="s">
        <v>898</v>
      </c>
      <c r="AS162">
        <v>70</v>
      </c>
    </row>
    <row r="163" spans="1:76" ht="12.4" customHeight="1" x14ac:dyDescent="0.25">
      <c r="A163" s="712"/>
      <c r="B163" s="714"/>
      <c r="C163" s="714"/>
      <c r="D163" s="714"/>
      <c r="E163" s="714"/>
      <c r="F163" s="714"/>
      <c r="G163" s="712"/>
      <c r="H163" s="715"/>
      <c r="I163" s="716"/>
      <c r="J163" s="716"/>
      <c r="K163" s="717"/>
      <c r="L163" s="717"/>
      <c r="M163" s="717"/>
      <c r="N163" s="716"/>
      <c r="O163" s="717"/>
      <c r="P163" s="717"/>
      <c r="Q163" s="717"/>
      <c r="R163" s="717"/>
      <c r="S163" s="717"/>
      <c r="Z163">
        <v>250</v>
      </c>
      <c r="AA163">
        <v>2</v>
      </c>
      <c r="AB163">
        <v>10878738</v>
      </c>
      <c r="AC163" t="s">
        <v>1531</v>
      </c>
      <c r="AD163" t="s">
        <v>896</v>
      </c>
      <c r="AE163">
        <v>68</v>
      </c>
      <c r="AF163" t="s">
        <v>629</v>
      </c>
      <c r="AG163">
        <v>71</v>
      </c>
      <c r="AH163" t="s">
        <v>624</v>
      </c>
      <c r="AI163">
        <v>57</v>
      </c>
      <c r="AJ163" t="s">
        <v>626</v>
      </c>
      <c r="AK163">
        <v>59</v>
      </c>
      <c r="AL163" t="s">
        <v>625</v>
      </c>
      <c r="AM163">
        <v>62</v>
      </c>
      <c r="AN163" t="s">
        <v>627</v>
      </c>
      <c r="AO163">
        <v>64</v>
      </c>
      <c r="AP163" t="s">
        <v>628</v>
      </c>
      <c r="AQ163">
        <v>50</v>
      </c>
      <c r="AR163" t="s">
        <v>898</v>
      </c>
      <c r="AS163">
        <v>40</v>
      </c>
    </row>
    <row r="164" spans="1:76" ht="12.4" customHeight="1" x14ac:dyDescent="0.25">
      <c r="A164" s="712"/>
      <c r="B164" s="713"/>
      <c r="C164" s="713"/>
      <c r="D164" s="714"/>
      <c r="E164" s="714"/>
      <c r="F164" s="714"/>
      <c r="G164" s="712"/>
      <c r="H164" s="715"/>
      <c r="I164" s="716"/>
      <c r="J164" s="716"/>
      <c r="K164" s="717"/>
      <c r="L164" s="717"/>
      <c r="M164" s="717"/>
      <c r="N164" s="716"/>
      <c r="O164" s="717"/>
      <c r="P164" s="717"/>
      <c r="Q164" s="717"/>
      <c r="R164" s="717"/>
      <c r="S164" s="717"/>
      <c r="Z164">
        <v>250</v>
      </c>
      <c r="AA164">
        <v>2</v>
      </c>
      <c r="AB164">
        <v>10878761</v>
      </c>
      <c r="AC164" t="s">
        <v>1532</v>
      </c>
      <c r="AD164" t="s">
        <v>896</v>
      </c>
      <c r="AE164">
        <v>62</v>
      </c>
      <c r="AF164" t="s">
        <v>629</v>
      </c>
      <c r="AG164">
        <v>60</v>
      </c>
      <c r="AH164" t="s">
        <v>624</v>
      </c>
      <c r="AI164">
        <v>57</v>
      </c>
      <c r="AJ164" t="s">
        <v>626</v>
      </c>
      <c r="AK164">
        <v>68</v>
      </c>
      <c r="AL164" t="s">
        <v>625</v>
      </c>
      <c r="AM164">
        <v>57</v>
      </c>
      <c r="AN164" t="s">
        <v>627</v>
      </c>
      <c r="AO164">
        <v>56</v>
      </c>
      <c r="AP164" t="s">
        <v>628</v>
      </c>
      <c r="AQ164">
        <v>62</v>
      </c>
      <c r="AR164" t="s">
        <v>898</v>
      </c>
      <c r="AS164">
        <v>52</v>
      </c>
    </row>
    <row r="165" spans="1:76" ht="18.95" customHeight="1" x14ac:dyDescent="0.25">
      <c r="A165" s="718"/>
      <c r="B165" s="713"/>
      <c r="C165" s="713"/>
      <c r="D165" s="714"/>
      <c r="E165" s="714"/>
      <c r="F165" s="714"/>
      <c r="G165" s="718"/>
      <c r="H165" s="719"/>
      <c r="I165" s="716"/>
      <c r="J165" s="716"/>
      <c r="K165" s="717"/>
      <c r="L165" s="717"/>
      <c r="M165" s="717"/>
      <c r="N165" s="716"/>
      <c r="O165" s="717"/>
      <c r="P165" s="717"/>
      <c r="Q165" s="717"/>
      <c r="R165" s="717"/>
      <c r="S165" s="717"/>
      <c r="Z165">
        <v>250</v>
      </c>
      <c r="AA165">
        <v>2</v>
      </c>
      <c r="AB165">
        <v>10878820</v>
      </c>
      <c r="AC165" t="s">
        <v>1533</v>
      </c>
      <c r="AD165" t="s">
        <v>896</v>
      </c>
      <c r="AE165">
        <v>66</v>
      </c>
      <c r="AF165" t="s">
        <v>629</v>
      </c>
      <c r="AG165">
        <v>65</v>
      </c>
      <c r="AH165" t="s">
        <v>624</v>
      </c>
      <c r="AI165">
        <v>71</v>
      </c>
      <c r="AJ165" t="s">
        <v>626</v>
      </c>
      <c r="AK165">
        <v>45</v>
      </c>
      <c r="AL165" t="s">
        <v>625</v>
      </c>
      <c r="AM165">
        <v>69</v>
      </c>
      <c r="AN165" t="s">
        <v>627</v>
      </c>
      <c r="AO165">
        <v>64</v>
      </c>
      <c r="AP165" t="s">
        <v>628</v>
      </c>
      <c r="AQ165">
        <v>62</v>
      </c>
      <c r="AR165" t="s">
        <v>897</v>
      </c>
      <c r="AS165">
        <v>70</v>
      </c>
    </row>
    <row r="166" spans="1:76" ht="13.15" customHeight="1" x14ac:dyDescent="0.25">
      <c r="A166" s="712"/>
      <c r="B166" s="713"/>
      <c r="C166" s="713"/>
      <c r="D166" s="714"/>
      <c r="E166" s="714"/>
      <c r="F166" s="714"/>
      <c r="G166" s="712"/>
      <c r="H166" s="715"/>
      <c r="I166" s="716"/>
      <c r="J166" s="716"/>
      <c r="K166" s="717"/>
      <c r="L166" s="717"/>
      <c r="M166" s="717"/>
      <c r="N166" s="716"/>
      <c r="O166" s="717"/>
      <c r="P166" s="717"/>
      <c r="Q166" s="717"/>
      <c r="R166" s="717"/>
      <c r="S166" s="717"/>
      <c r="T166" s="717"/>
      <c r="U166" s="717"/>
      <c r="V166" s="717"/>
      <c r="Z166">
        <v>250</v>
      </c>
      <c r="AA166">
        <v>2</v>
      </c>
      <c r="AB166">
        <v>10878772</v>
      </c>
      <c r="AC166" t="s">
        <v>1534</v>
      </c>
      <c r="AD166" t="s">
        <v>896</v>
      </c>
      <c r="AE166">
        <v>71</v>
      </c>
      <c r="AF166" t="s">
        <v>629</v>
      </c>
      <c r="AG166">
        <v>78</v>
      </c>
      <c r="AH166" t="s">
        <v>624</v>
      </c>
      <c r="AI166">
        <v>66</v>
      </c>
      <c r="AJ166" t="s">
        <v>626</v>
      </c>
      <c r="AK166">
        <v>72</v>
      </c>
      <c r="AL166" t="s">
        <v>625</v>
      </c>
      <c r="AM166">
        <v>75</v>
      </c>
      <c r="AN166" t="s">
        <v>627</v>
      </c>
      <c r="AO166">
        <v>74</v>
      </c>
      <c r="AP166" t="s">
        <v>628</v>
      </c>
      <c r="AQ166">
        <v>69</v>
      </c>
      <c r="AR166" t="s">
        <v>898</v>
      </c>
      <c r="AS166">
        <v>74</v>
      </c>
    </row>
    <row r="167" spans="1:76" ht="18.95" customHeight="1" x14ac:dyDescent="0.25">
      <c r="A167" s="718"/>
      <c r="B167" s="713"/>
      <c r="C167" s="713"/>
      <c r="D167" s="714"/>
      <c r="E167" s="714"/>
      <c r="F167" s="714"/>
      <c r="G167" s="718"/>
      <c r="H167" s="719"/>
      <c r="I167" s="716"/>
      <c r="J167" s="716"/>
      <c r="K167" s="717"/>
      <c r="L167" s="717"/>
      <c r="M167" s="717"/>
      <c r="N167" s="716"/>
      <c r="O167" s="717"/>
      <c r="P167" s="717"/>
      <c r="Q167" s="717"/>
      <c r="R167" s="717"/>
      <c r="S167" s="717"/>
      <c r="T167" s="717"/>
      <c r="U167" s="717"/>
      <c r="V167" s="717"/>
      <c r="Z167">
        <v>250</v>
      </c>
      <c r="AA167">
        <v>2</v>
      </c>
      <c r="AB167">
        <v>10878783</v>
      </c>
      <c r="AC167" t="s">
        <v>1535</v>
      </c>
      <c r="AD167" t="s">
        <v>896</v>
      </c>
      <c r="AE167">
        <v>58</v>
      </c>
      <c r="AF167" t="s">
        <v>629</v>
      </c>
      <c r="AG167">
        <v>66</v>
      </c>
      <c r="AH167" t="s">
        <v>624</v>
      </c>
      <c r="AI167">
        <v>56</v>
      </c>
      <c r="AJ167" t="s">
        <v>626</v>
      </c>
      <c r="AK167">
        <v>63</v>
      </c>
      <c r="AL167" t="s">
        <v>625</v>
      </c>
      <c r="AM167">
        <v>61</v>
      </c>
      <c r="AN167" t="s">
        <v>627</v>
      </c>
      <c r="AO167">
        <v>57</v>
      </c>
      <c r="AP167" t="s">
        <v>628</v>
      </c>
      <c r="AQ167">
        <v>67</v>
      </c>
      <c r="AR167" t="s">
        <v>897</v>
      </c>
      <c r="AS167">
        <v>45</v>
      </c>
    </row>
    <row r="168" spans="1:76" ht="28.35" customHeight="1" x14ac:dyDescent="0.25">
      <c r="A168" s="712"/>
      <c r="B168" s="714"/>
      <c r="C168" s="714"/>
      <c r="D168" s="714"/>
      <c r="E168" s="714"/>
      <c r="F168" s="714"/>
      <c r="G168" s="712"/>
      <c r="H168" s="715"/>
      <c r="I168" s="716"/>
      <c r="J168" s="716"/>
      <c r="K168" s="717"/>
      <c r="L168" s="717"/>
      <c r="M168" s="717"/>
      <c r="N168" s="716"/>
      <c r="O168" s="717"/>
      <c r="P168" s="717"/>
      <c r="Q168" s="717"/>
      <c r="Z168">
        <v>250</v>
      </c>
      <c r="AA168">
        <v>2</v>
      </c>
      <c r="AB168">
        <v>10878716</v>
      </c>
      <c r="AC168" t="s">
        <v>1536</v>
      </c>
      <c r="AD168" t="s">
        <v>896</v>
      </c>
      <c r="AE168">
        <v>55</v>
      </c>
      <c r="AF168" t="s">
        <v>629</v>
      </c>
      <c r="AG168">
        <v>71</v>
      </c>
      <c r="AH168" t="s">
        <v>624</v>
      </c>
      <c r="AI168">
        <v>64</v>
      </c>
      <c r="AJ168" t="s">
        <v>626</v>
      </c>
      <c r="AK168">
        <v>50</v>
      </c>
      <c r="AL168" t="s">
        <v>625</v>
      </c>
      <c r="AM168">
        <v>61</v>
      </c>
      <c r="AN168" t="s">
        <v>627</v>
      </c>
      <c r="AO168">
        <v>61</v>
      </c>
      <c r="AP168" t="s">
        <v>628</v>
      </c>
      <c r="AQ168">
        <v>56</v>
      </c>
      <c r="AR168" t="s">
        <v>898</v>
      </c>
      <c r="AS168">
        <v>40</v>
      </c>
    </row>
    <row r="169" spans="1:76" ht="14.25" customHeight="1" x14ac:dyDescent="0.25">
      <c r="A169" s="712"/>
      <c r="B169" s="714"/>
      <c r="C169" s="714"/>
      <c r="D169" s="714"/>
      <c r="E169" s="714"/>
      <c r="F169" s="714"/>
      <c r="G169" s="712"/>
      <c r="H169" s="715"/>
      <c r="I169" s="716"/>
      <c r="J169" s="716"/>
      <c r="K169" s="717"/>
      <c r="L169" s="717"/>
      <c r="M169" s="717"/>
      <c r="N169" s="716"/>
      <c r="O169" s="717"/>
      <c r="P169" s="717"/>
      <c r="Q169" s="717"/>
      <c r="R169" s="717"/>
      <c r="S169" s="717"/>
      <c r="Z169">
        <v>250</v>
      </c>
      <c r="AA169">
        <v>2</v>
      </c>
      <c r="AB169">
        <v>10878912</v>
      </c>
      <c r="AC169" t="s">
        <v>1537</v>
      </c>
      <c r="AD169" t="s">
        <v>896</v>
      </c>
      <c r="AE169">
        <v>72</v>
      </c>
      <c r="AF169" t="s">
        <v>629</v>
      </c>
      <c r="AG169">
        <v>71</v>
      </c>
      <c r="AH169" t="s">
        <v>624</v>
      </c>
      <c r="AI169">
        <v>72</v>
      </c>
      <c r="AJ169" t="s">
        <v>626</v>
      </c>
      <c r="AK169">
        <v>53</v>
      </c>
      <c r="AL169" t="s">
        <v>625</v>
      </c>
      <c r="AM169">
        <v>65</v>
      </c>
      <c r="AN169" t="s">
        <v>627</v>
      </c>
      <c r="AO169">
        <v>63</v>
      </c>
      <c r="AP169" t="s">
        <v>628</v>
      </c>
      <c r="AQ169">
        <v>71</v>
      </c>
      <c r="AR169" t="s">
        <v>897</v>
      </c>
      <c r="AS169">
        <v>86</v>
      </c>
    </row>
    <row r="170" spans="1:76" ht="14.25" customHeight="1" x14ac:dyDescent="0.25">
      <c r="A170" s="712"/>
      <c r="B170" s="714"/>
      <c r="C170" s="714"/>
      <c r="D170" s="714"/>
      <c r="E170" s="714"/>
      <c r="F170" s="714"/>
      <c r="G170" s="712"/>
      <c r="H170" s="715"/>
      <c r="I170" s="716"/>
      <c r="J170" s="716"/>
      <c r="K170" s="717"/>
      <c r="L170" s="717"/>
      <c r="M170" s="717"/>
      <c r="N170" s="716"/>
      <c r="O170" s="717"/>
      <c r="P170" s="717"/>
      <c r="Q170" s="717"/>
      <c r="R170" s="717"/>
      <c r="S170" s="717"/>
      <c r="T170" s="717"/>
      <c r="U170" s="717"/>
      <c r="V170" s="717"/>
      <c r="Z170">
        <v>250</v>
      </c>
      <c r="AA170">
        <v>2</v>
      </c>
      <c r="AB170">
        <v>10878886</v>
      </c>
      <c r="AC170" t="s">
        <v>1538</v>
      </c>
      <c r="AD170" t="s">
        <v>896</v>
      </c>
      <c r="AE170">
        <v>71</v>
      </c>
      <c r="AF170" t="s">
        <v>629</v>
      </c>
      <c r="AG170">
        <v>73</v>
      </c>
      <c r="AH170" t="s">
        <v>624</v>
      </c>
      <c r="AI170">
        <v>62</v>
      </c>
      <c r="AJ170" t="s">
        <v>626</v>
      </c>
      <c r="AK170">
        <v>65</v>
      </c>
      <c r="AL170" t="s">
        <v>625</v>
      </c>
      <c r="AM170">
        <v>63</v>
      </c>
      <c r="AN170" t="s">
        <v>627</v>
      </c>
      <c r="AO170">
        <v>70</v>
      </c>
      <c r="AP170" t="s">
        <v>628</v>
      </c>
      <c r="AQ170">
        <v>70</v>
      </c>
      <c r="AR170" t="s">
        <v>898</v>
      </c>
      <c r="AS170">
        <v>65</v>
      </c>
    </row>
    <row r="171" spans="1:76" ht="10.9" customHeight="1" x14ac:dyDescent="0.25">
      <c r="A171" s="712"/>
      <c r="B171" s="714"/>
      <c r="C171" s="714"/>
      <c r="D171" s="714"/>
      <c r="E171" s="714"/>
      <c r="F171" s="714"/>
      <c r="G171" s="712"/>
      <c r="H171" s="715"/>
      <c r="I171" s="716"/>
      <c r="J171" s="716"/>
      <c r="K171" s="717"/>
      <c r="L171" s="717"/>
      <c r="M171" s="717"/>
      <c r="N171" s="716"/>
      <c r="O171" s="717"/>
      <c r="P171" s="717"/>
      <c r="Q171" s="717"/>
      <c r="R171" s="717"/>
      <c r="S171" s="717"/>
      <c r="Z171">
        <v>250</v>
      </c>
      <c r="AA171">
        <v>2</v>
      </c>
      <c r="AB171">
        <v>10878897</v>
      </c>
      <c r="AC171" t="s">
        <v>1539</v>
      </c>
      <c r="AD171" t="s">
        <v>896</v>
      </c>
      <c r="AE171">
        <v>62</v>
      </c>
      <c r="AF171" t="s">
        <v>629</v>
      </c>
      <c r="AG171">
        <v>70</v>
      </c>
      <c r="AH171" t="s">
        <v>624</v>
      </c>
      <c r="AI171">
        <v>67</v>
      </c>
      <c r="AJ171" t="s">
        <v>626</v>
      </c>
      <c r="AK171">
        <v>54</v>
      </c>
      <c r="AL171" t="s">
        <v>625</v>
      </c>
      <c r="AM171">
        <v>63</v>
      </c>
      <c r="AN171" t="s">
        <v>627</v>
      </c>
      <c r="AO171">
        <v>64</v>
      </c>
      <c r="AP171" t="s">
        <v>628</v>
      </c>
      <c r="AQ171">
        <v>67</v>
      </c>
      <c r="AR171" t="s">
        <v>897</v>
      </c>
      <c r="AS171">
        <v>50</v>
      </c>
    </row>
    <row r="172" spans="1:76" ht="14.25" customHeight="1" x14ac:dyDescent="0.25">
      <c r="A172" s="712"/>
      <c r="B172" s="714"/>
      <c r="C172" s="714"/>
      <c r="D172" s="714"/>
      <c r="E172" s="714"/>
      <c r="F172" s="714"/>
      <c r="G172" s="712"/>
      <c r="H172" s="715"/>
      <c r="I172" s="716"/>
      <c r="J172" s="716"/>
      <c r="K172" s="717"/>
      <c r="L172" s="717"/>
      <c r="M172" s="717"/>
      <c r="N172" s="716"/>
      <c r="O172" s="717"/>
      <c r="P172" s="717"/>
      <c r="Q172" s="717"/>
      <c r="R172" s="717"/>
      <c r="S172" s="717"/>
      <c r="Z172">
        <v>280</v>
      </c>
      <c r="AA172">
        <v>3</v>
      </c>
      <c r="AB172">
        <v>10447958</v>
      </c>
      <c r="AC172" t="s">
        <v>1496</v>
      </c>
      <c r="AD172" t="s">
        <v>896</v>
      </c>
      <c r="AE172">
        <v>61</v>
      </c>
      <c r="AF172" t="s">
        <v>629</v>
      </c>
      <c r="AG172">
        <v>61</v>
      </c>
      <c r="AH172" t="s">
        <v>624</v>
      </c>
      <c r="AI172">
        <v>45</v>
      </c>
      <c r="AJ172" t="s">
        <v>1410</v>
      </c>
      <c r="AK172">
        <v>45</v>
      </c>
      <c r="AL172" t="s">
        <v>626</v>
      </c>
      <c r="AM172">
        <v>45</v>
      </c>
      <c r="AN172" t="s">
        <v>625</v>
      </c>
      <c r="AO172">
        <v>68</v>
      </c>
      <c r="AP172" t="s">
        <v>627</v>
      </c>
      <c r="AQ172">
        <v>67</v>
      </c>
      <c r="AR172" t="s">
        <v>628</v>
      </c>
      <c r="AS172">
        <v>72</v>
      </c>
      <c r="AT172" t="s">
        <v>635</v>
      </c>
      <c r="AV172" t="s">
        <v>632</v>
      </c>
      <c r="AX172" t="s">
        <v>898</v>
      </c>
      <c r="AY172">
        <v>30</v>
      </c>
      <c r="AZ172" t="s">
        <v>637</v>
      </c>
      <c r="BA172">
        <v>56</v>
      </c>
      <c r="BB172" t="s">
        <v>631</v>
      </c>
      <c r="BD172" t="s">
        <v>633</v>
      </c>
      <c r="BE172">
        <v>61</v>
      </c>
      <c r="BF172" t="s">
        <v>633</v>
      </c>
    </row>
    <row r="173" spans="1:76" ht="14.25" customHeight="1" x14ac:dyDescent="0.25">
      <c r="A173" s="712"/>
      <c r="B173" s="714"/>
      <c r="C173" s="714"/>
      <c r="D173" s="714"/>
      <c r="E173" s="714"/>
      <c r="F173" s="714"/>
      <c r="G173" s="712"/>
      <c r="H173" s="715"/>
      <c r="I173" s="716"/>
      <c r="J173" s="716"/>
      <c r="K173" s="717"/>
      <c r="L173" s="717"/>
      <c r="M173" s="717"/>
      <c r="N173" s="716"/>
      <c r="O173" s="717"/>
      <c r="P173" s="717"/>
      <c r="Q173" s="717"/>
      <c r="R173" s="717"/>
      <c r="S173" s="717"/>
      <c r="Z173">
        <v>290</v>
      </c>
      <c r="AA173">
        <v>3</v>
      </c>
      <c r="AB173">
        <v>10447925</v>
      </c>
      <c r="AC173" t="s">
        <v>1497</v>
      </c>
      <c r="AD173" t="s">
        <v>896</v>
      </c>
      <c r="AE173">
        <v>67</v>
      </c>
      <c r="AF173" t="s">
        <v>629</v>
      </c>
      <c r="AG173">
        <v>56</v>
      </c>
      <c r="AH173" t="s">
        <v>624</v>
      </c>
      <c r="AI173">
        <v>44</v>
      </c>
      <c r="AJ173" t="s">
        <v>626</v>
      </c>
      <c r="AK173">
        <v>30</v>
      </c>
      <c r="AL173" t="s">
        <v>1411</v>
      </c>
      <c r="AM173">
        <v>40</v>
      </c>
      <c r="AN173" t="s">
        <v>625</v>
      </c>
      <c r="AO173">
        <v>57</v>
      </c>
      <c r="AP173" t="s">
        <v>627</v>
      </c>
      <c r="AQ173">
        <v>63</v>
      </c>
      <c r="AR173" t="s">
        <v>628</v>
      </c>
      <c r="AS173">
        <v>87</v>
      </c>
      <c r="AT173" t="s">
        <v>897</v>
      </c>
      <c r="AU173">
        <v>72</v>
      </c>
      <c r="AV173" t="s">
        <v>635</v>
      </c>
      <c r="AW173">
        <v>77</v>
      </c>
      <c r="AX173" t="s">
        <v>635</v>
      </c>
      <c r="AZ173" t="s">
        <v>631</v>
      </c>
      <c r="BB173" t="s">
        <v>630</v>
      </c>
      <c r="BD173" t="s">
        <v>636</v>
      </c>
      <c r="BE173">
        <v>64</v>
      </c>
    </row>
    <row r="174" spans="1:76" ht="14.25" customHeight="1" x14ac:dyDescent="0.25">
      <c r="A174" s="712"/>
      <c r="B174" s="714"/>
      <c r="C174" s="714"/>
      <c r="D174" s="714"/>
      <c r="E174" s="714"/>
      <c r="F174" s="714"/>
      <c r="G174" s="712"/>
      <c r="H174" s="715"/>
      <c r="I174" s="716"/>
      <c r="J174" s="716"/>
      <c r="K174" s="717"/>
      <c r="L174" s="717"/>
      <c r="M174" s="717"/>
      <c r="N174" s="716"/>
      <c r="O174" s="717"/>
      <c r="P174" s="717"/>
      <c r="Q174" s="717"/>
      <c r="R174" s="717"/>
      <c r="S174" s="717"/>
      <c r="Z174">
        <v>290</v>
      </c>
      <c r="AA174">
        <v>3</v>
      </c>
      <c r="AB174">
        <v>10447844</v>
      </c>
      <c r="AC174" t="s">
        <v>1498</v>
      </c>
      <c r="AD174" t="s">
        <v>896</v>
      </c>
      <c r="AE174">
        <v>68</v>
      </c>
      <c r="AF174" t="s">
        <v>629</v>
      </c>
      <c r="AG174">
        <v>76</v>
      </c>
      <c r="AH174" t="s">
        <v>624</v>
      </c>
      <c r="AI174">
        <v>60</v>
      </c>
      <c r="AJ174" t="s">
        <v>626</v>
      </c>
      <c r="AK174">
        <v>60</v>
      </c>
      <c r="AL174" t="s">
        <v>625</v>
      </c>
      <c r="AM174">
        <v>76</v>
      </c>
      <c r="AN174" t="s">
        <v>627</v>
      </c>
      <c r="AO174">
        <v>76</v>
      </c>
      <c r="AP174" t="s">
        <v>628</v>
      </c>
      <c r="AQ174">
        <v>87</v>
      </c>
      <c r="AR174" t="s">
        <v>897</v>
      </c>
      <c r="AS174">
        <v>74</v>
      </c>
      <c r="AT174" t="s">
        <v>635</v>
      </c>
      <c r="AU174">
        <v>79</v>
      </c>
      <c r="AV174" t="s">
        <v>635</v>
      </c>
      <c r="AX174" t="s">
        <v>637</v>
      </c>
      <c r="AY174">
        <v>67</v>
      </c>
      <c r="AZ174" t="s">
        <v>631</v>
      </c>
      <c r="BB174" t="s">
        <v>631</v>
      </c>
    </row>
    <row r="175" spans="1:76" ht="14.25" customHeight="1" x14ac:dyDescent="0.25">
      <c r="A175" s="712"/>
      <c r="B175" s="714"/>
      <c r="C175" s="714"/>
      <c r="D175" s="714"/>
      <c r="E175" s="714"/>
      <c r="F175" s="714"/>
      <c r="G175" s="712"/>
      <c r="H175" s="715"/>
      <c r="I175" s="716"/>
      <c r="J175" s="716"/>
      <c r="K175" s="717"/>
      <c r="L175" s="717"/>
      <c r="M175" s="717"/>
      <c r="N175" s="716"/>
      <c r="O175" s="717"/>
      <c r="P175" s="717"/>
      <c r="Q175" s="717"/>
      <c r="R175" s="717"/>
      <c r="S175" s="717"/>
      <c r="Z175">
        <v>290</v>
      </c>
      <c r="AA175">
        <v>3</v>
      </c>
      <c r="AB175">
        <v>10447833</v>
      </c>
      <c r="AC175" t="s">
        <v>1499</v>
      </c>
      <c r="AD175" t="s">
        <v>896</v>
      </c>
      <c r="AE175">
        <v>63</v>
      </c>
      <c r="AF175" t="s">
        <v>629</v>
      </c>
      <c r="AG175">
        <v>70</v>
      </c>
      <c r="AH175" t="s">
        <v>624</v>
      </c>
      <c r="AI175">
        <v>54</v>
      </c>
      <c r="AJ175" t="s">
        <v>626</v>
      </c>
      <c r="AK175">
        <v>62</v>
      </c>
      <c r="AL175" t="s">
        <v>625</v>
      </c>
      <c r="AM175">
        <v>74</v>
      </c>
      <c r="AN175" t="s">
        <v>627</v>
      </c>
      <c r="AO175">
        <v>79</v>
      </c>
      <c r="AP175" t="s">
        <v>628</v>
      </c>
      <c r="AQ175">
        <v>84</v>
      </c>
      <c r="AR175" t="s">
        <v>897</v>
      </c>
      <c r="AS175">
        <v>82</v>
      </c>
      <c r="AT175" t="s">
        <v>635</v>
      </c>
      <c r="AU175">
        <v>84</v>
      </c>
      <c r="AV175" t="s">
        <v>635</v>
      </c>
      <c r="AX175" t="s">
        <v>637</v>
      </c>
      <c r="AY175">
        <v>74</v>
      </c>
      <c r="AZ175" t="s">
        <v>631</v>
      </c>
      <c r="BB175" t="s">
        <v>631</v>
      </c>
    </row>
    <row r="176" spans="1:76" ht="14.25" customHeight="1" x14ac:dyDescent="0.25">
      <c r="A176" s="712"/>
      <c r="B176" s="714"/>
      <c r="C176" s="714"/>
      <c r="D176" s="714"/>
      <c r="E176" s="714"/>
      <c r="F176" s="714"/>
      <c r="G176" s="712"/>
      <c r="H176" s="715"/>
      <c r="I176" s="716"/>
      <c r="J176" s="716"/>
      <c r="K176" s="717"/>
      <c r="L176" s="717"/>
      <c r="M176" s="717"/>
      <c r="N176" s="716"/>
      <c r="O176" s="717"/>
      <c r="P176" s="717"/>
      <c r="Q176" s="717"/>
      <c r="R176" s="717"/>
      <c r="S176" s="717"/>
      <c r="T176" s="717"/>
      <c r="U176" s="717"/>
      <c r="V176" s="717"/>
      <c r="Z176">
        <v>290</v>
      </c>
      <c r="AA176">
        <v>3</v>
      </c>
      <c r="AB176">
        <v>9546011</v>
      </c>
      <c r="AC176" t="s">
        <v>1500</v>
      </c>
      <c r="AD176" t="s">
        <v>895</v>
      </c>
      <c r="AE176">
        <v>63</v>
      </c>
      <c r="AF176" t="s">
        <v>618</v>
      </c>
      <c r="AG176">
        <v>44</v>
      </c>
      <c r="AH176" t="s">
        <v>623</v>
      </c>
      <c r="AI176">
        <v>66</v>
      </c>
      <c r="AJ176" t="s">
        <v>619</v>
      </c>
      <c r="AK176">
        <v>27</v>
      </c>
      <c r="AL176" t="s">
        <v>1501</v>
      </c>
      <c r="AM176">
        <v>40</v>
      </c>
      <c r="AN176" t="s">
        <v>621</v>
      </c>
      <c r="AO176">
        <v>40</v>
      </c>
      <c r="AP176" t="s">
        <v>1430</v>
      </c>
      <c r="AQ176">
        <v>40</v>
      </c>
      <c r="AR176" t="s">
        <v>622</v>
      </c>
      <c r="AS176">
        <v>44</v>
      </c>
      <c r="AT176" t="s">
        <v>620</v>
      </c>
      <c r="AU176">
        <v>85</v>
      </c>
      <c r="AV176" t="s">
        <v>896</v>
      </c>
      <c r="AW176">
        <v>43</v>
      </c>
      <c r="AX176" t="s">
        <v>629</v>
      </c>
      <c r="AY176">
        <v>63</v>
      </c>
      <c r="AZ176" t="s">
        <v>624</v>
      </c>
      <c r="BA176">
        <v>33</v>
      </c>
      <c r="BB176" t="s">
        <v>1410</v>
      </c>
      <c r="BC176">
        <v>40</v>
      </c>
      <c r="BD176" t="s">
        <v>1432</v>
      </c>
      <c r="BE176">
        <v>16</v>
      </c>
      <c r="BF176" t="s">
        <v>1411</v>
      </c>
      <c r="BG176">
        <v>40</v>
      </c>
      <c r="BH176" t="s">
        <v>625</v>
      </c>
      <c r="BI176">
        <v>57</v>
      </c>
      <c r="BJ176" t="s">
        <v>627</v>
      </c>
      <c r="BK176">
        <v>51</v>
      </c>
      <c r="BL176" t="s">
        <v>628</v>
      </c>
      <c r="BM176">
        <v>54</v>
      </c>
      <c r="BN176" t="s">
        <v>897</v>
      </c>
      <c r="BO176">
        <v>40</v>
      </c>
      <c r="BP176" t="s">
        <v>635</v>
      </c>
      <c r="BQ176">
        <v>49</v>
      </c>
      <c r="BR176" t="s">
        <v>635</v>
      </c>
      <c r="BT176" t="s">
        <v>637</v>
      </c>
      <c r="BU176">
        <v>44</v>
      </c>
      <c r="BV176" t="s">
        <v>631</v>
      </c>
      <c r="BX176" t="s">
        <v>631</v>
      </c>
    </row>
    <row r="177" spans="1:70" ht="14.25" customHeight="1" x14ac:dyDescent="0.25">
      <c r="A177" s="712"/>
      <c r="B177" s="714"/>
      <c r="C177" s="714"/>
      <c r="D177" s="714"/>
      <c r="E177" s="714"/>
      <c r="F177" s="714"/>
      <c r="G177" s="712"/>
      <c r="H177" s="715"/>
      <c r="I177" s="716"/>
      <c r="J177" s="716"/>
      <c r="K177" s="717"/>
      <c r="L177" s="717"/>
      <c r="M177" s="717"/>
      <c r="N177" s="716"/>
      <c r="O177" s="717"/>
      <c r="P177" s="717"/>
      <c r="Q177" s="717"/>
      <c r="R177" s="717"/>
      <c r="S177" s="717"/>
      <c r="Z177">
        <v>290</v>
      </c>
      <c r="AA177">
        <v>3</v>
      </c>
      <c r="AB177">
        <v>10447969</v>
      </c>
      <c r="AC177" t="s">
        <v>1502</v>
      </c>
      <c r="AD177" t="s">
        <v>896</v>
      </c>
      <c r="AE177">
        <v>64</v>
      </c>
      <c r="AF177" t="s">
        <v>629</v>
      </c>
      <c r="AG177">
        <v>41</v>
      </c>
      <c r="AH177" t="s">
        <v>624</v>
      </c>
      <c r="AI177">
        <v>47</v>
      </c>
      <c r="AJ177" t="s">
        <v>626</v>
      </c>
      <c r="AK177">
        <v>45</v>
      </c>
      <c r="AL177" t="s">
        <v>1411</v>
      </c>
      <c r="AM177">
        <v>45</v>
      </c>
      <c r="AN177" t="s">
        <v>625</v>
      </c>
      <c r="AO177">
        <v>65</v>
      </c>
      <c r="AP177" t="s">
        <v>627</v>
      </c>
      <c r="AQ177">
        <v>62</v>
      </c>
      <c r="AR177" t="s">
        <v>628</v>
      </c>
      <c r="AS177">
        <v>70</v>
      </c>
      <c r="AT177" t="s">
        <v>635</v>
      </c>
      <c r="AV177" t="s">
        <v>632</v>
      </c>
      <c r="AX177" t="s">
        <v>898</v>
      </c>
      <c r="AY177">
        <v>54</v>
      </c>
      <c r="AZ177" t="s">
        <v>637</v>
      </c>
      <c r="BA177">
        <v>55</v>
      </c>
      <c r="BB177" t="s">
        <v>631</v>
      </c>
      <c r="BD177" t="s">
        <v>633</v>
      </c>
      <c r="BE177">
        <v>60</v>
      </c>
      <c r="BF177" t="s">
        <v>633</v>
      </c>
    </row>
    <row r="178" spans="1:70" ht="14.25" customHeight="1" x14ac:dyDescent="0.25">
      <c r="A178" s="700"/>
      <c r="B178" s="700"/>
      <c r="C178" s="700"/>
      <c r="D178" s="700"/>
      <c r="E178" s="700"/>
      <c r="F178" s="700"/>
      <c r="G178" s="701"/>
      <c r="H178" s="701"/>
      <c r="I178" s="701"/>
      <c r="J178" s="701"/>
      <c r="K178" s="701"/>
      <c r="L178" s="701"/>
      <c r="M178" s="701"/>
      <c r="N178" s="701"/>
      <c r="O178" s="701"/>
      <c r="P178" s="701"/>
      <c r="Q178" s="701"/>
      <c r="R178" s="701"/>
      <c r="S178" s="701"/>
      <c r="T178" s="701"/>
      <c r="U178" s="701"/>
      <c r="W178" s="700"/>
      <c r="X178" s="700"/>
      <c r="Y178" s="700"/>
      <c r="Z178">
        <v>290</v>
      </c>
      <c r="AA178">
        <v>3</v>
      </c>
      <c r="AB178">
        <v>9546022</v>
      </c>
      <c r="AC178" t="s">
        <v>1503</v>
      </c>
      <c r="AD178" t="s">
        <v>895</v>
      </c>
      <c r="AE178">
        <v>70</v>
      </c>
      <c r="AF178" t="s">
        <v>618</v>
      </c>
      <c r="AG178">
        <v>84</v>
      </c>
      <c r="AH178" t="s">
        <v>623</v>
      </c>
      <c r="AI178">
        <v>72</v>
      </c>
      <c r="AJ178" t="s">
        <v>619</v>
      </c>
      <c r="AK178">
        <v>70</v>
      </c>
      <c r="AL178" t="s">
        <v>621</v>
      </c>
      <c r="AM178">
        <v>80</v>
      </c>
      <c r="AN178" t="s">
        <v>622</v>
      </c>
      <c r="AO178">
        <v>68</v>
      </c>
      <c r="AP178" t="s">
        <v>620</v>
      </c>
      <c r="AQ178">
        <v>89</v>
      </c>
      <c r="AR178" t="s">
        <v>896</v>
      </c>
      <c r="AS178">
        <v>71</v>
      </c>
      <c r="AT178" t="s">
        <v>629</v>
      </c>
      <c r="AU178">
        <v>75</v>
      </c>
      <c r="AV178" t="s">
        <v>624</v>
      </c>
      <c r="AW178">
        <v>55</v>
      </c>
      <c r="AX178" t="s">
        <v>626</v>
      </c>
      <c r="AY178">
        <v>65</v>
      </c>
      <c r="AZ178" t="s">
        <v>625</v>
      </c>
      <c r="BA178">
        <v>77</v>
      </c>
      <c r="BB178" t="s">
        <v>627</v>
      </c>
      <c r="BC178">
        <v>79</v>
      </c>
      <c r="BD178" t="s">
        <v>628</v>
      </c>
      <c r="BE178">
        <v>86</v>
      </c>
      <c r="BF178" t="s">
        <v>897</v>
      </c>
      <c r="BG178">
        <v>60</v>
      </c>
      <c r="BH178" t="s">
        <v>635</v>
      </c>
      <c r="BJ178" t="s">
        <v>635</v>
      </c>
      <c r="BL178" t="s">
        <v>637</v>
      </c>
      <c r="BM178">
        <v>76</v>
      </c>
      <c r="BN178" t="s">
        <v>631</v>
      </c>
      <c r="BP178" t="s">
        <v>633</v>
      </c>
      <c r="BQ178">
        <v>81</v>
      </c>
      <c r="BR178" t="s">
        <v>633</v>
      </c>
    </row>
    <row r="179" spans="1:70" ht="14.25" customHeight="1" x14ac:dyDescent="0.25">
      <c r="A179" s="700"/>
      <c r="B179" s="700"/>
      <c r="G179" s="701"/>
      <c r="H179" s="701"/>
      <c r="I179" s="701"/>
      <c r="J179" s="701"/>
      <c r="K179" s="701"/>
      <c r="L179" s="701"/>
      <c r="M179" s="701"/>
      <c r="N179" s="701"/>
      <c r="O179" s="701"/>
      <c r="P179" s="701"/>
      <c r="Q179" s="701"/>
      <c r="R179" s="701"/>
      <c r="S179" s="701"/>
      <c r="T179" s="701"/>
      <c r="U179" s="701"/>
      <c r="Z179">
        <v>290</v>
      </c>
      <c r="AA179">
        <v>3</v>
      </c>
      <c r="AB179">
        <v>10447914</v>
      </c>
      <c r="AC179" t="s">
        <v>1504</v>
      </c>
      <c r="AD179" t="s">
        <v>896</v>
      </c>
      <c r="AE179">
        <v>72</v>
      </c>
      <c r="AF179" t="s">
        <v>629</v>
      </c>
      <c r="AG179">
        <v>74</v>
      </c>
      <c r="AH179" t="s">
        <v>624</v>
      </c>
      <c r="AI179">
        <v>65</v>
      </c>
      <c r="AJ179" t="s">
        <v>626</v>
      </c>
      <c r="AK179">
        <v>71</v>
      </c>
      <c r="AL179" t="s">
        <v>625</v>
      </c>
      <c r="AM179">
        <v>80</v>
      </c>
      <c r="AN179" t="s">
        <v>627</v>
      </c>
      <c r="AO179">
        <v>80</v>
      </c>
      <c r="AP179" t="s">
        <v>628</v>
      </c>
      <c r="AQ179">
        <v>82</v>
      </c>
      <c r="AR179" t="s">
        <v>897</v>
      </c>
      <c r="AS179">
        <v>82</v>
      </c>
      <c r="AT179" t="s">
        <v>635</v>
      </c>
      <c r="AU179">
        <v>74</v>
      </c>
      <c r="AV179" t="s">
        <v>635</v>
      </c>
      <c r="AX179" t="s">
        <v>637</v>
      </c>
      <c r="AY179">
        <v>71</v>
      </c>
      <c r="AZ179" t="s">
        <v>631</v>
      </c>
      <c r="BB179" t="s">
        <v>631</v>
      </c>
    </row>
    <row r="180" spans="1:70" ht="14.25" customHeight="1" x14ac:dyDescent="0.25">
      <c r="A180" s="700"/>
      <c r="B180" s="700"/>
      <c r="G180" s="701"/>
      <c r="H180" s="701"/>
      <c r="I180" s="701"/>
      <c r="J180" s="701"/>
      <c r="K180" s="701"/>
      <c r="L180" s="701"/>
      <c r="M180" s="701"/>
      <c r="N180" s="701"/>
      <c r="O180" s="701"/>
      <c r="P180" s="701"/>
      <c r="Q180" s="701"/>
      <c r="R180" s="701"/>
      <c r="S180" s="701"/>
      <c r="T180" s="701"/>
      <c r="U180" s="701"/>
      <c r="Z180">
        <v>290</v>
      </c>
      <c r="AA180">
        <v>3</v>
      </c>
      <c r="AB180">
        <v>10448380</v>
      </c>
      <c r="AC180" t="s">
        <v>1505</v>
      </c>
      <c r="AD180" t="s">
        <v>896</v>
      </c>
      <c r="AE180">
        <v>51</v>
      </c>
      <c r="AF180" t="s">
        <v>629</v>
      </c>
      <c r="AG180">
        <v>61</v>
      </c>
      <c r="AH180" t="s">
        <v>624</v>
      </c>
      <c r="AI180">
        <v>34</v>
      </c>
      <c r="AJ180" t="s">
        <v>1410</v>
      </c>
      <c r="AK180">
        <v>40</v>
      </c>
      <c r="AL180" t="s">
        <v>626</v>
      </c>
      <c r="AM180">
        <v>47</v>
      </c>
      <c r="AN180" t="s">
        <v>625</v>
      </c>
      <c r="AO180">
        <v>61</v>
      </c>
      <c r="AP180" t="s">
        <v>627</v>
      </c>
      <c r="AQ180">
        <v>54</v>
      </c>
      <c r="AR180" t="s">
        <v>628</v>
      </c>
      <c r="AS180">
        <v>57</v>
      </c>
      <c r="AT180" t="s">
        <v>897</v>
      </c>
      <c r="AU180">
        <v>65</v>
      </c>
      <c r="AV180" t="s">
        <v>635</v>
      </c>
      <c r="AW180">
        <v>55</v>
      </c>
      <c r="AX180" t="s">
        <v>635</v>
      </c>
      <c r="AZ180" t="s">
        <v>637</v>
      </c>
      <c r="BA180">
        <v>48</v>
      </c>
      <c r="BB180" t="s">
        <v>631</v>
      </c>
      <c r="BD180" t="s">
        <v>631</v>
      </c>
    </row>
    <row r="181" spans="1:70" ht="12.6" customHeight="1" x14ac:dyDescent="0.25">
      <c r="G181" s="702"/>
      <c r="H181" s="702"/>
      <c r="I181" s="702"/>
      <c r="J181" s="702"/>
      <c r="K181" s="702"/>
      <c r="L181" s="702"/>
      <c r="M181" s="702"/>
      <c r="N181" s="702"/>
      <c r="O181" s="702"/>
      <c r="P181" s="702"/>
      <c r="Q181" s="702"/>
      <c r="R181" s="702"/>
      <c r="S181" s="702"/>
      <c r="T181" s="702"/>
      <c r="Z181">
        <v>360</v>
      </c>
      <c r="AA181">
        <v>3</v>
      </c>
      <c r="AB181">
        <v>9546217</v>
      </c>
      <c r="AC181" t="s">
        <v>1552</v>
      </c>
      <c r="AD181" t="s">
        <v>896</v>
      </c>
      <c r="AE181">
        <v>56</v>
      </c>
      <c r="AF181" t="s">
        <v>629</v>
      </c>
      <c r="AG181">
        <v>75</v>
      </c>
      <c r="AH181" t="s">
        <v>624</v>
      </c>
      <c r="AI181">
        <v>61</v>
      </c>
      <c r="AJ181" t="s">
        <v>626</v>
      </c>
      <c r="AK181">
        <v>55</v>
      </c>
      <c r="AL181" t="s">
        <v>625</v>
      </c>
      <c r="AM181">
        <v>70</v>
      </c>
      <c r="AN181" t="s">
        <v>627</v>
      </c>
      <c r="AO181">
        <v>59</v>
      </c>
      <c r="AP181" t="s">
        <v>628</v>
      </c>
      <c r="AQ181">
        <v>81</v>
      </c>
      <c r="AR181" t="s">
        <v>635</v>
      </c>
      <c r="AT181" t="s">
        <v>632</v>
      </c>
      <c r="AU181">
        <v>43</v>
      </c>
      <c r="AV181" t="s">
        <v>898</v>
      </c>
      <c r="AW181">
        <v>50</v>
      </c>
      <c r="AX181" t="s">
        <v>631</v>
      </c>
      <c r="AY181">
        <v>57</v>
      </c>
      <c r="AZ181" t="s">
        <v>633</v>
      </c>
      <c r="BA181">
        <v>49</v>
      </c>
      <c r="BB181" t="s">
        <v>1553</v>
      </c>
      <c r="BC181">
        <v>40</v>
      </c>
      <c r="BD181" t="s">
        <v>630</v>
      </c>
      <c r="BE181">
        <v>48</v>
      </c>
      <c r="BF181" t="s">
        <v>636</v>
      </c>
      <c r="BG181">
        <v>67</v>
      </c>
      <c r="BH181" t="s">
        <v>635</v>
      </c>
      <c r="BJ181" t="s">
        <v>635</v>
      </c>
    </row>
    <row r="182" spans="1:70" ht="8.1" customHeight="1" x14ac:dyDescent="0.25">
      <c r="A182" s="703"/>
      <c r="B182" s="703"/>
      <c r="C182" s="703"/>
      <c r="D182" s="704"/>
      <c r="E182" s="705"/>
      <c r="F182" s="705"/>
      <c r="G182" s="705"/>
      <c r="H182" s="705"/>
      <c r="I182" s="705"/>
      <c r="J182" s="705"/>
      <c r="K182" s="705"/>
      <c r="L182" s="705"/>
      <c r="M182" s="705"/>
      <c r="N182" s="705"/>
      <c r="O182" s="705"/>
      <c r="P182" s="705"/>
      <c r="Q182" s="705"/>
      <c r="R182" s="705"/>
      <c r="S182" s="705"/>
      <c r="T182" s="705"/>
      <c r="U182" s="705"/>
      <c r="V182" s="705"/>
      <c r="W182" s="705"/>
      <c r="X182" s="705"/>
      <c r="Y182" s="705"/>
      <c r="Z182">
        <v>280</v>
      </c>
      <c r="AA182">
        <v>3</v>
      </c>
      <c r="AB182">
        <v>10448298</v>
      </c>
      <c r="AC182" t="s">
        <v>1506</v>
      </c>
      <c r="AD182" t="s">
        <v>896</v>
      </c>
      <c r="AE182">
        <v>53</v>
      </c>
      <c r="AF182" t="s">
        <v>629</v>
      </c>
      <c r="AG182">
        <v>54</v>
      </c>
      <c r="AH182" t="s">
        <v>624</v>
      </c>
      <c r="AI182">
        <v>34</v>
      </c>
      <c r="AJ182" t="s">
        <v>1410</v>
      </c>
      <c r="AK182">
        <v>40</v>
      </c>
      <c r="AL182" t="s">
        <v>626</v>
      </c>
      <c r="AM182">
        <v>38</v>
      </c>
      <c r="AN182" t="s">
        <v>1411</v>
      </c>
      <c r="AO182">
        <v>40</v>
      </c>
      <c r="AP182" t="s">
        <v>625</v>
      </c>
      <c r="AQ182">
        <v>69</v>
      </c>
      <c r="AR182" t="s">
        <v>627</v>
      </c>
      <c r="AS182">
        <v>59</v>
      </c>
      <c r="AT182" t="s">
        <v>628</v>
      </c>
      <c r="AU182">
        <v>70</v>
      </c>
      <c r="AV182" t="s">
        <v>635</v>
      </c>
      <c r="AX182" t="s">
        <v>632</v>
      </c>
      <c r="AZ182" t="s">
        <v>898</v>
      </c>
      <c r="BA182">
        <v>30</v>
      </c>
      <c r="BB182" t="s">
        <v>637</v>
      </c>
      <c r="BC182">
        <v>52</v>
      </c>
      <c r="BD182" t="s">
        <v>631</v>
      </c>
      <c r="BF182" t="s">
        <v>631</v>
      </c>
      <c r="BH182" t="s">
        <v>636</v>
      </c>
      <c r="BI182">
        <v>53</v>
      </c>
    </row>
    <row r="183" spans="1:70" ht="13.35" customHeight="1" x14ac:dyDescent="0.25">
      <c r="A183" s="703"/>
      <c r="B183" s="703"/>
      <c r="C183" s="703"/>
      <c r="D183" s="704"/>
      <c r="E183" s="706"/>
      <c r="F183" s="706"/>
      <c r="G183" s="706"/>
      <c r="H183" s="706"/>
      <c r="I183" s="706"/>
      <c r="J183" s="706"/>
      <c r="K183" s="706"/>
      <c r="L183" s="706"/>
      <c r="M183" s="706"/>
      <c r="N183" s="706"/>
      <c r="O183" s="706"/>
      <c r="P183" s="706"/>
      <c r="Q183" s="706"/>
      <c r="R183" s="706"/>
      <c r="S183" s="706"/>
      <c r="T183" s="706"/>
      <c r="U183" s="706"/>
      <c r="V183" s="706"/>
      <c r="W183" s="706"/>
      <c r="X183" s="706"/>
      <c r="Y183" s="706"/>
      <c r="Z183">
        <v>280</v>
      </c>
      <c r="AA183">
        <v>3</v>
      </c>
      <c r="AB183">
        <v>10448047</v>
      </c>
      <c r="AC183" t="s">
        <v>1507</v>
      </c>
      <c r="AD183" t="s">
        <v>896</v>
      </c>
      <c r="AE183">
        <v>48</v>
      </c>
      <c r="AF183" t="s">
        <v>629</v>
      </c>
      <c r="AG183">
        <v>52</v>
      </c>
      <c r="AH183" t="s">
        <v>624</v>
      </c>
      <c r="AI183">
        <v>36</v>
      </c>
      <c r="AJ183" t="s">
        <v>1410</v>
      </c>
      <c r="AK183">
        <v>40</v>
      </c>
      <c r="AL183" t="s">
        <v>626</v>
      </c>
      <c r="AM183">
        <v>44</v>
      </c>
      <c r="AN183" t="s">
        <v>625</v>
      </c>
      <c r="AO183">
        <v>55</v>
      </c>
      <c r="AP183" t="s">
        <v>627</v>
      </c>
      <c r="AQ183">
        <v>57</v>
      </c>
      <c r="AR183" t="s">
        <v>628</v>
      </c>
      <c r="AS183">
        <v>64</v>
      </c>
      <c r="AT183" t="s">
        <v>635</v>
      </c>
      <c r="AV183" t="s">
        <v>632</v>
      </c>
      <c r="AX183" t="s">
        <v>898</v>
      </c>
      <c r="AY183">
        <v>30</v>
      </c>
      <c r="AZ183" t="s">
        <v>637</v>
      </c>
      <c r="BA183">
        <v>50</v>
      </c>
      <c r="BB183" t="s">
        <v>631</v>
      </c>
      <c r="BD183" t="s">
        <v>631</v>
      </c>
      <c r="BF183" t="s">
        <v>636</v>
      </c>
      <c r="BG183">
        <v>56</v>
      </c>
    </row>
    <row r="184" spans="1:70" ht="13.35" customHeight="1" x14ac:dyDescent="0.25">
      <c r="A184" s="703"/>
      <c r="B184" s="703"/>
      <c r="C184" s="703"/>
      <c r="D184" s="704"/>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v>290</v>
      </c>
      <c r="AA184">
        <v>3</v>
      </c>
      <c r="AB184">
        <v>10448014</v>
      </c>
      <c r="AC184" t="s">
        <v>1508</v>
      </c>
      <c r="AD184" t="s">
        <v>896</v>
      </c>
      <c r="AE184">
        <v>64</v>
      </c>
      <c r="AF184" t="s">
        <v>629</v>
      </c>
      <c r="AG184">
        <v>60</v>
      </c>
      <c r="AH184" t="s">
        <v>624</v>
      </c>
      <c r="AI184">
        <v>36</v>
      </c>
      <c r="AJ184" t="s">
        <v>1410</v>
      </c>
      <c r="AK184">
        <v>40</v>
      </c>
      <c r="AL184" t="s">
        <v>626</v>
      </c>
      <c r="AM184">
        <v>55</v>
      </c>
      <c r="AN184" t="s">
        <v>625</v>
      </c>
      <c r="AO184">
        <v>63</v>
      </c>
      <c r="AP184" t="s">
        <v>627</v>
      </c>
      <c r="AQ184">
        <v>59</v>
      </c>
      <c r="AR184" t="s">
        <v>628</v>
      </c>
      <c r="AS184">
        <v>66</v>
      </c>
      <c r="AT184" t="s">
        <v>897</v>
      </c>
      <c r="AU184">
        <v>62</v>
      </c>
      <c r="AV184" t="s">
        <v>635</v>
      </c>
      <c r="AW184">
        <v>59</v>
      </c>
      <c r="AX184" t="s">
        <v>635</v>
      </c>
      <c r="AZ184" t="s">
        <v>637</v>
      </c>
      <c r="BA184">
        <v>51</v>
      </c>
      <c r="BB184" t="s">
        <v>631</v>
      </c>
      <c r="BD184" t="s">
        <v>631</v>
      </c>
    </row>
    <row r="185" spans="1:70" ht="12.4" customHeight="1" x14ac:dyDescent="0.25">
      <c r="A185" s="703"/>
      <c r="B185" s="703"/>
      <c r="C185" s="703"/>
      <c r="D185" s="704"/>
      <c r="E185" s="705"/>
      <c r="F185" s="705"/>
      <c r="G185" s="705"/>
      <c r="H185" s="705"/>
      <c r="I185" s="705"/>
      <c r="J185" s="705"/>
      <c r="K185" s="705"/>
      <c r="L185" s="705"/>
      <c r="M185" s="705"/>
      <c r="N185" s="705"/>
      <c r="O185" s="705"/>
      <c r="P185" s="705"/>
      <c r="Q185" s="705"/>
      <c r="R185" s="705"/>
      <c r="S185" s="705"/>
      <c r="T185" s="705"/>
      <c r="U185" s="705"/>
      <c r="V185" s="705"/>
      <c r="W185" s="705"/>
      <c r="X185" s="705"/>
      <c r="Y185" s="705"/>
      <c r="Z185">
        <v>280</v>
      </c>
      <c r="AA185">
        <v>3</v>
      </c>
      <c r="AB185">
        <v>10448003</v>
      </c>
      <c r="AC185" t="s">
        <v>1509</v>
      </c>
      <c r="AD185" t="s">
        <v>896</v>
      </c>
      <c r="AE185">
        <v>70</v>
      </c>
      <c r="AF185" t="s">
        <v>629</v>
      </c>
      <c r="AG185">
        <v>62</v>
      </c>
      <c r="AH185" t="s">
        <v>624</v>
      </c>
      <c r="AI185">
        <v>47</v>
      </c>
      <c r="AJ185" t="s">
        <v>626</v>
      </c>
      <c r="AK185">
        <v>50</v>
      </c>
      <c r="AL185" t="s">
        <v>625</v>
      </c>
      <c r="AM185">
        <v>63</v>
      </c>
      <c r="AN185" t="s">
        <v>627</v>
      </c>
      <c r="AO185">
        <v>59</v>
      </c>
      <c r="AP185" t="s">
        <v>628</v>
      </c>
      <c r="AQ185">
        <v>58</v>
      </c>
      <c r="AR185" t="s">
        <v>635</v>
      </c>
      <c r="AT185" t="s">
        <v>632</v>
      </c>
      <c r="AV185" t="s">
        <v>898</v>
      </c>
      <c r="AW185">
        <v>30</v>
      </c>
      <c r="AX185" t="s">
        <v>637</v>
      </c>
      <c r="AY185">
        <v>50</v>
      </c>
      <c r="AZ185" t="s">
        <v>631</v>
      </c>
      <c r="BB185" t="s">
        <v>631</v>
      </c>
      <c r="BD185" t="s">
        <v>636</v>
      </c>
      <c r="BE185">
        <v>57</v>
      </c>
    </row>
    <row r="186" spans="1:70" ht="12.4" customHeight="1" x14ac:dyDescent="0.25">
      <c r="A186" s="703"/>
      <c r="B186" s="703"/>
      <c r="C186" s="703"/>
      <c r="D186" s="704"/>
      <c r="E186" s="705"/>
      <c r="F186" s="705"/>
      <c r="G186" s="705"/>
      <c r="H186" s="705"/>
      <c r="I186" s="705"/>
      <c r="J186" s="705"/>
      <c r="K186" s="705"/>
      <c r="L186" s="705"/>
      <c r="M186" s="705"/>
      <c r="N186" s="705"/>
      <c r="O186" s="705"/>
      <c r="P186" s="705"/>
      <c r="Q186" s="705"/>
      <c r="R186" s="705"/>
      <c r="S186" s="705"/>
      <c r="T186" s="705"/>
      <c r="U186" s="705"/>
      <c r="V186" s="705"/>
      <c r="W186" s="705"/>
      <c r="X186" s="705"/>
      <c r="Y186" s="705"/>
      <c r="Z186">
        <v>280</v>
      </c>
      <c r="AA186">
        <v>3</v>
      </c>
      <c r="AB186">
        <v>10447992</v>
      </c>
      <c r="AC186" t="s">
        <v>1510</v>
      </c>
      <c r="AD186" t="s">
        <v>896</v>
      </c>
      <c r="AE186">
        <v>50</v>
      </c>
      <c r="AF186" t="s">
        <v>629</v>
      </c>
      <c r="AG186">
        <v>60</v>
      </c>
      <c r="AH186" t="s">
        <v>624</v>
      </c>
      <c r="AI186">
        <v>47</v>
      </c>
      <c r="AJ186" t="s">
        <v>626</v>
      </c>
      <c r="AK186">
        <v>44</v>
      </c>
      <c r="AL186" t="s">
        <v>625</v>
      </c>
      <c r="AM186">
        <v>65</v>
      </c>
      <c r="AN186" t="s">
        <v>627</v>
      </c>
      <c r="AO186">
        <v>50</v>
      </c>
      <c r="AP186" t="s">
        <v>628</v>
      </c>
      <c r="AQ186">
        <v>57</v>
      </c>
      <c r="AR186" t="s">
        <v>635</v>
      </c>
      <c r="AS186">
        <v>62</v>
      </c>
      <c r="AT186" t="s">
        <v>632</v>
      </c>
      <c r="AV186" t="s">
        <v>898</v>
      </c>
      <c r="AW186">
        <v>28</v>
      </c>
      <c r="AX186" t="s">
        <v>631</v>
      </c>
      <c r="AZ186" t="s">
        <v>633</v>
      </c>
      <c r="BA186">
        <v>51</v>
      </c>
      <c r="BB186" t="s">
        <v>633</v>
      </c>
    </row>
    <row r="187" spans="1:70" ht="12.4" customHeight="1" x14ac:dyDescent="0.25">
      <c r="A187" s="703"/>
      <c r="B187" s="703"/>
      <c r="C187" s="703"/>
      <c r="D187" s="704"/>
      <c r="E187" s="705"/>
      <c r="F187" s="705"/>
      <c r="G187" s="705"/>
      <c r="H187" s="705"/>
      <c r="I187" s="705"/>
      <c r="J187" s="705"/>
      <c r="K187" s="705"/>
      <c r="L187" s="705"/>
      <c r="M187" s="705"/>
      <c r="N187" s="705"/>
      <c r="O187" s="705"/>
      <c r="P187" s="705"/>
      <c r="Q187" s="705"/>
      <c r="R187" s="705"/>
      <c r="S187" s="705"/>
      <c r="T187" s="705"/>
      <c r="U187" s="705"/>
      <c r="V187" s="705"/>
      <c r="W187" s="705"/>
      <c r="X187" s="705"/>
      <c r="Y187" s="705"/>
      <c r="Z187">
        <v>290</v>
      </c>
      <c r="AA187">
        <v>3</v>
      </c>
      <c r="AB187">
        <v>10447947</v>
      </c>
      <c r="AC187" t="s">
        <v>1511</v>
      </c>
      <c r="AD187" t="s">
        <v>896</v>
      </c>
      <c r="AE187">
        <v>66</v>
      </c>
      <c r="AF187" t="s">
        <v>629</v>
      </c>
      <c r="AG187">
        <v>72</v>
      </c>
      <c r="AH187" t="s">
        <v>624</v>
      </c>
      <c r="AI187">
        <v>52</v>
      </c>
      <c r="AJ187" t="s">
        <v>626</v>
      </c>
      <c r="AK187">
        <v>45</v>
      </c>
      <c r="AL187" t="s">
        <v>625</v>
      </c>
      <c r="AM187">
        <v>75</v>
      </c>
      <c r="AN187" t="s">
        <v>627</v>
      </c>
      <c r="AO187">
        <v>70</v>
      </c>
      <c r="AP187" t="s">
        <v>628</v>
      </c>
      <c r="AQ187">
        <v>79</v>
      </c>
      <c r="AR187" t="s">
        <v>897</v>
      </c>
      <c r="AS187">
        <v>71</v>
      </c>
      <c r="AT187" t="s">
        <v>635</v>
      </c>
      <c r="AV187" t="s">
        <v>635</v>
      </c>
      <c r="AX187" t="s">
        <v>637</v>
      </c>
      <c r="AY187">
        <v>75</v>
      </c>
      <c r="AZ187" t="s">
        <v>631</v>
      </c>
      <c r="BB187" t="s">
        <v>631</v>
      </c>
      <c r="BD187" t="s">
        <v>636</v>
      </c>
      <c r="BE187">
        <v>66</v>
      </c>
    </row>
    <row r="188" spans="1:70" ht="12.4" customHeight="1" x14ac:dyDescent="0.25">
      <c r="A188" s="703"/>
      <c r="B188" s="703"/>
      <c r="C188" s="703"/>
      <c r="D188" s="704"/>
      <c r="E188" s="707"/>
      <c r="F188" s="705"/>
      <c r="G188" s="705"/>
      <c r="H188" s="705"/>
      <c r="I188" s="705"/>
      <c r="J188" s="705"/>
      <c r="K188" s="705"/>
      <c r="L188" s="705"/>
      <c r="M188" s="705"/>
      <c r="N188" s="705"/>
      <c r="O188" s="705"/>
      <c r="P188" s="705"/>
      <c r="Q188" s="705"/>
      <c r="R188" s="705"/>
      <c r="S188" s="705"/>
      <c r="T188" s="705"/>
      <c r="U188" s="705"/>
      <c r="V188" s="705"/>
      <c r="W188" s="705"/>
      <c r="X188" s="705"/>
      <c r="Y188" s="705"/>
      <c r="Z188">
        <v>280</v>
      </c>
      <c r="AA188">
        <v>3</v>
      </c>
      <c r="AB188">
        <v>10447970</v>
      </c>
      <c r="AC188" t="s">
        <v>1512</v>
      </c>
      <c r="AD188" t="s">
        <v>896</v>
      </c>
      <c r="AE188">
        <v>72</v>
      </c>
      <c r="AF188" t="s">
        <v>629</v>
      </c>
      <c r="AG188">
        <v>53</v>
      </c>
      <c r="AH188" t="s">
        <v>624</v>
      </c>
      <c r="AI188">
        <v>42</v>
      </c>
      <c r="AJ188" t="s">
        <v>626</v>
      </c>
      <c r="AK188">
        <v>36</v>
      </c>
      <c r="AL188" t="s">
        <v>1411</v>
      </c>
      <c r="AM188">
        <v>40</v>
      </c>
      <c r="AN188" t="s">
        <v>625</v>
      </c>
      <c r="AO188">
        <v>61</v>
      </c>
      <c r="AP188" t="s">
        <v>627</v>
      </c>
      <c r="AQ188">
        <v>55</v>
      </c>
      <c r="AR188" t="s">
        <v>628</v>
      </c>
      <c r="AS188">
        <v>71</v>
      </c>
      <c r="AT188" t="s">
        <v>897</v>
      </c>
      <c r="AU188">
        <v>25</v>
      </c>
      <c r="AV188" t="s">
        <v>635</v>
      </c>
      <c r="AW188">
        <v>63</v>
      </c>
      <c r="AX188" t="s">
        <v>635</v>
      </c>
      <c r="AZ188" t="s">
        <v>631</v>
      </c>
      <c r="BB188" t="s">
        <v>630</v>
      </c>
      <c r="BD188" t="s">
        <v>636</v>
      </c>
      <c r="BE188">
        <v>56</v>
      </c>
    </row>
    <row r="189" spans="1:70" ht="12.4" customHeight="1" x14ac:dyDescent="0.25">
      <c r="A189" s="703"/>
      <c r="B189" s="703"/>
      <c r="C189" s="703"/>
      <c r="D189" s="704"/>
      <c r="E189" s="705"/>
      <c r="F189" s="705"/>
      <c r="G189" s="705"/>
      <c r="H189" s="705"/>
      <c r="I189" s="705"/>
      <c r="J189" s="705"/>
      <c r="K189" s="705"/>
      <c r="L189" s="705"/>
      <c r="M189" s="705"/>
      <c r="N189" s="705"/>
      <c r="O189" s="705"/>
      <c r="P189" s="705"/>
      <c r="Q189" s="705"/>
      <c r="R189" s="705"/>
      <c r="S189" s="705"/>
      <c r="T189" s="705"/>
      <c r="U189" s="705"/>
      <c r="V189" s="705"/>
      <c r="W189" s="705"/>
      <c r="X189" s="705"/>
      <c r="Y189" s="705"/>
      <c r="Z189">
        <v>290</v>
      </c>
      <c r="AA189">
        <v>3</v>
      </c>
      <c r="AB189">
        <v>10447855</v>
      </c>
      <c r="AC189" t="s">
        <v>1513</v>
      </c>
      <c r="AD189" t="s">
        <v>896</v>
      </c>
      <c r="AE189">
        <v>67</v>
      </c>
      <c r="AF189" t="s">
        <v>629</v>
      </c>
      <c r="AG189">
        <v>76</v>
      </c>
      <c r="AH189" t="s">
        <v>624</v>
      </c>
      <c r="AI189">
        <v>46</v>
      </c>
      <c r="AJ189" t="s">
        <v>626</v>
      </c>
      <c r="AK189">
        <v>48</v>
      </c>
      <c r="AL189" t="s">
        <v>625</v>
      </c>
      <c r="AM189">
        <v>72</v>
      </c>
      <c r="AN189" t="s">
        <v>627</v>
      </c>
      <c r="AO189">
        <v>65</v>
      </c>
      <c r="AP189" t="s">
        <v>628</v>
      </c>
      <c r="AQ189">
        <v>72</v>
      </c>
      <c r="AR189" t="s">
        <v>897</v>
      </c>
      <c r="AS189">
        <v>80</v>
      </c>
      <c r="AT189" t="s">
        <v>635</v>
      </c>
      <c r="AU189">
        <v>72</v>
      </c>
      <c r="AV189" t="s">
        <v>635</v>
      </c>
      <c r="AX189" t="s">
        <v>637</v>
      </c>
      <c r="AY189">
        <v>58</v>
      </c>
      <c r="AZ189" t="s">
        <v>631</v>
      </c>
      <c r="BB189" t="s">
        <v>631</v>
      </c>
    </row>
    <row r="190" spans="1:70" ht="12.4" customHeight="1" x14ac:dyDescent="0.25">
      <c r="A190" s="703"/>
      <c r="B190" s="703"/>
      <c r="C190" s="703"/>
      <c r="D190" s="704"/>
      <c r="E190" s="705"/>
      <c r="F190" s="705"/>
      <c r="G190" s="705"/>
      <c r="H190" s="705"/>
      <c r="I190" s="705"/>
      <c r="J190" s="705"/>
      <c r="K190" s="705"/>
      <c r="L190" s="705"/>
      <c r="M190" s="705"/>
      <c r="N190" s="705"/>
      <c r="O190" s="705"/>
      <c r="P190" s="705"/>
      <c r="Q190" s="705"/>
      <c r="R190" s="705"/>
      <c r="S190" s="705"/>
      <c r="T190" s="705"/>
      <c r="U190" s="705"/>
      <c r="V190" s="705"/>
      <c r="W190" s="705"/>
      <c r="X190" s="705"/>
      <c r="Y190" s="705"/>
      <c r="Z190">
        <v>360</v>
      </c>
      <c r="AA190">
        <v>3</v>
      </c>
      <c r="AB190">
        <v>9546066</v>
      </c>
      <c r="AC190" t="s">
        <v>1440</v>
      </c>
      <c r="AD190" t="s">
        <v>895</v>
      </c>
      <c r="AE190">
        <v>70</v>
      </c>
      <c r="AF190" t="s">
        <v>618</v>
      </c>
      <c r="AG190">
        <v>77</v>
      </c>
      <c r="AH190" t="s">
        <v>623</v>
      </c>
      <c r="AJ190" t="s">
        <v>619</v>
      </c>
      <c r="AL190" t="s">
        <v>621</v>
      </c>
      <c r="AM190">
        <v>83</v>
      </c>
      <c r="AN190" t="s">
        <v>622</v>
      </c>
      <c r="AO190">
        <v>76</v>
      </c>
      <c r="AP190" t="s">
        <v>620</v>
      </c>
      <c r="AR190" t="s">
        <v>896</v>
      </c>
      <c r="AS190">
        <v>60</v>
      </c>
      <c r="AT190" t="s">
        <v>629</v>
      </c>
      <c r="AU190">
        <v>63</v>
      </c>
      <c r="AV190" t="s">
        <v>624</v>
      </c>
      <c r="AW190">
        <v>48</v>
      </c>
      <c r="AX190" t="s">
        <v>626</v>
      </c>
      <c r="AY190">
        <v>70</v>
      </c>
      <c r="AZ190" t="s">
        <v>625</v>
      </c>
      <c r="BA190">
        <v>62</v>
      </c>
      <c r="BB190" t="s">
        <v>627</v>
      </c>
      <c r="BC190">
        <v>67</v>
      </c>
      <c r="BD190" t="s">
        <v>628</v>
      </c>
      <c r="BE190">
        <v>64</v>
      </c>
      <c r="BF190" t="s">
        <v>897</v>
      </c>
      <c r="BG190">
        <v>52</v>
      </c>
      <c r="BH190" t="s">
        <v>635</v>
      </c>
      <c r="BI190">
        <v>65</v>
      </c>
      <c r="BJ190" t="s">
        <v>632</v>
      </c>
      <c r="BK190">
        <v>61</v>
      </c>
      <c r="BL190" t="s">
        <v>631</v>
      </c>
      <c r="BM190">
        <v>73</v>
      </c>
      <c r="BN190" t="s">
        <v>630</v>
      </c>
      <c r="BO190">
        <v>56</v>
      </c>
      <c r="BP190" t="s">
        <v>636</v>
      </c>
      <c r="BQ190">
        <v>70</v>
      </c>
    </row>
    <row r="191" spans="1:70" ht="11.1" customHeight="1" x14ac:dyDescent="0.25">
      <c r="A191" s="703"/>
      <c r="B191" s="703"/>
      <c r="C191" s="703"/>
      <c r="D191" s="704"/>
      <c r="E191" s="705"/>
      <c r="F191" s="705"/>
      <c r="G191" s="705"/>
      <c r="H191" s="705"/>
      <c r="I191" s="705"/>
      <c r="J191" s="705"/>
      <c r="K191" s="705"/>
      <c r="L191" s="705"/>
      <c r="M191" s="705"/>
      <c r="N191" s="705"/>
      <c r="O191" s="705"/>
      <c r="P191" s="705"/>
      <c r="Q191" s="705"/>
      <c r="R191" s="705"/>
      <c r="S191" s="705"/>
      <c r="T191" s="705"/>
      <c r="U191" s="705"/>
      <c r="V191" s="705"/>
      <c r="W191" s="705"/>
      <c r="X191" s="705"/>
      <c r="Y191" s="705"/>
      <c r="Z191">
        <v>290</v>
      </c>
      <c r="AA191">
        <v>3</v>
      </c>
      <c r="AB191">
        <v>10447877</v>
      </c>
      <c r="AC191" t="s">
        <v>1514</v>
      </c>
      <c r="AD191" t="s">
        <v>896</v>
      </c>
      <c r="AE191">
        <v>66</v>
      </c>
      <c r="AF191" t="s">
        <v>629</v>
      </c>
      <c r="AG191">
        <v>77</v>
      </c>
      <c r="AH191" t="s">
        <v>624</v>
      </c>
      <c r="AI191">
        <v>53</v>
      </c>
      <c r="AJ191" t="s">
        <v>626</v>
      </c>
      <c r="AK191">
        <v>66</v>
      </c>
      <c r="AL191" t="s">
        <v>625</v>
      </c>
      <c r="AM191">
        <v>71</v>
      </c>
      <c r="AN191" t="s">
        <v>627</v>
      </c>
      <c r="AO191">
        <v>76</v>
      </c>
      <c r="AP191" t="s">
        <v>628</v>
      </c>
      <c r="AQ191">
        <v>84</v>
      </c>
      <c r="AR191" t="s">
        <v>897</v>
      </c>
      <c r="AS191">
        <v>65</v>
      </c>
      <c r="AT191" t="s">
        <v>635</v>
      </c>
      <c r="AU191">
        <v>75</v>
      </c>
      <c r="AV191" t="s">
        <v>635</v>
      </c>
      <c r="AX191" t="s">
        <v>637</v>
      </c>
      <c r="AY191">
        <v>65</v>
      </c>
      <c r="AZ191" t="s">
        <v>631</v>
      </c>
      <c r="BB191" t="s">
        <v>631</v>
      </c>
    </row>
    <row r="192" spans="1:70" ht="8.25" customHeight="1" x14ac:dyDescent="0.25">
      <c r="A192" s="703"/>
      <c r="B192" s="703"/>
      <c r="C192" s="703"/>
      <c r="D192" s="704"/>
      <c r="E192" s="705"/>
      <c r="F192" s="705"/>
      <c r="G192" s="705"/>
      <c r="H192" s="705"/>
      <c r="I192" s="705"/>
      <c r="J192" s="705"/>
      <c r="K192" s="705"/>
      <c r="L192" s="705"/>
      <c r="M192" s="705"/>
      <c r="N192" s="705"/>
      <c r="O192" s="705"/>
      <c r="P192" s="705"/>
      <c r="Q192" s="705"/>
      <c r="R192" s="705"/>
      <c r="S192" s="705"/>
      <c r="T192" s="705"/>
      <c r="U192" s="705"/>
      <c r="V192" s="705"/>
      <c r="W192" s="705"/>
      <c r="X192" s="705"/>
      <c r="Y192" s="705"/>
      <c r="Z192">
        <v>360</v>
      </c>
      <c r="AA192">
        <v>3</v>
      </c>
      <c r="AB192">
        <v>9546192</v>
      </c>
      <c r="AC192" t="s">
        <v>1554</v>
      </c>
      <c r="AD192" t="s">
        <v>896</v>
      </c>
      <c r="AE192">
        <v>68</v>
      </c>
      <c r="AF192" t="s">
        <v>629</v>
      </c>
      <c r="AG192">
        <v>70</v>
      </c>
      <c r="AH192" t="s">
        <v>624</v>
      </c>
      <c r="AI192">
        <v>67</v>
      </c>
      <c r="AJ192" t="s">
        <v>626</v>
      </c>
      <c r="AK192">
        <v>67</v>
      </c>
      <c r="AL192" t="s">
        <v>625</v>
      </c>
      <c r="AM192">
        <v>67</v>
      </c>
      <c r="AN192" t="s">
        <v>627</v>
      </c>
      <c r="AO192">
        <v>63</v>
      </c>
      <c r="AP192" t="s">
        <v>628</v>
      </c>
      <c r="AQ192">
        <v>66</v>
      </c>
      <c r="AR192" t="s">
        <v>897</v>
      </c>
      <c r="AS192">
        <v>46</v>
      </c>
      <c r="AT192" t="s">
        <v>897</v>
      </c>
      <c r="AV192" t="s">
        <v>632</v>
      </c>
      <c r="AW192">
        <v>32</v>
      </c>
      <c r="AX192" t="s">
        <v>1388</v>
      </c>
      <c r="AY192">
        <v>40</v>
      </c>
      <c r="AZ192" t="s">
        <v>637</v>
      </c>
      <c r="BA192">
        <v>60</v>
      </c>
      <c r="BB192" t="s">
        <v>631</v>
      </c>
      <c r="BC192">
        <v>60</v>
      </c>
      <c r="BD192" t="s">
        <v>630</v>
      </c>
      <c r="BE192">
        <v>41</v>
      </c>
      <c r="BF192" t="s">
        <v>636</v>
      </c>
      <c r="BG192">
        <v>56</v>
      </c>
      <c r="BH192" t="s">
        <v>636</v>
      </c>
    </row>
    <row r="193" spans="1:82" ht="12.4" customHeight="1" x14ac:dyDescent="0.25">
      <c r="A193" s="703"/>
      <c r="B193" s="703"/>
      <c r="C193" s="703"/>
      <c r="D193" s="704"/>
      <c r="E193" s="705"/>
      <c r="F193" s="705"/>
      <c r="G193" s="705"/>
      <c r="H193" s="705"/>
      <c r="I193" s="705"/>
      <c r="J193" s="705"/>
      <c r="K193" s="705"/>
      <c r="L193" s="705"/>
      <c r="M193" s="705"/>
      <c r="N193" s="705"/>
      <c r="O193" s="705"/>
      <c r="P193" s="705"/>
      <c r="Q193" s="705"/>
      <c r="R193" s="705"/>
      <c r="S193" s="705"/>
      <c r="T193" s="705"/>
      <c r="U193" s="705"/>
      <c r="V193" s="705"/>
      <c r="W193" s="705"/>
      <c r="X193" s="705"/>
      <c r="Y193" s="705"/>
      <c r="Z193">
        <v>290</v>
      </c>
      <c r="AA193">
        <v>3</v>
      </c>
      <c r="AB193">
        <v>10447903</v>
      </c>
      <c r="AC193" t="s">
        <v>1515</v>
      </c>
      <c r="AD193" t="s">
        <v>896</v>
      </c>
      <c r="AE193">
        <v>73</v>
      </c>
      <c r="AF193" t="s">
        <v>629</v>
      </c>
      <c r="AG193">
        <v>61</v>
      </c>
      <c r="AH193" t="s">
        <v>624</v>
      </c>
      <c r="AI193">
        <v>43</v>
      </c>
      <c r="AJ193" t="s">
        <v>1410</v>
      </c>
      <c r="AK193">
        <v>43</v>
      </c>
      <c r="AL193" t="s">
        <v>626</v>
      </c>
      <c r="AM193">
        <v>53</v>
      </c>
      <c r="AN193" t="s">
        <v>625</v>
      </c>
      <c r="AO193">
        <v>70</v>
      </c>
      <c r="AP193" t="s">
        <v>627</v>
      </c>
      <c r="AQ193">
        <v>70</v>
      </c>
      <c r="AR193" t="s">
        <v>628</v>
      </c>
      <c r="AS193">
        <v>71</v>
      </c>
      <c r="AT193" t="s">
        <v>897</v>
      </c>
      <c r="AU193">
        <v>40</v>
      </c>
      <c r="AV193" t="s">
        <v>635</v>
      </c>
      <c r="AX193" t="s">
        <v>635</v>
      </c>
      <c r="AZ193" t="s">
        <v>637</v>
      </c>
      <c r="BA193">
        <v>52</v>
      </c>
      <c r="BB193" t="s">
        <v>631</v>
      </c>
      <c r="BD193" t="s">
        <v>631</v>
      </c>
      <c r="BF193" t="s">
        <v>636</v>
      </c>
      <c r="BG193">
        <v>65</v>
      </c>
    </row>
    <row r="194" spans="1:82" ht="12.4" customHeight="1" x14ac:dyDescent="0.25">
      <c r="A194" s="708"/>
      <c r="B194" s="709"/>
      <c r="C194" s="709"/>
      <c r="D194" s="709"/>
      <c r="E194" s="709"/>
      <c r="F194" s="710"/>
      <c r="G194" s="710"/>
      <c r="H194" s="711"/>
      <c r="I194" s="709"/>
      <c r="J194" s="709"/>
      <c r="K194" s="709"/>
      <c r="Z194">
        <v>290</v>
      </c>
      <c r="AA194">
        <v>3</v>
      </c>
      <c r="AB194">
        <v>9546033</v>
      </c>
      <c r="AC194" t="s">
        <v>1516</v>
      </c>
      <c r="AD194" t="s">
        <v>895</v>
      </c>
      <c r="AE194">
        <v>47</v>
      </c>
      <c r="AF194" t="s">
        <v>618</v>
      </c>
      <c r="AG194">
        <v>74</v>
      </c>
      <c r="AH194" t="s">
        <v>623</v>
      </c>
      <c r="AI194">
        <v>68</v>
      </c>
      <c r="AJ194" t="s">
        <v>619</v>
      </c>
      <c r="AK194">
        <v>80</v>
      </c>
      <c r="AL194" t="s">
        <v>621</v>
      </c>
      <c r="AM194">
        <v>51</v>
      </c>
      <c r="AN194" t="s">
        <v>622</v>
      </c>
      <c r="AO194">
        <v>68</v>
      </c>
      <c r="AP194" t="s">
        <v>620</v>
      </c>
      <c r="AQ194">
        <v>72</v>
      </c>
      <c r="AR194" t="s">
        <v>896</v>
      </c>
      <c r="AS194">
        <v>50</v>
      </c>
      <c r="AT194" t="s">
        <v>629</v>
      </c>
      <c r="AU194">
        <v>74</v>
      </c>
      <c r="AV194" t="s">
        <v>624</v>
      </c>
      <c r="AW194">
        <v>51</v>
      </c>
      <c r="AX194" t="s">
        <v>626</v>
      </c>
      <c r="AY194">
        <v>47</v>
      </c>
      <c r="AZ194" t="s">
        <v>1411</v>
      </c>
      <c r="BA194">
        <v>47</v>
      </c>
      <c r="BB194" t="s">
        <v>625</v>
      </c>
      <c r="BC194">
        <v>77</v>
      </c>
      <c r="BD194" t="s">
        <v>627</v>
      </c>
      <c r="BE194">
        <v>68</v>
      </c>
      <c r="BF194" t="s">
        <v>628</v>
      </c>
      <c r="BG194">
        <v>67</v>
      </c>
      <c r="BH194" t="s">
        <v>897</v>
      </c>
      <c r="BI194">
        <v>60</v>
      </c>
      <c r="BJ194" t="s">
        <v>635</v>
      </c>
      <c r="BK194">
        <v>82</v>
      </c>
      <c r="BL194" t="s">
        <v>635</v>
      </c>
      <c r="BN194" t="s">
        <v>631</v>
      </c>
      <c r="BP194" t="s">
        <v>630</v>
      </c>
      <c r="BR194" t="s">
        <v>636</v>
      </c>
      <c r="BS194">
        <v>65</v>
      </c>
    </row>
    <row r="195" spans="1:82" ht="12.4" customHeight="1" x14ac:dyDescent="0.25">
      <c r="A195" s="708"/>
      <c r="B195" s="709"/>
      <c r="C195" s="709"/>
      <c r="D195" s="709"/>
      <c r="E195" s="709"/>
      <c r="F195" s="710"/>
      <c r="G195" s="710"/>
      <c r="H195" s="711"/>
      <c r="I195" s="709"/>
      <c r="J195" s="709"/>
      <c r="K195" s="709"/>
      <c r="Z195">
        <v>290</v>
      </c>
      <c r="AA195">
        <v>3</v>
      </c>
      <c r="AB195">
        <v>9546044</v>
      </c>
      <c r="AC195" t="s">
        <v>1517</v>
      </c>
      <c r="AD195" t="s">
        <v>895</v>
      </c>
      <c r="AE195">
        <v>45</v>
      </c>
      <c r="AF195" t="s">
        <v>618</v>
      </c>
      <c r="AG195">
        <v>81</v>
      </c>
      <c r="AH195" t="s">
        <v>623</v>
      </c>
      <c r="AI195">
        <v>69</v>
      </c>
      <c r="AJ195" t="s">
        <v>619</v>
      </c>
      <c r="AK195">
        <v>73</v>
      </c>
      <c r="AL195" t="s">
        <v>621</v>
      </c>
      <c r="AM195">
        <v>59</v>
      </c>
      <c r="AN195" t="s">
        <v>622</v>
      </c>
      <c r="AO195">
        <v>72</v>
      </c>
      <c r="AP195" t="s">
        <v>620</v>
      </c>
      <c r="AQ195">
        <v>76</v>
      </c>
      <c r="AR195" t="s">
        <v>896</v>
      </c>
      <c r="AS195">
        <v>55</v>
      </c>
      <c r="AT195" t="s">
        <v>629</v>
      </c>
      <c r="AU195">
        <v>70</v>
      </c>
      <c r="AV195" t="s">
        <v>624</v>
      </c>
      <c r="AW195">
        <v>51</v>
      </c>
      <c r="AX195" t="s">
        <v>626</v>
      </c>
      <c r="AY195">
        <v>55</v>
      </c>
      <c r="AZ195" t="s">
        <v>625</v>
      </c>
      <c r="BA195">
        <v>68</v>
      </c>
      <c r="BB195" t="s">
        <v>627</v>
      </c>
      <c r="BC195">
        <v>72</v>
      </c>
      <c r="BD195" t="s">
        <v>628</v>
      </c>
      <c r="BE195">
        <v>77</v>
      </c>
      <c r="BF195" t="s">
        <v>897</v>
      </c>
      <c r="BG195">
        <v>46</v>
      </c>
      <c r="BH195" t="s">
        <v>635</v>
      </c>
      <c r="BI195">
        <v>71</v>
      </c>
      <c r="BJ195" t="s">
        <v>635</v>
      </c>
      <c r="BL195" t="s">
        <v>631</v>
      </c>
      <c r="BN195" t="s">
        <v>630</v>
      </c>
      <c r="BP195" t="s">
        <v>636</v>
      </c>
      <c r="BQ195">
        <v>65</v>
      </c>
    </row>
    <row r="196" spans="1:82" ht="12.4" customHeight="1" x14ac:dyDescent="0.25">
      <c r="Z196">
        <v>360</v>
      </c>
      <c r="AA196">
        <v>3</v>
      </c>
      <c r="AB196">
        <v>9658819</v>
      </c>
      <c r="AC196" t="s">
        <v>1409</v>
      </c>
      <c r="AD196" t="s">
        <v>896</v>
      </c>
      <c r="AE196">
        <v>52</v>
      </c>
      <c r="AF196" t="s">
        <v>629</v>
      </c>
      <c r="AG196">
        <v>58</v>
      </c>
      <c r="AH196" t="s">
        <v>624</v>
      </c>
      <c r="AI196">
        <v>44</v>
      </c>
      <c r="AJ196" t="s">
        <v>1410</v>
      </c>
      <c r="AK196">
        <v>44</v>
      </c>
      <c r="AL196" t="s">
        <v>626</v>
      </c>
      <c r="AM196">
        <v>35</v>
      </c>
      <c r="AN196" t="s">
        <v>1411</v>
      </c>
      <c r="AO196">
        <v>40</v>
      </c>
      <c r="AP196" t="s">
        <v>625</v>
      </c>
      <c r="AQ196">
        <v>54</v>
      </c>
      <c r="AR196" t="s">
        <v>627</v>
      </c>
      <c r="AS196">
        <v>54</v>
      </c>
      <c r="AT196" t="s">
        <v>628</v>
      </c>
      <c r="AU196">
        <v>66</v>
      </c>
      <c r="AV196" t="s">
        <v>635</v>
      </c>
      <c r="AW196">
        <v>43</v>
      </c>
      <c r="AX196" t="s">
        <v>632</v>
      </c>
      <c r="AZ196" t="s">
        <v>898</v>
      </c>
      <c r="BA196">
        <v>56</v>
      </c>
      <c r="BB196" t="s">
        <v>631</v>
      </c>
      <c r="BC196">
        <v>64</v>
      </c>
      <c r="BD196" t="s">
        <v>630</v>
      </c>
      <c r="BE196">
        <v>27</v>
      </c>
      <c r="BF196" t="s">
        <v>1412</v>
      </c>
      <c r="BG196">
        <v>40</v>
      </c>
      <c r="BH196" t="s">
        <v>636</v>
      </c>
      <c r="BI196">
        <v>49</v>
      </c>
      <c r="BJ196" t="s">
        <v>632</v>
      </c>
      <c r="BK196">
        <v>42</v>
      </c>
    </row>
    <row r="197" spans="1:82" ht="12.4" customHeight="1" x14ac:dyDescent="0.25">
      <c r="Z197">
        <v>290</v>
      </c>
      <c r="AA197">
        <v>3</v>
      </c>
      <c r="AB197">
        <v>10673993</v>
      </c>
      <c r="AC197" t="s">
        <v>1413</v>
      </c>
      <c r="AD197" t="s">
        <v>896</v>
      </c>
      <c r="AE197">
        <v>78</v>
      </c>
      <c r="AF197" t="s">
        <v>629</v>
      </c>
      <c r="AG197">
        <v>64</v>
      </c>
      <c r="AH197" t="s">
        <v>624</v>
      </c>
      <c r="AI197">
        <v>69</v>
      </c>
      <c r="AJ197" t="s">
        <v>626</v>
      </c>
      <c r="AK197">
        <v>55</v>
      </c>
      <c r="AL197" t="s">
        <v>625</v>
      </c>
      <c r="AM197">
        <v>69</v>
      </c>
      <c r="AN197" t="s">
        <v>627</v>
      </c>
      <c r="AO197">
        <v>76</v>
      </c>
      <c r="AP197" t="s">
        <v>628</v>
      </c>
      <c r="AQ197">
        <v>73</v>
      </c>
      <c r="AR197" t="s">
        <v>897</v>
      </c>
      <c r="AS197">
        <v>80</v>
      </c>
      <c r="AT197" t="s">
        <v>635</v>
      </c>
      <c r="AV197" t="s">
        <v>635</v>
      </c>
      <c r="AX197" t="s">
        <v>637</v>
      </c>
      <c r="AY197">
        <v>73</v>
      </c>
      <c r="AZ197" t="s">
        <v>631</v>
      </c>
      <c r="BB197" t="s">
        <v>631</v>
      </c>
      <c r="BD197" t="s">
        <v>636</v>
      </c>
      <c r="BE197">
        <v>66</v>
      </c>
    </row>
    <row r="198" spans="1:82" ht="12.4" customHeight="1" x14ac:dyDescent="0.25">
      <c r="A198" s="712"/>
      <c r="B198" s="714"/>
      <c r="C198" s="714"/>
      <c r="D198" s="714"/>
      <c r="E198" s="714"/>
      <c r="F198" s="714"/>
      <c r="G198" s="712"/>
      <c r="H198" s="715"/>
      <c r="I198" s="716"/>
      <c r="J198" s="716"/>
      <c r="K198" s="717"/>
      <c r="L198" s="717"/>
      <c r="M198" s="717"/>
      <c r="N198" s="716"/>
      <c r="O198" s="717"/>
      <c r="P198" s="717"/>
      <c r="Q198" s="717"/>
      <c r="R198" s="717"/>
      <c r="S198" s="717"/>
      <c r="Z198">
        <v>360</v>
      </c>
      <c r="AA198">
        <v>3</v>
      </c>
      <c r="AB198">
        <v>9658532</v>
      </c>
      <c r="AC198" t="s">
        <v>1453</v>
      </c>
      <c r="AD198" t="s">
        <v>896</v>
      </c>
      <c r="AE198">
        <v>68</v>
      </c>
      <c r="AF198" t="s">
        <v>629</v>
      </c>
      <c r="AG198">
        <v>66</v>
      </c>
      <c r="AH198" t="s">
        <v>624</v>
      </c>
      <c r="AI198">
        <v>54</v>
      </c>
      <c r="AJ198" t="s">
        <v>626</v>
      </c>
      <c r="AK198">
        <v>77</v>
      </c>
      <c r="AL198" t="s">
        <v>625</v>
      </c>
      <c r="AM198">
        <v>77</v>
      </c>
      <c r="AN198" t="s">
        <v>627</v>
      </c>
      <c r="AO198">
        <v>68</v>
      </c>
      <c r="AP198" t="s">
        <v>628</v>
      </c>
      <c r="AQ198">
        <v>59</v>
      </c>
      <c r="AR198" t="s">
        <v>897</v>
      </c>
      <c r="AS198">
        <v>46</v>
      </c>
      <c r="AT198" t="s">
        <v>897</v>
      </c>
      <c r="AV198" t="s">
        <v>632</v>
      </c>
      <c r="AW198">
        <v>25</v>
      </c>
      <c r="AX198" t="s">
        <v>1388</v>
      </c>
      <c r="AY198">
        <v>25</v>
      </c>
      <c r="AZ198" t="s">
        <v>637</v>
      </c>
      <c r="BA198">
        <v>56</v>
      </c>
      <c r="BB198" t="s">
        <v>631</v>
      </c>
      <c r="BC198">
        <v>53</v>
      </c>
      <c r="BD198" t="s">
        <v>630</v>
      </c>
      <c r="BE198">
        <v>50</v>
      </c>
      <c r="BF198" t="s">
        <v>636</v>
      </c>
      <c r="BG198">
        <v>59</v>
      </c>
      <c r="BH198" t="s">
        <v>635</v>
      </c>
      <c r="BJ198" t="s">
        <v>1851</v>
      </c>
      <c r="BK198">
        <v>40</v>
      </c>
    </row>
    <row r="199" spans="1:82" ht="12.4" customHeight="1" x14ac:dyDescent="0.25">
      <c r="A199" s="712"/>
      <c r="B199" s="714"/>
      <c r="C199" s="714"/>
      <c r="D199" s="714"/>
      <c r="E199" s="714"/>
      <c r="F199" s="714"/>
      <c r="G199" s="712"/>
      <c r="H199" s="715"/>
      <c r="I199" s="716"/>
      <c r="J199" s="716"/>
      <c r="K199" s="717"/>
      <c r="L199" s="717"/>
      <c r="M199" s="717"/>
      <c r="N199" s="716"/>
      <c r="O199" s="717"/>
      <c r="P199" s="717"/>
      <c r="Q199" s="717"/>
      <c r="R199" s="717"/>
      <c r="S199" s="717"/>
      <c r="T199" s="717"/>
      <c r="U199" s="717"/>
      <c r="V199" s="717"/>
      <c r="Z199">
        <v>330</v>
      </c>
      <c r="AA199">
        <v>3</v>
      </c>
      <c r="AB199">
        <v>8881735</v>
      </c>
      <c r="AC199" t="s">
        <v>1414</v>
      </c>
      <c r="AD199" t="s">
        <v>895</v>
      </c>
      <c r="AE199">
        <v>73</v>
      </c>
      <c r="AF199" t="s">
        <v>618</v>
      </c>
      <c r="AG199">
        <v>65</v>
      </c>
      <c r="AH199" t="s">
        <v>623</v>
      </c>
      <c r="AI199">
        <v>67</v>
      </c>
      <c r="AJ199" t="s">
        <v>619</v>
      </c>
      <c r="AL199" t="s">
        <v>1415</v>
      </c>
      <c r="AM199">
        <v>55</v>
      </c>
      <c r="AN199" t="s">
        <v>621</v>
      </c>
      <c r="AO199">
        <v>53</v>
      </c>
      <c r="AP199" t="s">
        <v>622</v>
      </c>
      <c r="AQ199">
        <v>61</v>
      </c>
      <c r="AR199" t="s">
        <v>620</v>
      </c>
      <c r="AS199">
        <v>81</v>
      </c>
      <c r="AT199" t="s">
        <v>896</v>
      </c>
      <c r="AU199">
        <v>41</v>
      </c>
      <c r="AV199" t="s">
        <v>629</v>
      </c>
      <c r="AW199">
        <v>65</v>
      </c>
      <c r="AX199" t="s">
        <v>624</v>
      </c>
      <c r="AY199">
        <v>31</v>
      </c>
      <c r="AZ199" t="s">
        <v>1410</v>
      </c>
      <c r="BA199">
        <v>40</v>
      </c>
      <c r="BB199" t="s">
        <v>626</v>
      </c>
      <c r="BC199">
        <v>51</v>
      </c>
      <c r="BD199" t="s">
        <v>625</v>
      </c>
      <c r="BE199">
        <v>52</v>
      </c>
      <c r="BF199" t="s">
        <v>627</v>
      </c>
      <c r="BG199">
        <v>58</v>
      </c>
      <c r="BH199" t="s">
        <v>628</v>
      </c>
      <c r="BI199">
        <v>51</v>
      </c>
      <c r="BJ199" t="s">
        <v>897</v>
      </c>
      <c r="BK199">
        <v>45</v>
      </c>
      <c r="BL199" t="s">
        <v>632</v>
      </c>
      <c r="BN199" t="s">
        <v>1852</v>
      </c>
      <c r="BP199" t="s">
        <v>637</v>
      </c>
      <c r="BQ199">
        <v>55</v>
      </c>
      <c r="BR199" t="s">
        <v>631</v>
      </c>
      <c r="BS199">
        <v>52</v>
      </c>
      <c r="BT199" t="s">
        <v>630</v>
      </c>
      <c r="BU199">
        <v>41</v>
      </c>
      <c r="BV199" t="s">
        <v>636</v>
      </c>
      <c r="BW199">
        <v>46</v>
      </c>
      <c r="BX199" t="s">
        <v>635</v>
      </c>
      <c r="BZ199" t="s">
        <v>1853</v>
      </c>
      <c r="CA199">
        <v>24</v>
      </c>
    </row>
    <row r="200" spans="1:82" ht="12.4" customHeight="1" x14ac:dyDescent="0.25">
      <c r="A200" s="712"/>
      <c r="B200" s="714"/>
      <c r="C200" s="714"/>
      <c r="D200" s="714"/>
      <c r="E200" s="714"/>
      <c r="F200" s="714"/>
      <c r="G200" s="712"/>
      <c r="H200" s="715"/>
      <c r="I200" s="716"/>
      <c r="J200" s="716"/>
      <c r="K200" s="717"/>
      <c r="L200" s="717"/>
      <c r="M200" s="717"/>
      <c r="N200" s="716"/>
      <c r="O200" s="717"/>
      <c r="P200" s="717"/>
      <c r="Q200" s="717"/>
      <c r="R200" s="717"/>
      <c r="S200" s="717"/>
      <c r="Z200">
        <v>360</v>
      </c>
      <c r="AA200">
        <v>3</v>
      </c>
      <c r="AB200">
        <v>8117726</v>
      </c>
      <c r="AC200" t="s">
        <v>1454</v>
      </c>
      <c r="AD200" t="s">
        <v>895</v>
      </c>
      <c r="AE200">
        <v>63</v>
      </c>
      <c r="AF200" t="s">
        <v>618</v>
      </c>
      <c r="AG200">
        <v>61</v>
      </c>
      <c r="AH200" t="s">
        <v>623</v>
      </c>
      <c r="AI200">
        <v>69</v>
      </c>
      <c r="AJ200" t="s">
        <v>619</v>
      </c>
      <c r="AK200">
        <v>64</v>
      </c>
      <c r="AL200" t="s">
        <v>621</v>
      </c>
      <c r="AM200">
        <v>52</v>
      </c>
      <c r="AN200" t="s">
        <v>1430</v>
      </c>
      <c r="AO200">
        <v>52</v>
      </c>
      <c r="AP200" t="s">
        <v>622</v>
      </c>
      <c r="AQ200">
        <v>69</v>
      </c>
      <c r="AR200" t="s">
        <v>620</v>
      </c>
      <c r="AS200">
        <v>79</v>
      </c>
      <c r="AT200" t="s">
        <v>896</v>
      </c>
      <c r="AU200">
        <v>46</v>
      </c>
      <c r="AV200" t="s">
        <v>629</v>
      </c>
      <c r="AW200">
        <v>61</v>
      </c>
      <c r="AX200" t="s">
        <v>624</v>
      </c>
      <c r="AY200">
        <v>60</v>
      </c>
      <c r="AZ200" t="s">
        <v>626</v>
      </c>
      <c r="BA200">
        <v>32</v>
      </c>
      <c r="BB200" t="s">
        <v>1411</v>
      </c>
      <c r="BC200">
        <v>40</v>
      </c>
      <c r="BD200" t="s">
        <v>625</v>
      </c>
      <c r="BE200">
        <v>68</v>
      </c>
      <c r="BF200" t="s">
        <v>627</v>
      </c>
      <c r="BG200">
        <v>66</v>
      </c>
      <c r="BH200" t="s">
        <v>628</v>
      </c>
      <c r="BI200">
        <v>42</v>
      </c>
      <c r="BJ200" t="s">
        <v>897</v>
      </c>
      <c r="BK200">
        <v>55</v>
      </c>
      <c r="BL200" t="s">
        <v>897</v>
      </c>
      <c r="BN200" t="s">
        <v>632</v>
      </c>
      <c r="BO200">
        <v>50</v>
      </c>
      <c r="BP200" t="s">
        <v>640</v>
      </c>
      <c r="BQ200">
        <v>24</v>
      </c>
      <c r="BR200" t="s">
        <v>1455</v>
      </c>
      <c r="BS200">
        <v>40</v>
      </c>
      <c r="BT200" t="s">
        <v>631</v>
      </c>
      <c r="BU200">
        <v>45</v>
      </c>
      <c r="BV200" t="s">
        <v>630</v>
      </c>
      <c r="BW200">
        <v>31</v>
      </c>
      <c r="BX200" t="s">
        <v>1412</v>
      </c>
      <c r="BY200">
        <v>40</v>
      </c>
      <c r="BZ200" t="s">
        <v>636</v>
      </c>
      <c r="CA200">
        <v>61</v>
      </c>
      <c r="CB200" t="s">
        <v>635</v>
      </c>
      <c r="CD200" t="s">
        <v>635</v>
      </c>
    </row>
    <row r="201" spans="1:82" ht="12.4" customHeight="1" x14ac:dyDescent="0.25">
      <c r="A201" s="712"/>
      <c r="B201" s="714"/>
      <c r="C201" s="714"/>
      <c r="D201" s="714"/>
      <c r="E201" s="714"/>
      <c r="F201" s="714"/>
      <c r="G201" s="712"/>
      <c r="H201" s="715"/>
      <c r="I201" s="716"/>
      <c r="J201" s="716"/>
      <c r="K201" s="717"/>
      <c r="L201" s="717"/>
      <c r="M201" s="717"/>
      <c r="N201" s="716"/>
      <c r="O201" s="717"/>
      <c r="P201" s="717"/>
      <c r="Q201" s="717"/>
      <c r="R201" s="717"/>
      <c r="S201" s="717"/>
      <c r="T201" s="717"/>
      <c r="U201" s="717"/>
      <c r="V201" s="717"/>
      <c r="Z201">
        <v>290</v>
      </c>
      <c r="AA201">
        <v>3</v>
      </c>
      <c r="AB201">
        <v>10674015</v>
      </c>
      <c r="AC201" t="s">
        <v>1416</v>
      </c>
      <c r="AD201" t="s">
        <v>896</v>
      </c>
      <c r="AE201">
        <v>68</v>
      </c>
      <c r="AF201" t="s">
        <v>629</v>
      </c>
      <c r="AG201">
        <v>76</v>
      </c>
      <c r="AH201" t="s">
        <v>624</v>
      </c>
      <c r="AI201">
        <v>80</v>
      </c>
      <c r="AJ201" t="s">
        <v>626</v>
      </c>
      <c r="AK201">
        <v>64</v>
      </c>
      <c r="AL201" t="s">
        <v>625</v>
      </c>
      <c r="AM201">
        <v>74</v>
      </c>
      <c r="AN201" t="s">
        <v>627</v>
      </c>
      <c r="AO201">
        <v>74</v>
      </c>
      <c r="AP201" t="s">
        <v>628</v>
      </c>
      <c r="AQ201">
        <v>74</v>
      </c>
      <c r="AR201" t="s">
        <v>897</v>
      </c>
      <c r="AS201">
        <v>76</v>
      </c>
      <c r="AT201" t="s">
        <v>635</v>
      </c>
      <c r="AV201" t="s">
        <v>635</v>
      </c>
      <c r="AX201" t="s">
        <v>637</v>
      </c>
      <c r="AY201">
        <v>83</v>
      </c>
      <c r="AZ201" t="s">
        <v>631</v>
      </c>
      <c r="BB201" t="s">
        <v>631</v>
      </c>
      <c r="BD201" t="s">
        <v>636</v>
      </c>
      <c r="BE201">
        <v>65</v>
      </c>
    </row>
    <row r="202" spans="1:82" ht="12.4" customHeight="1" x14ac:dyDescent="0.25">
      <c r="A202" s="712"/>
      <c r="B202" s="714"/>
      <c r="C202" s="714"/>
      <c r="D202" s="714"/>
      <c r="E202" s="714"/>
      <c r="F202" s="714"/>
      <c r="G202" s="712"/>
      <c r="H202" s="715"/>
      <c r="I202" s="716"/>
      <c r="J202" s="716"/>
      <c r="K202" s="717"/>
      <c r="L202" s="717"/>
      <c r="M202" s="717"/>
      <c r="N202" s="716"/>
      <c r="O202" s="717"/>
      <c r="P202" s="717"/>
      <c r="Q202" s="717"/>
      <c r="R202" s="717"/>
      <c r="S202" s="717"/>
      <c r="Z202">
        <v>280</v>
      </c>
      <c r="AA202">
        <v>3</v>
      </c>
      <c r="AB202">
        <v>10674026</v>
      </c>
      <c r="AC202" t="s">
        <v>1417</v>
      </c>
      <c r="AD202" t="s">
        <v>896</v>
      </c>
      <c r="AE202">
        <v>57</v>
      </c>
      <c r="AF202" t="s">
        <v>629</v>
      </c>
      <c r="AG202">
        <v>60</v>
      </c>
      <c r="AH202" t="s">
        <v>624</v>
      </c>
      <c r="AI202">
        <v>59</v>
      </c>
      <c r="AJ202" t="s">
        <v>626</v>
      </c>
      <c r="AK202">
        <v>54</v>
      </c>
      <c r="AL202" t="s">
        <v>625</v>
      </c>
      <c r="AM202">
        <v>59</v>
      </c>
      <c r="AN202" t="s">
        <v>627</v>
      </c>
      <c r="AO202">
        <v>55</v>
      </c>
      <c r="AP202" t="s">
        <v>628</v>
      </c>
      <c r="AQ202">
        <v>65</v>
      </c>
      <c r="AR202" t="s">
        <v>635</v>
      </c>
      <c r="AS202">
        <v>62</v>
      </c>
      <c r="AT202" t="s">
        <v>632</v>
      </c>
      <c r="AV202" t="s">
        <v>898</v>
      </c>
      <c r="AW202">
        <v>25</v>
      </c>
      <c r="AX202" t="s">
        <v>637</v>
      </c>
      <c r="AY202">
        <v>58</v>
      </c>
      <c r="AZ202" t="s">
        <v>631</v>
      </c>
      <c r="BB202" t="s">
        <v>631</v>
      </c>
    </row>
    <row r="203" spans="1:82" ht="12.4" customHeight="1" x14ac:dyDescent="0.25">
      <c r="A203" s="712"/>
      <c r="B203" s="714"/>
      <c r="C203" s="714"/>
      <c r="D203" s="714"/>
      <c r="E203" s="714"/>
      <c r="F203" s="714"/>
      <c r="G203" s="712"/>
      <c r="H203" s="715"/>
      <c r="I203" s="716"/>
      <c r="J203" s="716"/>
      <c r="K203" s="717"/>
      <c r="L203" s="717"/>
      <c r="M203" s="717"/>
      <c r="N203" s="716"/>
      <c r="O203" s="717"/>
      <c r="P203" s="717"/>
      <c r="Q203" s="717"/>
      <c r="R203" s="717"/>
      <c r="S203" s="717"/>
      <c r="Z203">
        <v>290</v>
      </c>
      <c r="AA203">
        <v>3</v>
      </c>
      <c r="AB203">
        <v>10674048</v>
      </c>
      <c r="AC203" t="s">
        <v>1418</v>
      </c>
      <c r="AD203" t="s">
        <v>896</v>
      </c>
      <c r="AE203">
        <v>78</v>
      </c>
      <c r="AF203" t="s">
        <v>629</v>
      </c>
      <c r="AG203">
        <v>67</v>
      </c>
      <c r="AH203" t="s">
        <v>624</v>
      </c>
      <c r="AI203">
        <v>77</v>
      </c>
      <c r="AJ203" t="s">
        <v>626</v>
      </c>
      <c r="AK203">
        <v>65</v>
      </c>
      <c r="AL203" t="s">
        <v>625</v>
      </c>
      <c r="AM203">
        <v>72</v>
      </c>
      <c r="AN203" t="s">
        <v>627</v>
      </c>
      <c r="AO203">
        <v>73</v>
      </c>
      <c r="AP203" t="s">
        <v>628</v>
      </c>
      <c r="AQ203">
        <v>77</v>
      </c>
      <c r="AR203" t="s">
        <v>635</v>
      </c>
      <c r="AT203" t="s">
        <v>632</v>
      </c>
      <c r="AV203" t="s">
        <v>898</v>
      </c>
      <c r="AW203">
        <v>72</v>
      </c>
      <c r="AX203" t="s">
        <v>631</v>
      </c>
      <c r="AZ203" t="s">
        <v>633</v>
      </c>
      <c r="BA203">
        <v>57</v>
      </c>
      <c r="BB203" t="s">
        <v>633</v>
      </c>
      <c r="BD203" t="s">
        <v>636</v>
      </c>
      <c r="BE203">
        <v>63</v>
      </c>
    </row>
    <row r="204" spans="1:82" ht="12.4" customHeight="1" x14ac:dyDescent="0.25">
      <c r="A204" s="712"/>
      <c r="B204" s="714"/>
      <c r="C204" s="714"/>
      <c r="D204" s="714"/>
      <c r="E204" s="714"/>
      <c r="F204" s="714"/>
      <c r="G204" s="712"/>
      <c r="H204" s="715"/>
      <c r="I204" s="716"/>
      <c r="J204" s="716"/>
      <c r="K204" s="717"/>
      <c r="L204" s="717"/>
      <c r="M204" s="717"/>
      <c r="N204" s="716"/>
      <c r="O204" s="717"/>
      <c r="P204" s="717"/>
      <c r="Q204" s="717"/>
      <c r="R204" s="717"/>
      <c r="S204" s="717"/>
      <c r="Z204">
        <v>290</v>
      </c>
      <c r="AA204">
        <v>3</v>
      </c>
      <c r="AB204">
        <v>10674037</v>
      </c>
      <c r="AC204" t="s">
        <v>1419</v>
      </c>
      <c r="AD204" t="s">
        <v>896</v>
      </c>
      <c r="AE204">
        <v>70</v>
      </c>
      <c r="AF204" t="s">
        <v>629</v>
      </c>
      <c r="AG204">
        <v>70</v>
      </c>
      <c r="AH204" t="s">
        <v>624</v>
      </c>
      <c r="AI204">
        <v>62</v>
      </c>
      <c r="AJ204" t="s">
        <v>626</v>
      </c>
      <c r="AK204">
        <v>68</v>
      </c>
      <c r="AL204" t="s">
        <v>625</v>
      </c>
      <c r="AM204">
        <v>63</v>
      </c>
      <c r="AN204" t="s">
        <v>627</v>
      </c>
      <c r="AO204">
        <v>71</v>
      </c>
      <c r="AP204" t="s">
        <v>628</v>
      </c>
      <c r="AQ204">
        <v>67</v>
      </c>
      <c r="AR204" t="s">
        <v>635</v>
      </c>
      <c r="AT204" t="s">
        <v>632</v>
      </c>
      <c r="AV204" t="s">
        <v>898</v>
      </c>
      <c r="AW204">
        <v>40</v>
      </c>
      <c r="AX204" t="s">
        <v>631</v>
      </c>
      <c r="AZ204" t="s">
        <v>633</v>
      </c>
      <c r="BA204">
        <v>59</v>
      </c>
      <c r="BB204" t="s">
        <v>633</v>
      </c>
      <c r="BD204" t="s">
        <v>636</v>
      </c>
      <c r="BE204">
        <v>53</v>
      </c>
    </row>
    <row r="205" spans="1:82" ht="12.4" customHeight="1" x14ac:dyDescent="0.25">
      <c r="A205" s="712"/>
      <c r="B205" s="714"/>
      <c r="C205" s="714"/>
      <c r="D205" s="714"/>
      <c r="E205" s="714"/>
      <c r="F205" s="714"/>
      <c r="G205" s="712"/>
      <c r="H205" s="715"/>
      <c r="I205" s="716"/>
      <c r="J205" s="716"/>
      <c r="K205" s="717"/>
      <c r="L205" s="717"/>
      <c r="M205" s="717"/>
      <c r="N205" s="716"/>
      <c r="O205" s="717"/>
      <c r="P205" s="717"/>
      <c r="Q205" s="717"/>
      <c r="R205" s="717"/>
      <c r="S205" s="717"/>
      <c r="Z205">
        <v>290</v>
      </c>
      <c r="AA205">
        <v>3</v>
      </c>
      <c r="AB205">
        <v>10674060</v>
      </c>
      <c r="AC205" t="s">
        <v>1420</v>
      </c>
      <c r="AD205" t="s">
        <v>896</v>
      </c>
      <c r="AE205">
        <v>73</v>
      </c>
      <c r="AF205" t="s">
        <v>629</v>
      </c>
      <c r="AG205">
        <v>73</v>
      </c>
      <c r="AH205" t="s">
        <v>624</v>
      </c>
      <c r="AI205">
        <v>85</v>
      </c>
      <c r="AJ205" t="s">
        <v>626</v>
      </c>
      <c r="AK205">
        <v>58</v>
      </c>
      <c r="AL205" t="s">
        <v>625</v>
      </c>
      <c r="AM205">
        <v>72</v>
      </c>
      <c r="AN205" t="s">
        <v>627</v>
      </c>
      <c r="AO205">
        <v>71</v>
      </c>
      <c r="AP205" t="s">
        <v>628</v>
      </c>
      <c r="AQ205">
        <v>68</v>
      </c>
      <c r="AR205" t="s">
        <v>635</v>
      </c>
      <c r="AT205" t="s">
        <v>632</v>
      </c>
      <c r="AV205" t="s">
        <v>898</v>
      </c>
      <c r="AW205">
        <v>70</v>
      </c>
      <c r="AX205" t="s">
        <v>631</v>
      </c>
      <c r="AZ205" t="s">
        <v>633</v>
      </c>
      <c r="BA205">
        <v>62</v>
      </c>
      <c r="BB205" t="s">
        <v>633</v>
      </c>
      <c r="BD205" t="s">
        <v>636</v>
      </c>
      <c r="BE205">
        <v>63</v>
      </c>
    </row>
    <row r="206" spans="1:82" ht="11.1" customHeight="1" x14ac:dyDescent="0.25">
      <c r="A206" s="712"/>
      <c r="B206" s="714"/>
      <c r="C206" s="714"/>
      <c r="D206" s="714"/>
      <c r="E206" s="714"/>
      <c r="F206" s="714"/>
      <c r="G206" s="712"/>
      <c r="H206" s="715"/>
      <c r="I206" s="716"/>
      <c r="J206" s="716"/>
      <c r="K206" s="717"/>
      <c r="L206" s="717"/>
      <c r="M206" s="717"/>
      <c r="N206" s="716"/>
      <c r="O206" s="717"/>
      <c r="P206" s="717"/>
      <c r="Q206" s="717"/>
      <c r="R206" s="717"/>
      <c r="S206" s="717"/>
      <c r="T206" s="717"/>
      <c r="U206" s="717"/>
      <c r="V206" s="717"/>
      <c r="Z206">
        <v>290</v>
      </c>
      <c r="AA206">
        <v>3</v>
      </c>
      <c r="AB206">
        <v>10674093</v>
      </c>
      <c r="AC206" t="s">
        <v>1421</v>
      </c>
      <c r="AD206" t="s">
        <v>896</v>
      </c>
      <c r="AE206">
        <v>80</v>
      </c>
      <c r="AF206" t="s">
        <v>629</v>
      </c>
      <c r="AG206">
        <v>74</v>
      </c>
      <c r="AH206" t="s">
        <v>624</v>
      </c>
      <c r="AI206">
        <v>72</v>
      </c>
      <c r="AJ206" t="s">
        <v>626</v>
      </c>
      <c r="AK206">
        <v>76</v>
      </c>
      <c r="AL206" t="s">
        <v>625</v>
      </c>
      <c r="AM206">
        <v>73</v>
      </c>
      <c r="AN206" t="s">
        <v>627</v>
      </c>
      <c r="AO206">
        <v>75</v>
      </c>
      <c r="AP206" t="s">
        <v>628</v>
      </c>
      <c r="AQ206">
        <v>73</v>
      </c>
      <c r="AR206" t="s">
        <v>635</v>
      </c>
      <c r="AT206" t="s">
        <v>632</v>
      </c>
      <c r="AV206" t="s">
        <v>898</v>
      </c>
      <c r="AW206">
        <v>84</v>
      </c>
      <c r="AX206" t="s">
        <v>631</v>
      </c>
      <c r="AZ206" t="s">
        <v>633</v>
      </c>
      <c r="BA206">
        <v>67</v>
      </c>
      <c r="BB206" t="s">
        <v>633</v>
      </c>
      <c r="BD206" t="s">
        <v>636</v>
      </c>
      <c r="BE206">
        <v>71</v>
      </c>
    </row>
    <row r="207" spans="1:82" ht="8.25" customHeight="1" x14ac:dyDescent="0.25">
      <c r="A207" s="712"/>
      <c r="B207" s="714"/>
      <c r="C207" s="714"/>
      <c r="D207" s="714"/>
      <c r="E207" s="714"/>
      <c r="F207" s="714"/>
      <c r="G207" s="712"/>
      <c r="H207" s="715"/>
      <c r="I207" s="716"/>
      <c r="J207" s="716"/>
      <c r="K207" s="717"/>
      <c r="L207" s="717"/>
      <c r="M207" s="717"/>
      <c r="N207" s="716"/>
      <c r="O207" s="717"/>
      <c r="P207" s="717"/>
      <c r="Q207" s="717"/>
      <c r="R207" s="717"/>
      <c r="S207" s="717"/>
      <c r="Z207">
        <v>240</v>
      </c>
      <c r="AA207">
        <v>3</v>
      </c>
      <c r="AB207">
        <v>10674107</v>
      </c>
      <c r="AC207" t="s">
        <v>1422</v>
      </c>
      <c r="AD207" t="s">
        <v>896</v>
      </c>
      <c r="AE207">
        <v>60</v>
      </c>
      <c r="AF207" t="s">
        <v>629</v>
      </c>
      <c r="AG207">
        <v>63</v>
      </c>
      <c r="AH207" t="s">
        <v>624</v>
      </c>
      <c r="AI207">
        <v>72</v>
      </c>
      <c r="AJ207" t="s">
        <v>626</v>
      </c>
      <c r="AK207">
        <v>50</v>
      </c>
      <c r="AL207" t="s">
        <v>625</v>
      </c>
      <c r="AM207">
        <v>62</v>
      </c>
      <c r="AN207" t="s">
        <v>627</v>
      </c>
      <c r="AO207">
        <v>56</v>
      </c>
      <c r="AP207" t="s">
        <v>628</v>
      </c>
      <c r="AQ207">
        <v>57</v>
      </c>
      <c r="AR207" t="s">
        <v>635</v>
      </c>
      <c r="AT207" t="s">
        <v>632</v>
      </c>
      <c r="AV207" t="s">
        <v>898</v>
      </c>
      <c r="AW207">
        <v>15</v>
      </c>
      <c r="AX207" t="s">
        <v>631</v>
      </c>
      <c r="AZ207" t="s">
        <v>631</v>
      </c>
    </row>
    <row r="208" spans="1:82" ht="12.4" customHeight="1" x14ac:dyDescent="0.25">
      <c r="A208" s="712"/>
      <c r="B208" s="714"/>
      <c r="C208" s="714"/>
      <c r="D208" s="714"/>
      <c r="E208" s="714"/>
      <c r="F208" s="714"/>
      <c r="G208" s="712"/>
      <c r="H208" s="715"/>
      <c r="I208" s="716"/>
      <c r="J208" s="716"/>
      <c r="K208" s="717"/>
      <c r="L208" s="717"/>
      <c r="M208" s="717"/>
      <c r="N208" s="716"/>
      <c r="O208" s="717"/>
      <c r="P208" s="717"/>
      <c r="Q208" s="717"/>
      <c r="R208" s="717"/>
      <c r="S208" s="717"/>
      <c r="Z208">
        <v>290</v>
      </c>
      <c r="AA208">
        <v>3</v>
      </c>
      <c r="AB208">
        <v>10674118</v>
      </c>
      <c r="AC208" t="s">
        <v>1423</v>
      </c>
      <c r="AD208" t="s">
        <v>896</v>
      </c>
      <c r="AE208">
        <v>70</v>
      </c>
      <c r="AF208" t="s">
        <v>629</v>
      </c>
      <c r="AG208">
        <v>71</v>
      </c>
      <c r="AH208" t="s">
        <v>624</v>
      </c>
      <c r="AI208">
        <v>67</v>
      </c>
      <c r="AJ208" t="s">
        <v>626</v>
      </c>
      <c r="AK208">
        <v>72</v>
      </c>
      <c r="AL208" t="s">
        <v>625</v>
      </c>
      <c r="AM208">
        <v>62</v>
      </c>
      <c r="AN208" t="s">
        <v>627</v>
      </c>
      <c r="AO208">
        <v>72</v>
      </c>
      <c r="AP208" t="s">
        <v>628</v>
      </c>
      <c r="AQ208">
        <v>65</v>
      </c>
      <c r="AR208" t="s">
        <v>635</v>
      </c>
      <c r="AT208" t="s">
        <v>632</v>
      </c>
      <c r="AV208" t="s">
        <v>898</v>
      </c>
      <c r="AW208">
        <v>66</v>
      </c>
      <c r="AX208" t="s">
        <v>631</v>
      </c>
      <c r="AZ208" t="s">
        <v>633</v>
      </c>
      <c r="BA208">
        <v>58</v>
      </c>
      <c r="BB208" t="s">
        <v>633</v>
      </c>
      <c r="BD208" t="s">
        <v>636</v>
      </c>
      <c r="BE208">
        <v>61</v>
      </c>
    </row>
    <row r="209" spans="1:84" ht="12.4" customHeight="1" x14ac:dyDescent="0.25">
      <c r="A209" s="712"/>
      <c r="B209" s="714"/>
      <c r="C209" s="714"/>
      <c r="D209" s="714"/>
      <c r="E209" s="714"/>
      <c r="F209" s="714"/>
      <c r="G209" s="712"/>
      <c r="H209" s="715"/>
      <c r="I209" s="716"/>
      <c r="J209" s="716"/>
      <c r="K209" s="717"/>
      <c r="L209" s="717"/>
      <c r="M209" s="717"/>
      <c r="N209" s="716"/>
      <c r="O209" s="717"/>
      <c r="P209" s="717"/>
      <c r="Q209" s="717"/>
      <c r="R209" s="717"/>
      <c r="S209" s="717"/>
      <c r="Z209">
        <v>290</v>
      </c>
      <c r="AA209">
        <v>3</v>
      </c>
      <c r="AB209">
        <v>10674141</v>
      </c>
      <c r="AC209" t="s">
        <v>1424</v>
      </c>
      <c r="AD209" t="s">
        <v>896</v>
      </c>
      <c r="AE209">
        <v>74</v>
      </c>
      <c r="AF209" t="s">
        <v>629</v>
      </c>
      <c r="AG209">
        <v>70</v>
      </c>
      <c r="AH209" t="s">
        <v>624</v>
      </c>
      <c r="AI209">
        <v>64</v>
      </c>
      <c r="AJ209" t="s">
        <v>626</v>
      </c>
      <c r="AK209">
        <v>45</v>
      </c>
      <c r="AL209" t="s">
        <v>625</v>
      </c>
      <c r="AM209">
        <v>66</v>
      </c>
      <c r="AN209" t="s">
        <v>627</v>
      </c>
      <c r="AO209">
        <v>65</v>
      </c>
      <c r="AP209" t="s">
        <v>628</v>
      </c>
      <c r="AQ209">
        <v>66</v>
      </c>
      <c r="AR209" t="s">
        <v>635</v>
      </c>
      <c r="AT209" t="s">
        <v>632</v>
      </c>
      <c r="AV209" t="s">
        <v>898</v>
      </c>
      <c r="AW209">
        <v>40</v>
      </c>
      <c r="AX209" t="s">
        <v>631</v>
      </c>
      <c r="AZ209" t="s">
        <v>633</v>
      </c>
      <c r="BA209">
        <v>51</v>
      </c>
      <c r="BB209" t="s">
        <v>633</v>
      </c>
      <c r="BD209" t="s">
        <v>636</v>
      </c>
      <c r="BE209">
        <v>62</v>
      </c>
    </row>
    <row r="210" spans="1:84" ht="12.4" customHeight="1" x14ac:dyDescent="0.25">
      <c r="A210" s="712"/>
      <c r="B210" s="713"/>
      <c r="C210" s="713"/>
      <c r="D210" s="714"/>
      <c r="E210" s="714"/>
      <c r="F210" s="714"/>
      <c r="G210" s="712"/>
      <c r="H210" s="715"/>
      <c r="I210" s="716"/>
      <c r="J210" s="716"/>
      <c r="K210" s="717"/>
      <c r="L210" s="717"/>
      <c r="M210" s="717"/>
      <c r="N210" s="716"/>
      <c r="O210" s="717"/>
      <c r="P210" s="717"/>
      <c r="Q210" s="717"/>
      <c r="R210" s="717"/>
      <c r="S210" s="717"/>
      <c r="Z210">
        <v>290</v>
      </c>
      <c r="AA210">
        <v>3</v>
      </c>
      <c r="AB210">
        <v>10674163</v>
      </c>
      <c r="AC210" t="s">
        <v>1425</v>
      </c>
      <c r="AD210" t="s">
        <v>896</v>
      </c>
      <c r="AE210">
        <v>67</v>
      </c>
      <c r="AF210" t="s">
        <v>629</v>
      </c>
      <c r="AG210">
        <v>72</v>
      </c>
      <c r="AH210" t="s">
        <v>624</v>
      </c>
      <c r="AI210">
        <v>70</v>
      </c>
      <c r="AJ210" t="s">
        <v>626</v>
      </c>
      <c r="AK210">
        <v>80</v>
      </c>
      <c r="AL210" t="s">
        <v>625</v>
      </c>
      <c r="AM210">
        <v>74</v>
      </c>
      <c r="AN210" t="s">
        <v>627</v>
      </c>
      <c r="AO210">
        <v>81</v>
      </c>
      <c r="AP210" t="s">
        <v>628</v>
      </c>
      <c r="AQ210">
        <v>67</v>
      </c>
      <c r="AR210" t="s">
        <v>897</v>
      </c>
      <c r="AS210">
        <v>85</v>
      </c>
      <c r="AT210" t="s">
        <v>635</v>
      </c>
      <c r="AV210" t="s">
        <v>635</v>
      </c>
      <c r="AX210" t="s">
        <v>637</v>
      </c>
      <c r="AY210">
        <v>79</v>
      </c>
      <c r="AZ210" t="s">
        <v>631</v>
      </c>
      <c r="BB210" t="s">
        <v>633</v>
      </c>
      <c r="BC210">
        <v>73</v>
      </c>
      <c r="BD210" t="s">
        <v>633</v>
      </c>
    </row>
    <row r="211" spans="1:84" ht="12.4" customHeight="1" x14ac:dyDescent="0.25">
      <c r="A211" s="718"/>
      <c r="B211" s="713"/>
      <c r="C211" s="713"/>
      <c r="D211" s="714"/>
      <c r="E211" s="714"/>
      <c r="F211" s="714"/>
      <c r="G211" s="718"/>
      <c r="H211" s="719"/>
      <c r="I211" s="716"/>
      <c r="J211" s="716"/>
      <c r="K211" s="717"/>
      <c r="L211" s="717"/>
      <c r="M211" s="717"/>
      <c r="N211" s="716"/>
      <c r="O211" s="717"/>
      <c r="P211" s="717"/>
      <c r="Q211" s="717"/>
      <c r="R211" s="717"/>
      <c r="S211" s="717"/>
      <c r="Z211">
        <v>290</v>
      </c>
      <c r="AA211">
        <v>3</v>
      </c>
      <c r="AB211">
        <v>10674174</v>
      </c>
      <c r="AC211" t="s">
        <v>1426</v>
      </c>
      <c r="AD211" t="s">
        <v>896</v>
      </c>
      <c r="AE211">
        <v>71</v>
      </c>
      <c r="AF211" t="s">
        <v>629</v>
      </c>
      <c r="AG211">
        <v>71</v>
      </c>
      <c r="AH211" t="s">
        <v>624</v>
      </c>
      <c r="AI211">
        <v>74</v>
      </c>
      <c r="AJ211" t="s">
        <v>626</v>
      </c>
      <c r="AK211">
        <v>75</v>
      </c>
      <c r="AL211" t="s">
        <v>625</v>
      </c>
      <c r="AM211">
        <v>75</v>
      </c>
      <c r="AN211" t="s">
        <v>627</v>
      </c>
      <c r="AO211">
        <v>72</v>
      </c>
      <c r="AP211" t="s">
        <v>628</v>
      </c>
      <c r="AQ211">
        <v>67</v>
      </c>
      <c r="AR211" t="s">
        <v>897</v>
      </c>
      <c r="AS211">
        <v>85</v>
      </c>
      <c r="AT211" t="s">
        <v>635</v>
      </c>
      <c r="AV211" t="s">
        <v>635</v>
      </c>
      <c r="AX211" t="s">
        <v>637</v>
      </c>
      <c r="AY211">
        <v>80</v>
      </c>
      <c r="AZ211" t="s">
        <v>631</v>
      </c>
      <c r="BB211" t="s">
        <v>633</v>
      </c>
      <c r="BC211">
        <v>74</v>
      </c>
      <c r="BD211" t="s">
        <v>633</v>
      </c>
    </row>
    <row r="212" spans="1:84" ht="12.4" customHeight="1" x14ac:dyDescent="0.25">
      <c r="A212" s="712"/>
      <c r="B212" s="714"/>
      <c r="C212" s="714"/>
      <c r="D212" s="714"/>
      <c r="E212" s="714"/>
      <c r="F212" s="714"/>
      <c r="G212" s="712"/>
      <c r="H212" s="715"/>
      <c r="I212" s="716"/>
      <c r="J212" s="716"/>
      <c r="K212" s="717"/>
      <c r="L212" s="717"/>
      <c r="M212" s="717"/>
      <c r="N212" s="716"/>
      <c r="O212" s="717"/>
      <c r="P212" s="717"/>
      <c r="Q212" s="717"/>
      <c r="R212" s="717"/>
      <c r="S212" s="717"/>
      <c r="Z212">
        <v>290</v>
      </c>
      <c r="AA212">
        <v>3</v>
      </c>
      <c r="AB212">
        <v>10674185</v>
      </c>
      <c r="AC212" t="s">
        <v>1427</v>
      </c>
      <c r="AD212" t="s">
        <v>896</v>
      </c>
      <c r="AE212">
        <v>70</v>
      </c>
      <c r="AF212" t="s">
        <v>629</v>
      </c>
      <c r="AG212">
        <v>70</v>
      </c>
      <c r="AH212" t="s">
        <v>624</v>
      </c>
      <c r="AI212">
        <v>73</v>
      </c>
      <c r="AJ212" t="s">
        <v>626</v>
      </c>
      <c r="AK212">
        <v>64</v>
      </c>
      <c r="AL212" t="s">
        <v>625</v>
      </c>
      <c r="AM212">
        <v>69</v>
      </c>
      <c r="AN212" t="s">
        <v>627</v>
      </c>
      <c r="AO212">
        <v>69</v>
      </c>
      <c r="AP212" t="s">
        <v>628</v>
      </c>
      <c r="AQ212">
        <v>72</v>
      </c>
      <c r="AR212" t="s">
        <v>635</v>
      </c>
      <c r="AS212">
        <v>77</v>
      </c>
      <c r="AT212" t="s">
        <v>632</v>
      </c>
      <c r="AV212" t="s">
        <v>898</v>
      </c>
      <c r="AW212">
        <v>76</v>
      </c>
      <c r="AX212" t="s">
        <v>637</v>
      </c>
      <c r="AY212">
        <v>65</v>
      </c>
      <c r="AZ212" t="s">
        <v>631</v>
      </c>
      <c r="BB212" t="s">
        <v>631</v>
      </c>
    </row>
    <row r="213" spans="1:84" ht="12.4" customHeight="1" x14ac:dyDescent="0.25">
      <c r="A213" s="712"/>
      <c r="B213" s="714"/>
      <c r="C213" s="714"/>
      <c r="D213" s="714"/>
      <c r="E213" s="714"/>
      <c r="F213" s="714"/>
      <c r="G213" s="712"/>
      <c r="H213" s="715"/>
      <c r="I213" s="716"/>
      <c r="J213" s="716"/>
      <c r="K213" s="717"/>
      <c r="L213" s="717"/>
      <c r="M213" s="717"/>
      <c r="N213" s="716"/>
      <c r="O213" s="717"/>
      <c r="P213" s="717"/>
      <c r="Q213" s="717"/>
      <c r="R213" s="717"/>
      <c r="S213" s="717"/>
      <c r="Z213">
        <v>290</v>
      </c>
      <c r="AA213">
        <v>3</v>
      </c>
      <c r="AB213">
        <v>8881724</v>
      </c>
      <c r="AC213" t="s">
        <v>1456</v>
      </c>
      <c r="AD213" t="s">
        <v>895</v>
      </c>
      <c r="AE213">
        <v>78</v>
      </c>
      <c r="AF213" t="s">
        <v>618</v>
      </c>
      <c r="AG213">
        <v>82</v>
      </c>
      <c r="AH213" t="s">
        <v>623</v>
      </c>
      <c r="AI213">
        <v>83</v>
      </c>
      <c r="AJ213" t="s">
        <v>619</v>
      </c>
      <c r="AK213">
        <v>92</v>
      </c>
      <c r="AL213" t="s">
        <v>621</v>
      </c>
      <c r="AM213">
        <v>89</v>
      </c>
      <c r="AN213" t="s">
        <v>622</v>
      </c>
      <c r="AO213">
        <v>86</v>
      </c>
      <c r="AP213" t="s">
        <v>620</v>
      </c>
      <c r="AQ213">
        <v>96</v>
      </c>
      <c r="AR213" t="s">
        <v>896</v>
      </c>
      <c r="AS213">
        <v>68</v>
      </c>
      <c r="AT213" t="s">
        <v>629</v>
      </c>
      <c r="AU213">
        <v>73</v>
      </c>
      <c r="AV213" t="s">
        <v>624</v>
      </c>
      <c r="AW213">
        <v>72</v>
      </c>
      <c r="AX213" t="s">
        <v>626</v>
      </c>
      <c r="AY213">
        <v>89</v>
      </c>
      <c r="AZ213" t="s">
        <v>625</v>
      </c>
      <c r="BA213">
        <v>75</v>
      </c>
      <c r="BB213" t="s">
        <v>627</v>
      </c>
      <c r="BC213">
        <v>75</v>
      </c>
      <c r="BD213" t="s">
        <v>628</v>
      </c>
      <c r="BE213">
        <v>47</v>
      </c>
      <c r="BF213" t="s">
        <v>635</v>
      </c>
      <c r="BH213" t="s">
        <v>1457</v>
      </c>
      <c r="BI213">
        <v>0</v>
      </c>
      <c r="BJ213" t="s">
        <v>1550</v>
      </c>
      <c r="BK213">
        <v>0</v>
      </c>
      <c r="BL213" t="s">
        <v>898</v>
      </c>
      <c r="BM213">
        <v>64</v>
      </c>
      <c r="BN213" t="s">
        <v>1854</v>
      </c>
      <c r="BO213">
        <v>12</v>
      </c>
      <c r="BP213" t="s">
        <v>1855</v>
      </c>
      <c r="BQ213">
        <v>0</v>
      </c>
      <c r="BR213" t="s">
        <v>631</v>
      </c>
      <c r="BS213">
        <v>76</v>
      </c>
      <c r="BT213" t="s">
        <v>1458</v>
      </c>
      <c r="BU213">
        <v>0</v>
      </c>
      <c r="BV213" t="s">
        <v>1856</v>
      </c>
      <c r="BW213">
        <v>0</v>
      </c>
      <c r="BX213" t="s">
        <v>630</v>
      </c>
      <c r="BY213">
        <v>77</v>
      </c>
      <c r="BZ213" t="s">
        <v>635</v>
      </c>
      <c r="CB213" t="s">
        <v>1851</v>
      </c>
      <c r="CD213" t="s">
        <v>1854</v>
      </c>
      <c r="CE213">
        <v>0</v>
      </c>
      <c r="CF213" t="s">
        <v>1854</v>
      </c>
    </row>
    <row r="214" spans="1:84" ht="12.4" customHeight="1" x14ac:dyDescent="0.25">
      <c r="A214" s="712"/>
      <c r="B214" s="714"/>
      <c r="C214" s="714"/>
      <c r="D214" s="714"/>
      <c r="E214" s="714"/>
      <c r="F214" s="714"/>
      <c r="G214" s="712"/>
      <c r="H214" s="715"/>
      <c r="I214" s="716"/>
      <c r="J214" s="716"/>
      <c r="K214" s="717"/>
      <c r="L214" s="717"/>
      <c r="M214" s="717"/>
      <c r="N214" s="716"/>
      <c r="O214" s="717"/>
      <c r="P214" s="717"/>
      <c r="Q214" s="717"/>
      <c r="R214" s="717"/>
      <c r="S214" s="717"/>
      <c r="Z214">
        <v>290</v>
      </c>
      <c r="AA214">
        <v>3</v>
      </c>
      <c r="AB214">
        <v>10674211</v>
      </c>
      <c r="AC214" t="s">
        <v>1428</v>
      </c>
      <c r="AD214" t="s">
        <v>896</v>
      </c>
      <c r="AE214">
        <v>76</v>
      </c>
      <c r="AF214" t="s">
        <v>629</v>
      </c>
      <c r="AG214">
        <v>74</v>
      </c>
      <c r="AH214" t="s">
        <v>624</v>
      </c>
      <c r="AI214">
        <v>69</v>
      </c>
      <c r="AJ214" t="s">
        <v>626</v>
      </c>
      <c r="AK214">
        <v>53</v>
      </c>
      <c r="AL214" t="s">
        <v>625</v>
      </c>
      <c r="AM214">
        <v>68</v>
      </c>
      <c r="AN214" t="s">
        <v>627</v>
      </c>
      <c r="AO214">
        <v>71</v>
      </c>
      <c r="AP214" t="s">
        <v>628</v>
      </c>
      <c r="AQ214">
        <v>61</v>
      </c>
      <c r="AR214" t="s">
        <v>635</v>
      </c>
      <c r="AT214" t="s">
        <v>632</v>
      </c>
      <c r="AV214" t="s">
        <v>898</v>
      </c>
      <c r="AW214">
        <v>72</v>
      </c>
      <c r="AX214" t="s">
        <v>631</v>
      </c>
      <c r="AZ214" t="s">
        <v>633</v>
      </c>
      <c r="BA214">
        <v>70</v>
      </c>
      <c r="BB214" t="s">
        <v>633</v>
      </c>
      <c r="BD214" t="s">
        <v>636</v>
      </c>
      <c r="BE214">
        <v>63</v>
      </c>
    </row>
    <row r="215" spans="1:84" ht="15.2" customHeight="1" x14ac:dyDescent="0.25">
      <c r="A215" s="712"/>
      <c r="B215" s="714"/>
      <c r="C215" s="714"/>
      <c r="D215" s="714"/>
      <c r="E215" s="714"/>
      <c r="F215" s="714"/>
      <c r="G215" s="712"/>
      <c r="H215" s="715"/>
      <c r="I215" s="716"/>
      <c r="J215" s="716"/>
      <c r="K215" s="717"/>
      <c r="L215" s="717"/>
      <c r="M215" s="717"/>
      <c r="N215" s="716"/>
      <c r="O215" s="717"/>
      <c r="P215" s="717"/>
      <c r="Q215" s="717"/>
      <c r="R215" s="717"/>
      <c r="S215" s="717"/>
      <c r="Z215">
        <v>250</v>
      </c>
      <c r="AA215">
        <v>3</v>
      </c>
      <c r="AB215">
        <v>9658406</v>
      </c>
      <c r="AC215" t="s">
        <v>1429</v>
      </c>
      <c r="AD215" t="s">
        <v>895</v>
      </c>
      <c r="AE215">
        <v>66</v>
      </c>
      <c r="AF215" t="s">
        <v>618</v>
      </c>
      <c r="AG215">
        <v>53</v>
      </c>
      <c r="AH215" t="s">
        <v>623</v>
      </c>
      <c r="AI215">
        <v>77</v>
      </c>
      <c r="AJ215" t="s">
        <v>619</v>
      </c>
      <c r="AK215">
        <v>51</v>
      </c>
      <c r="AL215" t="s">
        <v>621</v>
      </c>
      <c r="AM215">
        <v>47</v>
      </c>
      <c r="AN215" t="s">
        <v>1430</v>
      </c>
      <c r="AO215">
        <v>47</v>
      </c>
      <c r="AP215" t="s">
        <v>622</v>
      </c>
      <c r="AQ215">
        <v>61</v>
      </c>
      <c r="AR215" t="s">
        <v>620</v>
      </c>
      <c r="AS215">
        <v>85</v>
      </c>
      <c r="AT215" t="s">
        <v>896</v>
      </c>
      <c r="AU215">
        <v>40</v>
      </c>
      <c r="AV215" t="s">
        <v>629</v>
      </c>
      <c r="AW215">
        <v>44</v>
      </c>
      <c r="AX215" t="s">
        <v>624</v>
      </c>
      <c r="AY215">
        <v>52</v>
      </c>
      <c r="AZ215" t="s">
        <v>626</v>
      </c>
      <c r="BA215">
        <v>30</v>
      </c>
      <c r="BB215" t="s">
        <v>1411</v>
      </c>
      <c r="BC215">
        <v>34</v>
      </c>
      <c r="BD215" t="s">
        <v>625</v>
      </c>
      <c r="BE215">
        <v>55</v>
      </c>
      <c r="BF215" t="s">
        <v>627</v>
      </c>
      <c r="BG215">
        <v>52</v>
      </c>
      <c r="BH215" t="s">
        <v>628</v>
      </c>
      <c r="BI215">
        <v>67</v>
      </c>
      <c r="BJ215" t="s">
        <v>1477</v>
      </c>
      <c r="BK215">
        <v>40</v>
      </c>
      <c r="BL215" t="s">
        <v>897</v>
      </c>
      <c r="BM215">
        <v>48</v>
      </c>
      <c r="BN215" t="s">
        <v>897</v>
      </c>
      <c r="BP215" t="s">
        <v>632</v>
      </c>
      <c r="BR215" t="s">
        <v>631</v>
      </c>
      <c r="BT215" t="s">
        <v>631</v>
      </c>
    </row>
    <row r="216" spans="1:84" x14ac:dyDescent="0.25">
      <c r="A216" s="712"/>
      <c r="B216" s="714"/>
      <c r="C216" s="714"/>
      <c r="D216" s="714"/>
      <c r="E216" s="714"/>
      <c r="F216" s="714"/>
      <c r="G216" s="712"/>
      <c r="H216" s="715"/>
      <c r="I216" s="716"/>
      <c r="J216" s="716"/>
      <c r="K216" s="717"/>
      <c r="L216" s="717"/>
      <c r="M216" s="717"/>
      <c r="N216" s="716"/>
      <c r="O216" s="717"/>
      <c r="P216" s="717"/>
      <c r="Q216" s="717"/>
      <c r="R216" s="717"/>
      <c r="S216" s="717"/>
      <c r="Z216">
        <v>270</v>
      </c>
      <c r="AA216">
        <v>3</v>
      </c>
      <c r="AB216">
        <v>10674222</v>
      </c>
      <c r="AC216" t="s">
        <v>1431</v>
      </c>
      <c r="AD216" t="s">
        <v>896</v>
      </c>
      <c r="AE216">
        <v>68</v>
      </c>
      <c r="AF216" t="s">
        <v>629</v>
      </c>
      <c r="AG216">
        <v>58</v>
      </c>
      <c r="AH216" t="s">
        <v>624</v>
      </c>
      <c r="AI216">
        <v>58</v>
      </c>
      <c r="AJ216" t="s">
        <v>1432</v>
      </c>
      <c r="AK216">
        <v>24</v>
      </c>
      <c r="AL216" t="s">
        <v>1411</v>
      </c>
      <c r="AM216">
        <v>40</v>
      </c>
      <c r="AN216" t="s">
        <v>625</v>
      </c>
      <c r="AO216">
        <v>61</v>
      </c>
      <c r="AP216" t="s">
        <v>627</v>
      </c>
      <c r="AQ216">
        <v>66</v>
      </c>
      <c r="AR216" t="s">
        <v>628</v>
      </c>
      <c r="AS216">
        <v>63</v>
      </c>
      <c r="AT216" t="s">
        <v>897</v>
      </c>
      <c r="AU216">
        <v>44</v>
      </c>
      <c r="AV216" t="s">
        <v>635</v>
      </c>
      <c r="AX216" t="s">
        <v>635</v>
      </c>
      <c r="AZ216" t="s">
        <v>637</v>
      </c>
      <c r="BA216">
        <v>44</v>
      </c>
      <c r="BB216" t="s">
        <v>631</v>
      </c>
      <c r="BD216" t="s">
        <v>631</v>
      </c>
      <c r="BF216" t="s">
        <v>636</v>
      </c>
      <c r="BG216">
        <v>60</v>
      </c>
    </row>
    <row r="217" spans="1:84" x14ac:dyDescent="0.25">
      <c r="A217" s="712"/>
      <c r="B217" s="714"/>
      <c r="C217" s="714"/>
      <c r="D217" s="714"/>
      <c r="E217" s="714"/>
      <c r="F217" s="714"/>
      <c r="G217" s="712"/>
      <c r="H217" s="715"/>
      <c r="I217" s="716"/>
      <c r="J217" s="716"/>
      <c r="K217" s="717"/>
      <c r="L217" s="717"/>
      <c r="M217" s="717"/>
      <c r="N217" s="716"/>
      <c r="O217" s="717"/>
      <c r="P217" s="717"/>
      <c r="Q217" s="717"/>
      <c r="R217" s="717"/>
      <c r="S217" s="717"/>
      <c r="Z217">
        <v>360</v>
      </c>
      <c r="AA217">
        <v>3</v>
      </c>
      <c r="AB217">
        <v>9658794</v>
      </c>
      <c r="AC217" t="s">
        <v>1433</v>
      </c>
      <c r="AD217" t="s">
        <v>896</v>
      </c>
      <c r="AE217">
        <v>49</v>
      </c>
      <c r="AF217" t="s">
        <v>629</v>
      </c>
      <c r="AG217">
        <v>58</v>
      </c>
      <c r="AH217" t="s">
        <v>624</v>
      </c>
      <c r="AI217">
        <v>45</v>
      </c>
      <c r="AJ217" t="s">
        <v>1410</v>
      </c>
      <c r="AK217">
        <v>45</v>
      </c>
      <c r="AL217" t="s">
        <v>626</v>
      </c>
      <c r="AM217">
        <v>56</v>
      </c>
      <c r="AN217" t="s">
        <v>625</v>
      </c>
      <c r="AO217">
        <v>68</v>
      </c>
      <c r="AP217" t="s">
        <v>627</v>
      </c>
      <c r="AQ217">
        <v>65</v>
      </c>
      <c r="AR217" t="s">
        <v>628</v>
      </c>
      <c r="AS217">
        <v>65</v>
      </c>
      <c r="AT217" t="s">
        <v>635</v>
      </c>
      <c r="AU217">
        <v>41</v>
      </c>
      <c r="AV217" t="s">
        <v>632</v>
      </c>
      <c r="AW217">
        <v>41</v>
      </c>
      <c r="AX217" t="s">
        <v>898</v>
      </c>
      <c r="AY217">
        <v>54</v>
      </c>
      <c r="AZ217" t="s">
        <v>631</v>
      </c>
      <c r="BA217">
        <v>57</v>
      </c>
      <c r="BB217" t="s">
        <v>630</v>
      </c>
      <c r="BC217">
        <v>32</v>
      </c>
      <c r="BD217" t="s">
        <v>1412</v>
      </c>
      <c r="BE217">
        <v>40</v>
      </c>
      <c r="BF217" t="s">
        <v>636</v>
      </c>
      <c r="BG217">
        <v>47</v>
      </c>
    </row>
    <row r="218" spans="1:84" x14ac:dyDescent="0.25">
      <c r="A218" s="712"/>
      <c r="B218" s="713"/>
      <c r="C218" s="713"/>
      <c r="D218" s="714"/>
      <c r="E218" s="714"/>
      <c r="F218" s="714"/>
      <c r="G218" s="712"/>
      <c r="H218" s="715"/>
      <c r="I218" s="716"/>
      <c r="J218" s="716"/>
      <c r="K218" s="717"/>
      <c r="L218" s="717"/>
      <c r="M218" s="717"/>
      <c r="N218" s="716"/>
      <c r="O218" s="717"/>
      <c r="P218" s="717"/>
      <c r="Q218" s="717"/>
      <c r="R218" s="717"/>
      <c r="S218" s="717"/>
      <c r="Z218">
        <v>330</v>
      </c>
      <c r="AA218">
        <v>3</v>
      </c>
      <c r="AB218">
        <v>9658749</v>
      </c>
      <c r="AC218" t="s">
        <v>1459</v>
      </c>
      <c r="AD218" t="s">
        <v>896</v>
      </c>
      <c r="AE218">
        <v>57</v>
      </c>
      <c r="AF218" t="s">
        <v>629</v>
      </c>
      <c r="AG218">
        <v>63</v>
      </c>
      <c r="AH218" t="s">
        <v>624</v>
      </c>
      <c r="AI218">
        <v>53</v>
      </c>
      <c r="AJ218" t="s">
        <v>626</v>
      </c>
      <c r="AK218">
        <v>74</v>
      </c>
      <c r="AL218" t="s">
        <v>625</v>
      </c>
      <c r="AM218">
        <v>66</v>
      </c>
      <c r="AN218" t="s">
        <v>627</v>
      </c>
      <c r="AO218">
        <v>64</v>
      </c>
      <c r="AP218" t="s">
        <v>628</v>
      </c>
      <c r="AQ218">
        <v>74</v>
      </c>
      <c r="AR218" t="s">
        <v>897</v>
      </c>
      <c r="AS218">
        <v>54</v>
      </c>
      <c r="AT218" t="s">
        <v>897</v>
      </c>
      <c r="AV218" t="s">
        <v>1457</v>
      </c>
      <c r="AW218">
        <v>0</v>
      </c>
      <c r="AX218" t="s">
        <v>1550</v>
      </c>
      <c r="AY218">
        <v>0</v>
      </c>
      <c r="AZ218" t="s">
        <v>637</v>
      </c>
      <c r="BA218">
        <v>66</v>
      </c>
      <c r="BB218" t="s">
        <v>631</v>
      </c>
      <c r="BC218">
        <v>66</v>
      </c>
      <c r="BD218" t="s">
        <v>633</v>
      </c>
      <c r="BE218">
        <v>65</v>
      </c>
      <c r="BF218" t="s">
        <v>630</v>
      </c>
      <c r="BG218">
        <v>55</v>
      </c>
      <c r="BH218" t="s">
        <v>635</v>
      </c>
      <c r="BJ218" t="s">
        <v>1851</v>
      </c>
      <c r="BK218">
        <v>29</v>
      </c>
    </row>
    <row r="219" spans="1:84" x14ac:dyDescent="0.25">
      <c r="A219" s="718"/>
      <c r="B219" s="713"/>
      <c r="C219" s="713"/>
      <c r="D219" s="714"/>
      <c r="E219" s="714"/>
      <c r="F219" s="714"/>
      <c r="G219" s="718"/>
      <c r="H219" s="719"/>
      <c r="I219" s="716"/>
      <c r="J219" s="716"/>
      <c r="K219" s="717"/>
      <c r="L219" s="717"/>
      <c r="M219" s="717"/>
      <c r="N219" s="716"/>
      <c r="O219" s="717"/>
      <c r="P219" s="717"/>
      <c r="Q219" s="717"/>
      <c r="R219" s="717"/>
      <c r="S219" s="717"/>
      <c r="Z219">
        <v>290</v>
      </c>
      <c r="AA219">
        <v>3</v>
      </c>
      <c r="AB219">
        <v>10674233</v>
      </c>
      <c r="AC219" t="s">
        <v>1434</v>
      </c>
      <c r="AD219" t="s">
        <v>896</v>
      </c>
      <c r="AE219">
        <v>62</v>
      </c>
      <c r="AF219" t="s">
        <v>629</v>
      </c>
      <c r="AG219">
        <v>75</v>
      </c>
      <c r="AH219" t="s">
        <v>624</v>
      </c>
      <c r="AI219">
        <v>65</v>
      </c>
      <c r="AJ219" t="s">
        <v>626</v>
      </c>
      <c r="AK219">
        <v>60</v>
      </c>
      <c r="AL219" t="s">
        <v>625</v>
      </c>
      <c r="AM219">
        <v>69</v>
      </c>
      <c r="AN219" t="s">
        <v>627</v>
      </c>
      <c r="AO219">
        <v>71</v>
      </c>
      <c r="AP219" t="s">
        <v>628</v>
      </c>
      <c r="AQ219">
        <v>73</v>
      </c>
      <c r="AR219" t="s">
        <v>897</v>
      </c>
      <c r="AS219">
        <v>72</v>
      </c>
      <c r="AT219" t="s">
        <v>635</v>
      </c>
      <c r="AV219" t="s">
        <v>635</v>
      </c>
      <c r="AX219" t="s">
        <v>637</v>
      </c>
      <c r="AY219">
        <v>64</v>
      </c>
      <c r="AZ219" t="s">
        <v>631</v>
      </c>
      <c r="BB219" t="s">
        <v>631</v>
      </c>
      <c r="BD219" t="s">
        <v>636</v>
      </c>
      <c r="BE219">
        <v>65</v>
      </c>
    </row>
    <row r="220" spans="1:84" x14ac:dyDescent="0.25">
      <c r="A220" s="712"/>
      <c r="B220" s="714"/>
      <c r="C220" s="714"/>
      <c r="D220" s="714"/>
      <c r="E220" s="714"/>
      <c r="F220" s="714"/>
      <c r="G220" s="712"/>
      <c r="H220" s="715"/>
      <c r="I220" s="716"/>
      <c r="J220" s="716"/>
      <c r="K220" s="717"/>
      <c r="L220" s="717"/>
      <c r="M220" s="717"/>
      <c r="N220" s="716"/>
      <c r="O220" s="717"/>
      <c r="P220" s="717"/>
      <c r="Q220" s="717"/>
      <c r="R220" s="717"/>
      <c r="S220" s="717"/>
      <c r="Z220">
        <v>290</v>
      </c>
      <c r="AA220">
        <v>3</v>
      </c>
      <c r="AB220">
        <v>10674277</v>
      </c>
      <c r="AC220" t="s">
        <v>1435</v>
      </c>
      <c r="AD220" t="s">
        <v>896</v>
      </c>
      <c r="AE220">
        <v>61</v>
      </c>
      <c r="AF220" t="s">
        <v>629</v>
      </c>
      <c r="AG220">
        <v>54</v>
      </c>
      <c r="AH220" t="s">
        <v>624</v>
      </c>
      <c r="AI220">
        <v>44</v>
      </c>
      <c r="AJ220" t="s">
        <v>626</v>
      </c>
      <c r="AK220">
        <v>44</v>
      </c>
      <c r="AL220" t="s">
        <v>625</v>
      </c>
      <c r="AM220">
        <v>49</v>
      </c>
      <c r="AN220" t="s">
        <v>627</v>
      </c>
      <c r="AO220">
        <v>49</v>
      </c>
      <c r="AP220" t="s">
        <v>628</v>
      </c>
      <c r="AQ220">
        <v>59</v>
      </c>
      <c r="AR220" t="s">
        <v>635</v>
      </c>
      <c r="AT220" t="s">
        <v>632</v>
      </c>
      <c r="AV220" t="s">
        <v>898</v>
      </c>
      <c r="AW220">
        <v>40</v>
      </c>
      <c r="AX220" t="s">
        <v>637</v>
      </c>
      <c r="AY220">
        <v>46</v>
      </c>
      <c r="AZ220" t="s">
        <v>631</v>
      </c>
      <c r="BB220" t="s">
        <v>631</v>
      </c>
      <c r="BD220" t="s">
        <v>636</v>
      </c>
      <c r="BE220">
        <v>52</v>
      </c>
    </row>
    <row r="221" spans="1:84" x14ac:dyDescent="0.25">
      <c r="A221" s="712"/>
      <c r="B221" s="714"/>
      <c r="C221" s="714"/>
      <c r="D221" s="714"/>
      <c r="E221" s="714"/>
      <c r="F221" s="714"/>
      <c r="G221" s="712"/>
      <c r="H221" s="715"/>
      <c r="I221" s="716"/>
      <c r="J221" s="716"/>
      <c r="K221" s="717"/>
      <c r="L221" s="717"/>
      <c r="M221" s="717"/>
      <c r="N221" s="716"/>
      <c r="O221" s="717"/>
      <c r="P221" s="717"/>
      <c r="Q221" s="717"/>
      <c r="R221" s="717"/>
      <c r="S221" s="717"/>
      <c r="Z221">
        <v>270</v>
      </c>
      <c r="AA221">
        <v>3</v>
      </c>
      <c r="AB221">
        <v>10674299</v>
      </c>
      <c r="AC221" t="s">
        <v>1436</v>
      </c>
      <c r="AD221" t="s">
        <v>896</v>
      </c>
      <c r="AE221">
        <v>55</v>
      </c>
      <c r="AF221" t="s">
        <v>629</v>
      </c>
      <c r="AG221">
        <v>56</v>
      </c>
      <c r="AH221" t="s">
        <v>624</v>
      </c>
      <c r="AI221">
        <v>43</v>
      </c>
      <c r="AJ221" t="s">
        <v>1410</v>
      </c>
      <c r="AL221" t="s">
        <v>626</v>
      </c>
      <c r="AM221">
        <v>40</v>
      </c>
      <c r="AN221" t="s">
        <v>625</v>
      </c>
      <c r="AO221">
        <v>60</v>
      </c>
      <c r="AP221" t="s">
        <v>627</v>
      </c>
      <c r="AQ221">
        <v>63</v>
      </c>
      <c r="AR221" t="s">
        <v>628</v>
      </c>
      <c r="AS221">
        <v>60</v>
      </c>
      <c r="AT221" t="s">
        <v>897</v>
      </c>
      <c r="AU221">
        <v>55</v>
      </c>
      <c r="AV221" t="s">
        <v>635</v>
      </c>
      <c r="AW221">
        <v>62</v>
      </c>
      <c r="AX221" t="s">
        <v>635</v>
      </c>
      <c r="AZ221" t="s">
        <v>637</v>
      </c>
      <c r="BA221">
        <v>54</v>
      </c>
      <c r="BB221" t="s">
        <v>631</v>
      </c>
      <c r="BD221" t="s">
        <v>631</v>
      </c>
    </row>
    <row r="222" spans="1:84" x14ac:dyDescent="0.25">
      <c r="A222" s="712"/>
      <c r="B222" s="714"/>
      <c r="C222" s="714"/>
      <c r="D222" s="714"/>
      <c r="E222" s="714"/>
      <c r="F222" s="714"/>
      <c r="G222" s="712"/>
      <c r="H222" s="715"/>
      <c r="I222" s="716"/>
      <c r="J222" s="716"/>
      <c r="K222" s="717"/>
      <c r="L222" s="717"/>
      <c r="M222" s="717"/>
      <c r="N222" s="716"/>
      <c r="Z222">
        <v>290</v>
      </c>
      <c r="AA222">
        <v>3</v>
      </c>
      <c r="AB222">
        <v>10674417</v>
      </c>
      <c r="AC222" t="s">
        <v>1438</v>
      </c>
      <c r="AD222" t="s">
        <v>896</v>
      </c>
      <c r="AE222">
        <v>70</v>
      </c>
      <c r="AF222" t="s">
        <v>629</v>
      </c>
      <c r="AG222">
        <v>67</v>
      </c>
      <c r="AH222" t="s">
        <v>624</v>
      </c>
      <c r="AI222">
        <v>69</v>
      </c>
      <c r="AJ222" t="s">
        <v>626</v>
      </c>
      <c r="AK222">
        <v>60</v>
      </c>
      <c r="AL222" t="s">
        <v>625</v>
      </c>
      <c r="AM222">
        <v>66</v>
      </c>
      <c r="AN222" t="s">
        <v>627</v>
      </c>
      <c r="AO222">
        <v>68</v>
      </c>
      <c r="AP222" t="s">
        <v>628</v>
      </c>
      <c r="AQ222">
        <v>74</v>
      </c>
      <c r="AR222" t="s">
        <v>635</v>
      </c>
      <c r="AT222" t="s">
        <v>632</v>
      </c>
      <c r="AV222" t="s">
        <v>898</v>
      </c>
      <c r="AW222">
        <v>82</v>
      </c>
      <c r="AX222" t="s">
        <v>631</v>
      </c>
      <c r="AZ222" t="s">
        <v>633</v>
      </c>
      <c r="BA222">
        <v>59</v>
      </c>
      <c r="BB222" t="s">
        <v>633</v>
      </c>
      <c r="BD222" t="s">
        <v>636</v>
      </c>
      <c r="BE222">
        <v>64</v>
      </c>
    </row>
    <row r="223" spans="1:84" x14ac:dyDescent="0.25">
      <c r="A223" s="712"/>
      <c r="B223" s="714"/>
      <c r="C223" s="714"/>
      <c r="D223" s="714"/>
      <c r="E223" s="714"/>
      <c r="F223" s="714"/>
      <c r="G223" s="712"/>
      <c r="H223" s="715"/>
      <c r="I223" s="716"/>
      <c r="J223" s="716"/>
      <c r="K223" s="717"/>
      <c r="L223" s="717"/>
      <c r="M223" s="717"/>
      <c r="N223" s="716"/>
      <c r="O223" s="717"/>
      <c r="P223" s="717"/>
      <c r="Q223" s="717"/>
      <c r="R223" s="717"/>
      <c r="S223" s="717"/>
      <c r="Z223">
        <v>290</v>
      </c>
      <c r="AA223">
        <v>3</v>
      </c>
      <c r="AB223">
        <v>10674392</v>
      </c>
      <c r="AC223" t="s">
        <v>1439</v>
      </c>
      <c r="AD223" t="s">
        <v>896</v>
      </c>
      <c r="AE223">
        <v>81</v>
      </c>
      <c r="AF223" t="s">
        <v>629</v>
      </c>
      <c r="AG223">
        <v>71</v>
      </c>
      <c r="AH223" t="s">
        <v>624</v>
      </c>
      <c r="AI223">
        <v>75</v>
      </c>
      <c r="AJ223" t="s">
        <v>626</v>
      </c>
      <c r="AK223">
        <v>84</v>
      </c>
      <c r="AL223" t="s">
        <v>625</v>
      </c>
      <c r="AM223">
        <v>70</v>
      </c>
      <c r="AN223" t="s">
        <v>627</v>
      </c>
      <c r="AO223">
        <v>78</v>
      </c>
      <c r="AP223" t="s">
        <v>628</v>
      </c>
      <c r="AQ223">
        <v>78</v>
      </c>
      <c r="AR223" t="s">
        <v>635</v>
      </c>
      <c r="AT223" t="s">
        <v>632</v>
      </c>
      <c r="AV223" t="s">
        <v>898</v>
      </c>
      <c r="AW223">
        <v>72</v>
      </c>
      <c r="AX223" t="s">
        <v>631</v>
      </c>
      <c r="AZ223" t="s">
        <v>633</v>
      </c>
      <c r="BA223">
        <v>87</v>
      </c>
      <c r="BB223" t="s">
        <v>633</v>
      </c>
      <c r="BD223" t="s">
        <v>636</v>
      </c>
      <c r="BE223">
        <v>72</v>
      </c>
    </row>
    <row r="224" spans="1:84" x14ac:dyDescent="0.25">
      <c r="A224" s="712"/>
      <c r="B224" s="713"/>
      <c r="C224" s="713"/>
      <c r="D224" s="714"/>
      <c r="E224" s="714"/>
      <c r="F224" s="714"/>
      <c r="G224" s="712"/>
      <c r="H224" s="715"/>
      <c r="I224" s="716"/>
      <c r="J224" s="716"/>
      <c r="K224" s="717"/>
      <c r="L224" s="717"/>
      <c r="M224" s="717"/>
      <c r="N224" s="716"/>
      <c r="O224" s="717"/>
      <c r="P224" s="717"/>
      <c r="Q224" s="717"/>
      <c r="R224" s="717"/>
      <c r="S224" s="717"/>
      <c r="Z224">
        <v>340</v>
      </c>
      <c r="AA224">
        <v>3</v>
      </c>
      <c r="AB224">
        <v>9658543</v>
      </c>
      <c r="AC224" t="s">
        <v>1460</v>
      </c>
      <c r="AD224" t="s">
        <v>896</v>
      </c>
      <c r="AE224">
        <v>47</v>
      </c>
      <c r="AF224" t="s">
        <v>629</v>
      </c>
      <c r="AG224">
        <v>61</v>
      </c>
      <c r="AH224" t="s">
        <v>624</v>
      </c>
      <c r="AI224">
        <v>40</v>
      </c>
      <c r="AJ224" t="s">
        <v>626</v>
      </c>
      <c r="AK224">
        <v>67</v>
      </c>
      <c r="AL224" t="s">
        <v>625</v>
      </c>
      <c r="AM224">
        <v>58</v>
      </c>
      <c r="AN224" t="s">
        <v>627</v>
      </c>
      <c r="AO224">
        <v>61</v>
      </c>
      <c r="AP224" t="s">
        <v>628</v>
      </c>
      <c r="AQ224">
        <v>50</v>
      </c>
      <c r="AR224" t="s">
        <v>897</v>
      </c>
      <c r="AS224">
        <v>46</v>
      </c>
      <c r="AT224" t="s">
        <v>897</v>
      </c>
      <c r="AV224" t="s">
        <v>632</v>
      </c>
      <c r="AW224">
        <v>30</v>
      </c>
      <c r="AX224" t="s">
        <v>1388</v>
      </c>
      <c r="AY224">
        <v>30</v>
      </c>
      <c r="AZ224" t="s">
        <v>637</v>
      </c>
      <c r="BA224">
        <v>48</v>
      </c>
      <c r="BB224" t="s">
        <v>631</v>
      </c>
      <c r="BC224">
        <v>52</v>
      </c>
      <c r="BD224" t="s">
        <v>630</v>
      </c>
      <c r="BE224">
        <v>23</v>
      </c>
      <c r="BF224" t="s">
        <v>1412</v>
      </c>
      <c r="BG224">
        <v>23</v>
      </c>
      <c r="BH224" t="s">
        <v>636</v>
      </c>
      <c r="BI224">
        <v>48</v>
      </c>
      <c r="BJ224" t="s">
        <v>635</v>
      </c>
      <c r="BL224" t="s">
        <v>1851</v>
      </c>
      <c r="BM224">
        <v>40</v>
      </c>
      <c r="BN224" t="s">
        <v>1857</v>
      </c>
      <c r="BO224">
        <v>16</v>
      </c>
    </row>
    <row r="225" spans="1:71" x14ac:dyDescent="0.25">
      <c r="A225" s="718"/>
      <c r="B225" s="713"/>
      <c r="C225" s="713"/>
      <c r="D225" s="714"/>
      <c r="E225" s="714"/>
      <c r="F225" s="714"/>
      <c r="G225" s="718"/>
      <c r="H225" s="719"/>
      <c r="I225" s="716"/>
      <c r="J225" s="716"/>
      <c r="K225" s="717"/>
      <c r="L225" s="717"/>
      <c r="M225" s="717"/>
      <c r="N225" s="716"/>
      <c r="O225" s="717"/>
      <c r="P225" s="717"/>
      <c r="Q225" s="717"/>
      <c r="R225" s="717"/>
      <c r="S225" s="717"/>
      <c r="Z225">
        <v>290</v>
      </c>
      <c r="AA225">
        <v>3</v>
      </c>
      <c r="AB225">
        <v>10674369</v>
      </c>
      <c r="AC225" t="s">
        <v>1440</v>
      </c>
      <c r="AD225" t="s">
        <v>896</v>
      </c>
      <c r="AE225">
        <v>58</v>
      </c>
      <c r="AF225" t="s">
        <v>629</v>
      </c>
      <c r="AG225">
        <v>70</v>
      </c>
      <c r="AH225" t="s">
        <v>624</v>
      </c>
      <c r="AI225">
        <v>76</v>
      </c>
      <c r="AJ225" t="s">
        <v>626</v>
      </c>
      <c r="AK225">
        <v>44</v>
      </c>
      <c r="AL225" t="s">
        <v>625</v>
      </c>
      <c r="AM225">
        <v>76</v>
      </c>
      <c r="AN225" t="s">
        <v>627</v>
      </c>
      <c r="AO225">
        <v>67</v>
      </c>
      <c r="AP225" t="s">
        <v>628</v>
      </c>
      <c r="AQ225">
        <v>67</v>
      </c>
      <c r="AR225" t="s">
        <v>635</v>
      </c>
      <c r="AS225">
        <v>77</v>
      </c>
      <c r="AT225" t="s">
        <v>632</v>
      </c>
      <c r="AV225" t="s">
        <v>898</v>
      </c>
      <c r="AW225">
        <v>82</v>
      </c>
      <c r="AX225" t="s">
        <v>637</v>
      </c>
      <c r="AY225">
        <v>61</v>
      </c>
      <c r="AZ225" t="s">
        <v>631</v>
      </c>
      <c r="BB225" t="s">
        <v>631</v>
      </c>
    </row>
    <row r="226" spans="1:71" x14ac:dyDescent="0.25">
      <c r="A226" s="712"/>
      <c r="B226" s="714"/>
      <c r="C226" s="714"/>
      <c r="D226" s="714"/>
      <c r="E226" s="714"/>
      <c r="F226" s="714"/>
      <c r="G226" s="712"/>
      <c r="H226" s="715"/>
      <c r="I226" s="716"/>
      <c r="J226" s="716"/>
      <c r="K226" s="717"/>
      <c r="L226" s="717"/>
      <c r="M226" s="717"/>
      <c r="N226" s="716"/>
      <c r="O226" s="717"/>
      <c r="P226" s="717"/>
      <c r="Q226" s="717"/>
      <c r="R226" s="717"/>
      <c r="S226" s="717"/>
      <c r="Z226">
        <v>290</v>
      </c>
      <c r="AA226">
        <v>3</v>
      </c>
      <c r="AB226">
        <v>10674347</v>
      </c>
      <c r="AC226" t="s">
        <v>1441</v>
      </c>
      <c r="AD226" t="s">
        <v>896</v>
      </c>
      <c r="AE226">
        <v>65</v>
      </c>
      <c r="AF226" t="s">
        <v>629</v>
      </c>
      <c r="AG226">
        <v>71</v>
      </c>
      <c r="AH226" t="s">
        <v>624</v>
      </c>
      <c r="AI226">
        <v>69</v>
      </c>
      <c r="AJ226" t="s">
        <v>626</v>
      </c>
      <c r="AK226">
        <v>57</v>
      </c>
      <c r="AL226" t="s">
        <v>625</v>
      </c>
      <c r="AM226">
        <v>69</v>
      </c>
      <c r="AN226" t="s">
        <v>627</v>
      </c>
      <c r="AO226">
        <v>63</v>
      </c>
      <c r="AP226" t="s">
        <v>628</v>
      </c>
      <c r="AQ226">
        <v>61</v>
      </c>
      <c r="AR226" t="s">
        <v>635</v>
      </c>
      <c r="AS226">
        <v>72</v>
      </c>
      <c r="AT226" t="s">
        <v>632</v>
      </c>
      <c r="AV226" t="s">
        <v>898</v>
      </c>
      <c r="AW226">
        <v>60</v>
      </c>
      <c r="AX226" t="s">
        <v>637</v>
      </c>
      <c r="AY226">
        <v>64</v>
      </c>
      <c r="AZ226" t="s">
        <v>631</v>
      </c>
      <c r="BB226" t="s">
        <v>631</v>
      </c>
    </row>
    <row r="227" spans="1:71" x14ac:dyDescent="0.25">
      <c r="A227" s="712"/>
      <c r="B227" s="714"/>
      <c r="C227" s="714"/>
      <c r="D227" s="714"/>
      <c r="E227" s="714"/>
      <c r="F227" s="714"/>
      <c r="G227" s="712"/>
      <c r="H227" s="715"/>
      <c r="I227" s="716"/>
      <c r="J227" s="716"/>
      <c r="K227" s="717"/>
      <c r="L227" s="717"/>
      <c r="M227" s="717"/>
      <c r="N227" s="716"/>
      <c r="O227" s="717"/>
      <c r="P227" s="717"/>
      <c r="Q227" s="717"/>
      <c r="R227" s="717"/>
      <c r="S227" s="717"/>
      <c r="Z227">
        <v>290</v>
      </c>
      <c r="AA227">
        <v>3</v>
      </c>
      <c r="AB227">
        <v>9658417</v>
      </c>
      <c r="AC227" t="s">
        <v>1442</v>
      </c>
      <c r="AD227" t="s">
        <v>895</v>
      </c>
      <c r="AE227">
        <v>70</v>
      </c>
      <c r="AF227" t="s">
        <v>618</v>
      </c>
      <c r="AG227">
        <v>80</v>
      </c>
      <c r="AH227" t="s">
        <v>623</v>
      </c>
      <c r="AI227">
        <v>82</v>
      </c>
      <c r="AJ227" t="s">
        <v>619</v>
      </c>
      <c r="AK227">
        <v>72</v>
      </c>
      <c r="AL227" t="s">
        <v>621</v>
      </c>
      <c r="AM227">
        <v>81</v>
      </c>
      <c r="AN227" t="s">
        <v>622</v>
      </c>
      <c r="AO227">
        <v>80</v>
      </c>
      <c r="AP227" t="s">
        <v>620</v>
      </c>
      <c r="AQ227">
        <v>85</v>
      </c>
      <c r="AR227" t="s">
        <v>896</v>
      </c>
      <c r="AS227">
        <v>82</v>
      </c>
      <c r="AT227" t="s">
        <v>629</v>
      </c>
      <c r="AU227">
        <v>76</v>
      </c>
      <c r="AV227" t="s">
        <v>624</v>
      </c>
      <c r="AW227">
        <v>80</v>
      </c>
      <c r="AX227" t="s">
        <v>626</v>
      </c>
      <c r="AY227">
        <v>57</v>
      </c>
      <c r="AZ227" t="s">
        <v>625</v>
      </c>
      <c r="BA227">
        <v>68</v>
      </c>
      <c r="BB227" t="s">
        <v>627</v>
      </c>
      <c r="BC227">
        <v>75</v>
      </c>
      <c r="BD227" t="s">
        <v>628</v>
      </c>
      <c r="BE227">
        <v>72</v>
      </c>
      <c r="BF227" t="s">
        <v>897</v>
      </c>
      <c r="BG227">
        <v>80</v>
      </c>
      <c r="BH227" t="s">
        <v>635</v>
      </c>
      <c r="BI227">
        <v>75</v>
      </c>
      <c r="BJ227" t="s">
        <v>635</v>
      </c>
      <c r="BL227" t="s">
        <v>631</v>
      </c>
      <c r="BN227" t="s">
        <v>630</v>
      </c>
      <c r="BP227" t="s">
        <v>636</v>
      </c>
      <c r="BQ227">
        <v>64</v>
      </c>
    </row>
    <row r="228" spans="1:71" x14ac:dyDescent="0.25">
      <c r="A228" s="712"/>
      <c r="B228" s="714"/>
      <c r="C228" s="714"/>
      <c r="D228" s="714"/>
      <c r="E228" s="714"/>
      <c r="F228" s="714"/>
      <c r="G228" s="712"/>
      <c r="H228" s="715"/>
      <c r="I228" s="716"/>
      <c r="J228" s="716"/>
      <c r="K228" s="717"/>
      <c r="L228" s="717"/>
      <c r="M228" s="717"/>
      <c r="N228" s="716"/>
      <c r="O228" s="717"/>
      <c r="P228" s="717"/>
      <c r="Q228" s="717"/>
      <c r="R228" s="717"/>
      <c r="S228" s="717"/>
      <c r="Z228">
        <v>280</v>
      </c>
      <c r="AA228">
        <v>3</v>
      </c>
      <c r="AB228">
        <v>10674439</v>
      </c>
      <c r="AC228" t="s">
        <v>1448</v>
      </c>
      <c r="AD228" t="s">
        <v>896</v>
      </c>
      <c r="AE228">
        <v>60</v>
      </c>
      <c r="AF228" t="s">
        <v>629</v>
      </c>
      <c r="AG228">
        <v>63</v>
      </c>
      <c r="AH228" t="s">
        <v>624</v>
      </c>
      <c r="AI228">
        <v>50</v>
      </c>
      <c r="AJ228" t="s">
        <v>626</v>
      </c>
      <c r="AK228">
        <v>30</v>
      </c>
      <c r="AL228" t="s">
        <v>1411</v>
      </c>
      <c r="AM228">
        <v>40</v>
      </c>
      <c r="AN228" t="s">
        <v>625</v>
      </c>
      <c r="AO228">
        <v>47</v>
      </c>
      <c r="AP228" t="s">
        <v>627</v>
      </c>
      <c r="AQ228">
        <v>50</v>
      </c>
      <c r="AR228" t="s">
        <v>628</v>
      </c>
      <c r="AS228">
        <v>51</v>
      </c>
      <c r="AT228" t="s">
        <v>1858</v>
      </c>
      <c r="AU228">
        <v>0</v>
      </c>
      <c r="AV228" t="s">
        <v>635</v>
      </c>
      <c r="AX228" t="s">
        <v>635</v>
      </c>
      <c r="AZ228" t="s">
        <v>637</v>
      </c>
      <c r="BA228">
        <v>55</v>
      </c>
      <c r="BB228" t="s">
        <v>631</v>
      </c>
      <c r="BD228" t="s">
        <v>631</v>
      </c>
      <c r="BF228" t="s">
        <v>636</v>
      </c>
      <c r="BG228">
        <v>56</v>
      </c>
    </row>
    <row r="229" spans="1:71" x14ac:dyDescent="0.25">
      <c r="A229" s="712"/>
      <c r="B229" s="714"/>
      <c r="C229" s="714"/>
      <c r="D229" s="714"/>
      <c r="E229" s="714"/>
      <c r="F229" s="714"/>
      <c r="G229" s="712"/>
      <c r="H229" s="715"/>
      <c r="I229" s="716"/>
      <c r="J229" s="716"/>
      <c r="K229" s="717"/>
      <c r="L229" s="717"/>
      <c r="M229" s="717"/>
      <c r="N229" s="716"/>
      <c r="O229" s="717"/>
      <c r="P229" s="717"/>
      <c r="Q229" s="717"/>
      <c r="R229" s="717"/>
      <c r="S229" s="717"/>
      <c r="Z229">
        <v>290</v>
      </c>
      <c r="AA229">
        <v>3</v>
      </c>
      <c r="AB229">
        <v>10674440</v>
      </c>
      <c r="AC229" t="s">
        <v>1449</v>
      </c>
      <c r="AD229" t="s">
        <v>896</v>
      </c>
      <c r="AE229">
        <v>73</v>
      </c>
      <c r="AF229" t="s">
        <v>629</v>
      </c>
      <c r="AG229">
        <v>76</v>
      </c>
      <c r="AH229" t="s">
        <v>624</v>
      </c>
      <c r="AI229">
        <v>68</v>
      </c>
      <c r="AJ229" t="s">
        <v>626</v>
      </c>
      <c r="AK229">
        <v>56</v>
      </c>
      <c r="AL229" t="s">
        <v>625</v>
      </c>
      <c r="AM229">
        <v>62</v>
      </c>
      <c r="AN229" t="s">
        <v>627</v>
      </c>
      <c r="AO229">
        <v>73</v>
      </c>
      <c r="AP229" t="s">
        <v>628</v>
      </c>
      <c r="AQ229">
        <v>68</v>
      </c>
      <c r="AR229" t="s">
        <v>635</v>
      </c>
      <c r="AT229" t="s">
        <v>632</v>
      </c>
      <c r="AV229" t="s">
        <v>898</v>
      </c>
      <c r="AW229">
        <v>45</v>
      </c>
      <c r="AX229" t="s">
        <v>637</v>
      </c>
      <c r="AY229">
        <v>63</v>
      </c>
      <c r="AZ229" t="s">
        <v>631</v>
      </c>
      <c r="BB229" t="s">
        <v>631</v>
      </c>
      <c r="BD229" t="s">
        <v>636</v>
      </c>
      <c r="BE229">
        <v>61</v>
      </c>
    </row>
    <row r="230" spans="1:71" x14ac:dyDescent="0.25">
      <c r="A230" s="712"/>
      <c r="B230" s="714"/>
      <c r="C230" s="714"/>
      <c r="D230" s="714"/>
      <c r="E230" s="714"/>
      <c r="F230" s="714"/>
      <c r="G230" s="712"/>
      <c r="H230" s="715"/>
      <c r="I230" s="716"/>
      <c r="J230" s="716"/>
      <c r="K230" s="717"/>
      <c r="L230" s="717"/>
      <c r="M230" s="717"/>
      <c r="N230" s="716"/>
      <c r="O230" s="717"/>
      <c r="P230" s="717"/>
      <c r="Q230" s="717"/>
      <c r="R230" s="717"/>
      <c r="S230" s="717"/>
      <c r="T230" s="717"/>
      <c r="U230" s="717"/>
      <c r="V230" s="717"/>
      <c r="Z230">
        <v>290</v>
      </c>
      <c r="AA230">
        <v>3</v>
      </c>
      <c r="AB230">
        <v>9658439</v>
      </c>
      <c r="AC230" t="s">
        <v>1450</v>
      </c>
      <c r="AD230" t="s">
        <v>895</v>
      </c>
      <c r="AE230">
        <v>66</v>
      </c>
      <c r="AF230" t="s">
        <v>618</v>
      </c>
      <c r="AG230">
        <v>81</v>
      </c>
      <c r="AH230" t="s">
        <v>623</v>
      </c>
      <c r="AI230">
        <v>82</v>
      </c>
      <c r="AJ230" t="s">
        <v>619</v>
      </c>
      <c r="AK230">
        <v>78</v>
      </c>
      <c r="AL230" t="s">
        <v>621</v>
      </c>
      <c r="AM230">
        <v>74</v>
      </c>
      <c r="AN230" t="s">
        <v>622</v>
      </c>
      <c r="AO230">
        <v>77</v>
      </c>
      <c r="AP230" t="s">
        <v>620</v>
      </c>
      <c r="AQ230">
        <v>85</v>
      </c>
      <c r="AR230" t="s">
        <v>896</v>
      </c>
      <c r="AS230">
        <v>63</v>
      </c>
      <c r="AT230" t="s">
        <v>629</v>
      </c>
      <c r="AU230">
        <v>70</v>
      </c>
      <c r="AV230" t="s">
        <v>624</v>
      </c>
      <c r="AW230">
        <v>73</v>
      </c>
      <c r="AX230" t="s">
        <v>626</v>
      </c>
      <c r="AY230">
        <v>65</v>
      </c>
      <c r="AZ230" t="s">
        <v>625</v>
      </c>
      <c r="BA230">
        <v>64</v>
      </c>
      <c r="BB230" t="s">
        <v>627</v>
      </c>
      <c r="BC230">
        <v>75</v>
      </c>
      <c r="BD230" t="s">
        <v>628</v>
      </c>
      <c r="BE230">
        <v>76</v>
      </c>
      <c r="BF230" t="s">
        <v>897</v>
      </c>
      <c r="BG230">
        <v>78</v>
      </c>
      <c r="BH230" t="s">
        <v>635</v>
      </c>
      <c r="BI230">
        <v>83</v>
      </c>
      <c r="BJ230" t="s">
        <v>635</v>
      </c>
      <c r="BL230" t="s">
        <v>631</v>
      </c>
      <c r="BN230" t="s">
        <v>630</v>
      </c>
      <c r="BP230" t="s">
        <v>636</v>
      </c>
      <c r="BQ230">
        <v>63</v>
      </c>
    </row>
    <row r="231" spans="1:71" x14ac:dyDescent="0.25">
      <c r="A231" s="712"/>
      <c r="B231" s="714"/>
      <c r="C231" s="714"/>
      <c r="D231" s="714"/>
      <c r="E231" s="714"/>
      <c r="F231" s="714"/>
      <c r="G231" s="712"/>
      <c r="H231" s="715"/>
      <c r="I231" s="716"/>
      <c r="J231" s="716"/>
      <c r="K231" s="717"/>
      <c r="L231" s="717"/>
      <c r="M231" s="717"/>
      <c r="N231" s="716"/>
      <c r="O231" s="717"/>
      <c r="P231" s="717"/>
      <c r="Q231" s="717"/>
      <c r="R231" s="717"/>
      <c r="S231" s="717"/>
      <c r="Z231">
        <v>250</v>
      </c>
      <c r="AA231">
        <v>3</v>
      </c>
      <c r="AB231">
        <v>10674451</v>
      </c>
      <c r="AC231" t="s">
        <v>1451</v>
      </c>
      <c r="AD231" t="s">
        <v>896</v>
      </c>
      <c r="AE231">
        <v>42</v>
      </c>
      <c r="AF231" t="s">
        <v>629</v>
      </c>
      <c r="AG231">
        <v>66</v>
      </c>
      <c r="AH231" t="s">
        <v>624</v>
      </c>
      <c r="AI231">
        <v>61</v>
      </c>
      <c r="AJ231" t="s">
        <v>626</v>
      </c>
      <c r="AK231">
        <v>33</v>
      </c>
      <c r="AL231" t="s">
        <v>1452</v>
      </c>
      <c r="AM231">
        <v>33</v>
      </c>
      <c r="AN231" t="s">
        <v>625</v>
      </c>
      <c r="AO231">
        <v>68</v>
      </c>
      <c r="AP231" t="s">
        <v>627</v>
      </c>
      <c r="AQ231">
        <v>72</v>
      </c>
      <c r="AR231" t="s">
        <v>628</v>
      </c>
      <c r="AS231">
        <v>52</v>
      </c>
      <c r="AT231" t="s">
        <v>1477</v>
      </c>
      <c r="AU231">
        <v>40</v>
      </c>
      <c r="AV231" t="s">
        <v>635</v>
      </c>
      <c r="AX231" t="s">
        <v>635</v>
      </c>
      <c r="AZ231" t="s">
        <v>898</v>
      </c>
      <c r="BA231">
        <v>65</v>
      </c>
      <c r="BB231" t="s">
        <v>631</v>
      </c>
      <c r="BD231" t="s">
        <v>631</v>
      </c>
    </row>
    <row r="232" spans="1:71" ht="20.25" x14ac:dyDescent="0.25">
      <c r="A232" s="700"/>
      <c r="B232" s="700"/>
      <c r="C232" s="700"/>
      <c r="D232" s="700"/>
      <c r="E232" s="700"/>
      <c r="F232" s="700"/>
      <c r="G232" s="701"/>
      <c r="H232" s="701"/>
      <c r="I232" s="701"/>
      <c r="J232" s="701"/>
      <c r="K232" s="701"/>
      <c r="L232" s="701"/>
      <c r="M232" s="701"/>
      <c r="N232" s="701"/>
      <c r="O232" s="701"/>
      <c r="P232" s="701"/>
      <c r="Q232" s="701"/>
      <c r="R232" s="701"/>
      <c r="S232" s="701"/>
      <c r="T232" s="701"/>
      <c r="U232" s="701"/>
      <c r="W232" s="700"/>
      <c r="X232" s="700"/>
      <c r="Y232" s="700"/>
      <c r="Z232">
        <v>360</v>
      </c>
      <c r="AA232">
        <v>3</v>
      </c>
      <c r="AB232">
        <v>9856345</v>
      </c>
      <c r="AC232" t="s">
        <v>1540</v>
      </c>
      <c r="AD232" t="s">
        <v>896</v>
      </c>
      <c r="AE232">
        <v>60</v>
      </c>
      <c r="AF232" t="s">
        <v>629</v>
      </c>
      <c r="AG232">
        <v>68</v>
      </c>
      <c r="AH232" t="s">
        <v>624</v>
      </c>
      <c r="AI232">
        <v>32</v>
      </c>
      <c r="AJ232" t="s">
        <v>1410</v>
      </c>
      <c r="AK232">
        <v>40</v>
      </c>
      <c r="AL232" t="s">
        <v>626</v>
      </c>
      <c r="AM232">
        <v>50</v>
      </c>
      <c r="AN232" t="s">
        <v>625</v>
      </c>
      <c r="AO232">
        <v>64</v>
      </c>
      <c r="AP232" t="s">
        <v>627</v>
      </c>
      <c r="AQ232">
        <v>60</v>
      </c>
      <c r="AR232" t="s">
        <v>628</v>
      </c>
      <c r="AS232">
        <v>53</v>
      </c>
      <c r="AT232" t="s">
        <v>631</v>
      </c>
      <c r="AU232">
        <v>70</v>
      </c>
      <c r="AV232" t="s">
        <v>897</v>
      </c>
      <c r="AW232">
        <v>50</v>
      </c>
      <c r="AX232" t="s">
        <v>635</v>
      </c>
      <c r="AY232">
        <v>67</v>
      </c>
      <c r="AZ232" t="s">
        <v>632</v>
      </c>
      <c r="BA232">
        <v>41</v>
      </c>
      <c r="BB232" t="s">
        <v>630</v>
      </c>
      <c r="BC232">
        <v>46</v>
      </c>
      <c r="BD232" t="s">
        <v>636</v>
      </c>
      <c r="BE232">
        <v>60</v>
      </c>
    </row>
    <row r="233" spans="1:71" ht="20.25" x14ac:dyDescent="0.25">
      <c r="A233" s="700"/>
      <c r="B233" s="700"/>
      <c r="G233" s="701"/>
      <c r="H233" s="701"/>
      <c r="I233" s="701"/>
      <c r="J233" s="701"/>
      <c r="K233" s="701"/>
      <c r="L233" s="701"/>
      <c r="M233" s="701"/>
      <c r="N233" s="701"/>
      <c r="O233" s="701"/>
      <c r="P233" s="701"/>
      <c r="Q233" s="701"/>
      <c r="R233" s="701"/>
      <c r="S233" s="701"/>
      <c r="T233" s="701"/>
      <c r="U233" s="701"/>
      <c r="Z233">
        <v>360</v>
      </c>
      <c r="AA233">
        <v>3</v>
      </c>
      <c r="AB233">
        <v>9856312</v>
      </c>
      <c r="AC233" t="s">
        <v>1541</v>
      </c>
      <c r="AD233" t="s">
        <v>896</v>
      </c>
      <c r="AE233">
        <v>54</v>
      </c>
      <c r="AF233" t="s">
        <v>629</v>
      </c>
      <c r="AG233">
        <v>68</v>
      </c>
      <c r="AH233" t="s">
        <v>624</v>
      </c>
      <c r="AI233">
        <v>37</v>
      </c>
      <c r="AJ233" t="s">
        <v>1410</v>
      </c>
      <c r="AK233">
        <v>40</v>
      </c>
      <c r="AL233" t="s">
        <v>626</v>
      </c>
      <c r="AM233">
        <v>63</v>
      </c>
      <c r="AN233" t="s">
        <v>625</v>
      </c>
      <c r="AO233">
        <v>57</v>
      </c>
      <c r="AP233" t="s">
        <v>627</v>
      </c>
      <c r="AQ233">
        <v>68</v>
      </c>
      <c r="AR233" t="s">
        <v>628</v>
      </c>
      <c r="AS233">
        <v>52</v>
      </c>
      <c r="AT233" t="s">
        <v>631</v>
      </c>
      <c r="AU233">
        <v>70</v>
      </c>
      <c r="AV233" t="s">
        <v>897</v>
      </c>
      <c r="AW233">
        <v>50</v>
      </c>
      <c r="AX233" t="s">
        <v>635</v>
      </c>
      <c r="AY233">
        <v>73</v>
      </c>
      <c r="AZ233" t="s">
        <v>632</v>
      </c>
      <c r="BA233">
        <v>41</v>
      </c>
      <c r="BB233" t="s">
        <v>630</v>
      </c>
      <c r="BC233">
        <v>47</v>
      </c>
      <c r="BD233" t="s">
        <v>636</v>
      </c>
      <c r="BE233">
        <v>57</v>
      </c>
    </row>
    <row r="234" spans="1:71" ht="20.25" x14ac:dyDescent="0.25">
      <c r="A234" s="700"/>
      <c r="B234" s="700"/>
      <c r="G234" s="701"/>
      <c r="H234" s="701"/>
      <c r="I234" s="701"/>
      <c r="J234" s="701"/>
      <c r="K234" s="701"/>
      <c r="L234" s="701"/>
      <c r="M234" s="701"/>
      <c r="N234" s="701"/>
      <c r="O234" s="701"/>
      <c r="P234" s="701"/>
      <c r="Q234" s="701"/>
      <c r="R234" s="701"/>
      <c r="S234" s="701"/>
      <c r="T234" s="701"/>
      <c r="U234" s="701"/>
      <c r="Z234">
        <v>360</v>
      </c>
      <c r="AA234">
        <v>3</v>
      </c>
      <c r="AB234">
        <v>9856529</v>
      </c>
      <c r="AC234" t="s">
        <v>1542</v>
      </c>
      <c r="AD234" t="s">
        <v>896</v>
      </c>
      <c r="AE234">
        <v>65</v>
      </c>
      <c r="AF234" t="s">
        <v>629</v>
      </c>
      <c r="AG234">
        <v>69</v>
      </c>
      <c r="AH234" t="s">
        <v>624</v>
      </c>
      <c r="AI234">
        <v>51</v>
      </c>
      <c r="AJ234" t="s">
        <v>626</v>
      </c>
      <c r="AK234">
        <v>76</v>
      </c>
      <c r="AL234" t="s">
        <v>625</v>
      </c>
      <c r="AM234">
        <v>61</v>
      </c>
      <c r="AN234" t="s">
        <v>627</v>
      </c>
      <c r="AO234">
        <v>74</v>
      </c>
      <c r="AP234" t="s">
        <v>628</v>
      </c>
      <c r="AQ234">
        <v>61</v>
      </c>
      <c r="AR234" t="s">
        <v>631</v>
      </c>
      <c r="AS234">
        <v>65</v>
      </c>
      <c r="AT234" t="s">
        <v>897</v>
      </c>
      <c r="AU234">
        <v>54</v>
      </c>
      <c r="AV234" t="s">
        <v>635</v>
      </c>
      <c r="AW234">
        <v>74</v>
      </c>
      <c r="AX234" t="s">
        <v>632</v>
      </c>
      <c r="AY234">
        <v>41</v>
      </c>
      <c r="AZ234" t="s">
        <v>630</v>
      </c>
      <c r="BA234">
        <v>43</v>
      </c>
      <c r="BB234" t="s">
        <v>636</v>
      </c>
      <c r="BC234">
        <v>60</v>
      </c>
    </row>
    <row r="235" spans="1:71" ht="25.5" x14ac:dyDescent="0.25">
      <c r="G235" s="702"/>
      <c r="H235" s="702"/>
      <c r="I235" s="702"/>
      <c r="J235" s="702"/>
      <c r="K235" s="702"/>
      <c r="L235" s="702"/>
      <c r="M235" s="702"/>
      <c r="N235" s="702"/>
      <c r="O235" s="702"/>
      <c r="P235" s="702"/>
      <c r="Q235" s="702"/>
      <c r="R235" s="702"/>
      <c r="S235" s="702"/>
      <c r="T235" s="702"/>
      <c r="Z235">
        <v>360</v>
      </c>
      <c r="AA235">
        <v>3</v>
      </c>
      <c r="AB235">
        <v>9856323</v>
      </c>
      <c r="AC235" t="s">
        <v>1543</v>
      </c>
      <c r="AD235" t="s">
        <v>896</v>
      </c>
      <c r="AE235">
        <v>76</v>
      </c>
      <c r="AF235" t="s">
        <v>629</v>
      </c>
      <c r="AG235">
        <v>72</v>
      </c>
      <c r="AH235" t="s">
        <v>624</v>
      </c>
      <c r="AI235">
        <v>52</v>
      </c>
      <c r="AJ235" t="s">
        <v>626</v>
      </c>
      <c r="AK235">
        <v>74</v>
      </c>
      <c r="AL235" t="s">
        <v>625</v>
      </c>
      <c r="AM235">
        <v>80</v>
      </c>
      <c r="AN235" t="s">
        <v>627</v>
      </c>
      <c r="AO235">
        <v>78</v>
      </c>
      <c r="AP235" t="s">
        <v>628</v>
      </c>
      <c r="AQ235">
        <v>77</v>
      </c>
      <c r="AR235" t="s">
        <v>631</v>
      </c>
      <c r="AS235">
        <v>69</v>
      </c>
      <c r="AT235" t="s">
        <v>897</v>
      </c>
      <c r="AU235">
        <v>63</v>
      </c>
      <c r="AV235" t="s">
        <v>635</v>
      </c>
      <c r="AW235">
        <v>82</v>
      </c>
      <c r="AX235" t="s">
        <v>632</v>
      </c>
      <c r="AY235">
        <v>66</v>
      </c>
      <c r="AZ235" t="s">
        <v>630</v>
      </c>
      <c r="BA235">
        <v>57</v>
      </c>
      <c r="BB235" t="s">
        <v>636</v>
      </c>
      <c r="BC235">
        <v>63</v>
      </c>
    </row>
    <row r="236" spans="1:71" x14ac:dyDescent="0.25">
      <c r="A236" s="703"/>
      <c r="B236" s="703"/>
      <c r="C236" s="703"/>
      <c r="D236" s="704"/>
      <c r="E236" s="705"/>
      <c r="F236" s="705"/>
      <c r="G236" s="705"/>
      <c r="H236" s="705"/>
      <c r="I236" s="705"/>
      <c r="J236" s="705"/>
      <c r="K236" s="705"/>
      <c r="L236" s="705"/>
      <c r="M236" s="705"/>
      <c r="N236" s="705"/>
      <c r="O236" s="705"/>
      <c r="P236" s="705"/>
      <c r="Q236" s="705"/>
      <c r="R236" s="705"/>
      <c r="S236" s="705"/>
      <c r="T236" s="705"/>
      <c r="U236" s="705"/>
      <c r="V236" s="705"/>
      <c r="W236" s="705"/>
      <c r="X236" s="705"/>
      <c r="Y236" s="705"/>
      <c r="Z236">
        <v>360</v>
      </c>
      <c r="AA236">
        <v>3</v>
      </c>
      <c r="AB236">
        <v>9856264</v>
      </c>
      <c r="AC236" t="s">
        <v>1544</v>
      </c>
      <c r="AD236" t="s">
        <v>896</v>
      </c>
      <c r="AE236">
        <v>67</v>
      </c>
      <c r="AF236" t="s">
        <v>629</v>
      </c>
      <c r="AG236">
        <v>64</v>
      </c>
      <c r="AH236" t="s">
        <v>624</v>
      </c>
      <c r="AI236">
        <v>45</v>
      </c>
      <c r="AJ236" t="s">
        <v>626</v>
      </c>
      <c r="AK236">
        <v>77</v>
      </c>
      <c r="AL236" t="s">
        <v>625</v>
      </c>
      <c r="AM236">
        <v>64</v>
      </c>
      <c r="AN236" t="s">
        <v>627</v>
      </c>
      <c r="AO236">
        <v>72</v>
      </c>
      <c r="AP236" t="s">
        <v>628</v>
      </c>
      <c r="AQ236">
        <v>51</v>
      </c>
      <c r="AR236" t="s">
        <v>631</v>
      </c>
      <c r="AS236">
        <v>60</v>
      </c>
      <c r="AT236" t="s">
        <v>897</v>
      </c>
      <c r="AU236">
        <v>56</v>
      </c>
      <c r="AV236" t="s">
        <v>635</v>
      </c>
      <c r="AW236">
        <v>74</v>
      </c>
      <c r="AX236" t="s">
        <v>632</v>
      </c>
      <c r="AY236">
        <v>27</v>
      </c>
      <c r="AZ236" t="s">
        <v>1388</v>
      </c>
      <c r="BA236">
        <v>27</v>
      </c>
      <c r="BB236" t="s">
        <v>1851</v>
      </c>
      <c r="BC236">
        <v>40</v>
      </c>
      <c r="BD236" t="s">
        <v>630</v>
      </c>
      <c r="BE236">
        <v>44</v>
      </c>
      <c r="BF236" t="s">
        <v>636</v>
      </c>
      <c r="BG236">
        <v>60</v>
      </c>
    </row>
    <row r="237" spans="1:71" x14ac:dyDescent="0.25">
      <c r="A237" s="703"/>
      <c r="B237" s="703"/>
      <c r="C237" s="703"/>
      <c r="D237" s="704"/>
      <c r="E237" s="706"/>
      <c r="F237" s="706"/>
      <c r="G237" s="706"/>
      <c r="H237" s="706"/>
      <c r="I237" s="706"/>
      <c r="J237" s="706"/>
      <c r="K237" s="706"/>
      <c r="L237" s="706"/>
      <c r="M237" s="706"/>
      <c r="N237" s="706"/>
      <c r="O237" s="706"/>
      <c r="P237" s="706"/>
      <c r="Q237" s="706"/>
      <c r="R237" s="706"/>
      <c r="S237" s="706"/>
      <c r="T237" s="706"/>
      <c r="U237" s="706"/>
      <c r="V237" s="706"/>
      <c r="W237" s="706"/>
      <c r="X237" s="706"/>
      <c r="Y237" s="706"/>
      <c r="Z237">
        <v>360</v>
      </c>
      <c r="AA237">
        <v>3</v>
      </c>
      <c r="AB237">
        <v>9856242</v>
      </c>
      <c r="AC237" t="s">
        <v>1545</v>
      </c>
      <c r="AD237" t="s">
        <v>896</v>
      </c>
      <c r="AE237">
        <v>70</v>
      </c>
      <c r="AF237" t="s">
        <v>629</v>
      </c>
      <c r="AG237">
        <v>75</v>
      </c>
      <c r="AH237" t="s">
        <v>624</v>
      </c>
      <c r="AI237">
        <v>70</v>
      </c>
      <c r="AJ237" t="s">
        <v>626</v>
      </c>
      <c r="AK237">
        <v>67</v>
      </c>
      <c r="AL237" t="s">
        <v>625</v>
      </c>
      <c r="AM237">
        <v>81</v>
      </c>
      <c r="AN237" t="s">
        <v>627</v>
      </c>
      <c r="AO237">
        <v>77</v>
      </c>
      <c r="AP237" t="s">
        <v>628</v>
      </c>
      <c r="AQ237">
        <v>70</v>
      </c>
      <c r="AR237" t="s">
        <v>631</v>
      </c>
      <c r="AS237">
        <v>74</v>
      </c>
      <c r="AT237" t="s">
        <v>897</v>
      </c>
      <c r="AU237">
        <v>70</v>
      </c>
      <c r="AV237" t="s">
        <v>635</v>
      </c>
      <c r="AW237">
        <v>74</v>
      </c>
      <c r="AX237" t="s">
        <v>632</v>
      </c>
      <c r="AY237">
        <v>53</v>
      </c>
      <c r="AZ237" t="s">
        <v>630</v>
      </c>
      <c r="BA237">
        <v>61</v>
      </c>
      <c r="BB237" t="s">
        <v>636</v>
      </c>
      <c r="BC237">
        <v>68</v>
      </c>
    </row>
    <row r="238" spans="1:71" x14ac:dyDescent="0.25">
      <c r="A238" s="703"/>
      <c r="B238" s="703"/>
      <c r="C238" s="703"/>
      <c r="D238" s="704"/>
      <c r="E238" s="706"/>
      <c r="F238" s="706"/>
      <c r="G238" s="706"/>
      <c r="H238" s="706"/>
      <c r="I238" s="706"/>
      <c r="J238" s="706"/>
      <c r="K238" s="706"/>
      <c r="L238" s="706"/>
      <c r="M238" s="706"/>
      <c r="N238" s="706"/>
      <c r="O238" s="706"/>
      <c r="P238" s="706"/>
      <c r="Q238" s="706"/>
      <c r="R238" s="706"/>
      <c r="S238" s="706"/>
      <c r="T238" s="706"/>
      <c r="U238" s="706"/>
      <c r="V238" s="706"/>
      <c r="W238" s="706"/>
      <c r="X238" s="706"/>
      <c r="Y238" s="706"/>
      <c r="Z238">
        <v>360</v>
      </c>
      <c r="AA238">
        <v>3</v>
      </c>
      <c r="AB238">
        <v>9856286</v>
      </c>
      <c r="AC238" t="s">
        <v>1546</v>
      </c>
      <c r="AD238" t="s">
        <v>896</v>
      </c>
      <c r="AE238">
        <v>77</v>
      </c>
      <c r="AF238" t="s">
        <v>629</v>
      </c>
      <c r="AG238">
        <v>73</v>
      </c>
      <c r="AH238" t="s">
        <v>624</v>
      </c>
      <c r="AI238">
        <v>65</v>
      </c>
      <c r="AJ238" t="s">
        <v>626</v>
      </c>
      <c r="AK238">
        <v>75</v>
      </c>
      <c r="AL238" t="s">
        <v>625</v>
      </c>
      <c r="AM238">
        <v>60</v>
      </c>
      <c r="AN238" t="s">
        <v>627</v>
      </c>
      <c r="AO238">
        <v>76</v>
      </c>
      <c r="AP238" t="s">
        <v>628</v>
      </c>
      <c r="AQ238">
        <v>75</v>
      </c>
      <c r="AR238" t="s">
        <v>631</v>
      </c>
      <c r="AS238">
        <v>74</v>
      </c>
      <c r="AT238" t="s">
        <v>635</v>
      </c>
      <c r="AU238">
        <v>78</v>
      </c>
      <c r="AV238" t="s">
        <v>632</v>
      </c>
      <c r="AW238">
        <v>73</v>
      </c>
      <c r="AX238" t="s">
        <v>898</v>
      </c>
      <c r="AY238">
        <v>75</v>
      </c>
      <c r="AZ238" t="s">
        <v>630</v>
      </c>
      <c r="BA238">
        <v>57</v>
      </c>
      <c r="BB238" t="s">
        <v>636</v>
      </c>
      <c r="BC238">
        <v>73</v>
      </c>
    </row>
    <row r="239" spans="1:71" x14ac:dyDescent="0.25">
      <c r="A239" s="703"/>
      <c r="B239" s="703"/>
      <c r="C239" s="703"/>
      <c r="D239" s="704"/>
      <c r="E239" s="705"/>
      <c r="F239" s="705"/>
      <c r="G239" s="705"/>
      <c r="H239" s="705"/>
      <c r="I239" s="705"/>
      <c r="J239" s="705"/>
      <c r="K239" s="705"/>
      <c r="L239" s="705"/>
      <c r="M239" s="705"/>
      <c r="N239" s="705"/>
      <c r="O239" s="705"/>
      <c r="P239" s="705"/>
      <c r="Q239" s="705"/>
      <c r="R239" s="705"/>
      <c r="S239" s="705"/>
      <c r="T239" s="705"/>
      <c r="U239" s="705"/>
      <c r="V239" s="705"/>
      <c r="W239" s="705"/>
      <c r="X239" s="705"/>
      <c r="Y239" s="705"/>
      <c r="Z239">
        <v>360</v>
      </c>
      <c r="AA239">
        <v>3</v>
      </c>
      <c r="AB239">
        <v>9057492</v>
      </c>
      <c r="AC239" t="s">
        <v>1547</v>
      </c>
      <c r="AD239" t="s">
        <v>895</v>
      </c>
      <c r="AE239">
        <v>76</v>
      </c>
      <c r="AF239" t="s">
        <v>618</v>
      </c>
      <c r="AG239">
        <v>72</v>
      </c>
      <c r="AH239" t="s">
        <v>623</v>
      </c>
      <c r="AI239">
        <v>73</v>
      </c>
      <c r="AJ239" t="s">
        <v>619</v>
      </c>
      <c r="AK239">
        <v>79</v>
      </c>
      <c r="AL239" t="s">
        <v>621</v>
      </c>
      <c r="AM239">
        <v>49</v>
      </c>
      <c r="AN239" t="s">
        <v>622</v>
      </c>
      <c r="AO239">
        <v>60</v>
      </c>
      <c r="AP239" t="s">
        <v>620</v>
      </c>
      <c r="AQ239">
        <v>90</v>
      </c>
      <c r="AR239" t="s">
        <v>896</v>
      </c>
      <c r="AS239">
        <v>40</v>
      </c>
      <c r="AT239" t="s">
        <v>629</v>
      </c>
      <c r="AU239">
        <v>63</v>
      </c>
      <c r="AV239" t="s">
        <v>624</v>
      </c>
      <c r="AW239">
        <v>38</v>
      </c>
      <c r="AX239" t="s">
        <v>1410</v>
      </c>
      <c r="AY239">
        <v>40</v>
      </c>
      <c r="AZ239" t="s">
        <v>626</v>
      </c>
      <c r="BA239">
        <v>43</v>
      </c>
      <c r="BB239" t="s">
        <v>625</v>
      </c>
      <c r="BC239">
        <v>57</v>
      </c>
      <c r="BD239" t="s">
        <v>627</v>
      </c>
      <c r="BE239">
        <v>63</v>
      </c>
      <c r="BF239" t="s">
        <v>628</v>
      </c>
      <c r="BG239">
        <v>60</v>
      </c>
      <c r="BH239" t="s">
        <v>631</v>
      </c>
      <c r="BI239">
        <v>62</v>
      </c>
      <c r="BJ239" t="s">
        <v>897</v>
      </c>
      <c r="BK239">
        <v>61</v>
      </c>
      <c r="BL239" t="s">
        <v>635</v>
      </c>
      <c r="BM239">
        <v>82</v>
      </c>
      <c r="BN239" t="s">
        <v>632</v>
      </c>
      <c r="BO239">
        <v>47</v>
      </c>
      <c r="BP239" t="s">
        <v>630</v>
      </c>
      <c r="BQ239">
        <v>41</v>
      </c>
      <c r="BR239" t="s">
        <v>636</v>
      </c>
      <c r="BS239">
        <v>60</v>
      </c>
    </row>
    <row r="240" spans="1:71" x14ac:dyDescent="0.25">
      <c r="A240" s="703"/>
      <c r="B240" s="703"/>
      <c r="C240" s="703"/>
      <c r="D240" s="704"/>
      <c r="E240" s="705"/>
      <c r="F240" s="705"/>
      <c r="G240" s="705"/>
      <c r="H240" s="705"/>
      <c r="I240" s="705"/>
      <c r="J240" s="705"/>
      <c r="K240" s="705"/>
      <c r="L240" s="705"/>
      <c r="M240" s="705"/>
      <c r="N240" s="705"/>
      <c r="O240" s="705"/>
      <c r="P240" s="705"/>
      <c r="Q240" s="705"/>
      <c r="R240" s="705"/>
      <c r="S240" s="705"/>
      <c r="T240" s="705"/>
      <c r="U240" s="705"/>
      <c r="V240" s="705"/>
      <c r="W240" s="705"/>
      <c r="X240" s="705"/>
      <c r="Y240" s="705"/>
      <c r="Z240">
        <v>360</v>
      </c>
      <c r="AA240">
        <v>3</v>
      </c>
      <c r="AB240">
        <v>9856301</v>
      </c>
      <c r="AC240" t="s">
        <v>1548</v>
      </c>
      <c r="AD240" t="s">
        <v>896</v>
      </c>
      <c r="AE240">
        <v>56</v>
      </c>
      <c r="AF240" t="s">
        <v>629</v>
      </c>
      <c r="AG240">
        <v>69</v>
      </c>
      <c r="AH240" t="s">
        <v>624</v>
      </c>
      <c r="AI240">
        <v>43</v>
      </c>
      <c r="AJ240" t="s">
        <v>626</v>
      </c>
      <c r="AK240">
        <v>68</v>
      </c>
      <c r="AL240" t="s">
        <v>625</v>
      </c>
      <c r="AM240">
        <v>71</v>
      </c>
      <c r="AN240" t="s">
        <v>627</v>
      </c>
      <c r="AO240">
        <v>72</v>
      </c>
      <c r="AP240" t="s">
        <v>628</v>
      </c>
      <c r="AQ240">
        <v>67</v>
      </c>
      <c r="AR240" t="s">
        <v>631</v>
      </c>
      <c r="AS240">
        <v>67</v>
      </c>
      <c r="AT240" t="s">
        <v>897</v>
      </c>
      <c r="AU240">
        <v>60</v>
      </c>
      <c r="AV240" t="s">
        <v>635</v>
      </c>
      <c r="AW240">
        <v>61</v>
      </c>
      <c r="AX240" t="s">
        <v>632</v>
      </c>
      <c r="AY240">
        <v>50</v>
      </c>
      <c r="AZ240" t="s">
        <v>630</v>
      </c>
      <c r="BA240">
        <v>51</v>
      </c>
      <c r="BB240" t="s">
        <v>636</v>
      </c>
      <c r="BC240">
        <v>62</v>
      </c>
    </row>
    <row r="241" spans="1:55" x14ac:dyDescent="0.25">
      <c r="A241" s="703"/>
      <c r="B241" s="703"/>
      <c r="C241" s="703"/>
      <c r="D241" s="704"/>
      <c r="E241" s="705"/>
      <c r="F241" s="705"/>
      <c r="G241" s="705"/>
      <c r="H241" s="705"/>
      <c r="I241" s="705"/>
      <c r="J241" s="705"/>
      <c r="K241" s="705"/>
      <c r="L241" s="705"/>
      <c r="M241" s="705"/>
      <c r="N241" s="705"/>
      <c r="O241" s="705"/>
      <c r="P241" s="705"/>
      <c r="Q241" s="705"/>
      <c r="R241" s="705"/>
      <c r="S241" s="705"/>
      <c r="T241" s="705"/>
      <c r="U241" s="705"/>
      <c r="V241" s="705"/>
      <c r="W241" s="705"/>
      <c r="X241" s="705"/>
      <c r="Y241" s="705"/>
      <c r="Z241">
        <v>360</v>
      </c>
      <c r="AA241">
        <v>3</v>
      </c>
      <c r="AB241">
        <v>9856389</v>
      </c>
      <c r="AC241" t="s">
        <v>1549</v>
      </c>
      <c r="AD241" t="s">
        <v>896</v>
      </c>
      <c r="AE241">
        <v>72</v>
      </c>
      <c r="AF241" t="s">
        <v>629</v>
      </c>
      <c r="AG241">
        <v>72</v>
      </c>
      <c r="AH241" t="s">
        <v>624</v>
      </c>
      <c r="AI241">
        <v>60</v>
      </c>
      <c r="AJ241" t="s">
        <v>626</v>
      </c>
      <c r="AK241">
        <v>79</v>
      </c>
      <c r="AL241" t="s">
        <v>625</v>
      </c>
      <c r="AM241">
        <v>71</v>
      </c>
      <c r="AN241" t="s">
        <v>627</v>
      </c>
      <c r="AO241">
        <v>71</v>
      </c>
      <c r="AP241" t="s">
        <v>628</v>
      </c>
      <c r="AQ241">
        <v>77</v>
      </c>
      <c r="AR241" t="s">
        <v>631</v>
      </c>
      <c r="AS241">
        <v>70</v>
      </c>
      <c r="AT241" t="s">
        <v>635</v>
      </c>
      <c r="AU241">
        <v>81</v>
      </c>
      <c r="AV241" t="s">
        <v>632</v>
      </c>
      <c r="AW241">
        <v>71</v>
      </c>
      <c r="AX241" t="s">
        <v>898</v>
      </c>
      <c r="AY241">
        <v>75</v>
      </c>
      <c r="AZ241" t="s">
        <v>630</v>
      </c>
      <c r="BA241">
        <v>63</v>
      </c>
      <c r="BB241" t="s">
        <v>636</v>
      </c>
      <c r="BC241">
        <v>71</v>
      </c>
    </row>
    <row r="242" spans="1:55" x14ac:dyDescent="0.25">
      <c r="A242" s="703"/>
      <c r="B242" s="703"/>
      <c r="C242" s="703"/>
      <c r="D242" s="704"/>
      <c r="E242" s="707"/>
      <c r="F242" s="705"/>
      <c r="G242" s="705"/>
      <c r="H242" s="705"/>
      <c r="I242" s="705"/>
      <c r="J242" s="705"/>
      <c r="K242" s="705"/>
      <c r="L242" s="705"/>
      <c r="M242" s="705"/>
      <c r="N242" s="705"/>
      <c r="O242" s="705"/>
      <c r="P242" s="705"/>
      <c r="Q242" s="705"/>
      <c r="R242" s="705"/>
      <c r="S242" s="705"/>
      <c r="T242" s="705"/>
      <c r="U242" s="705"/>
      <c r="V242" s="705"/>
      <c r="W242" s="705"/>
      <c r="X242" s="705"/>
      <c r="Y242" s="705"/>
    </row>
    <row r="243" spans="1:55" x14ac:dyDescent="0.25">
      <c r="A243" s="703"/>
      <c r="B243" s="703"/>
      <c r="C243" s="703"/>
      <c r="D243" s="704"/>
      <c r="E243" s="705"/>
      <c r="F243" s="705"/>
      <c r="G243" s="705"/>
      <c r="H243" s="705"/>
      <c r="I243" s="705"/>
      <c r="J243" s="705"/>
      <c r="K243" s="705"/>
      <c r="L243" s="705"/>
      <c r="M243" s="705"/>
      <c r="N243" s="705"/>
      <c r="O243" s="705"/>
      <c r="P243" s="705"/>
      <c r="Q243" s="705"/>
      <c r="R243" s="705"/>
      <c r="S243" s="705"/>
      <c r="T243" s="705"/>
      <c r="U243" s="705"/>
      <c r="V243" s="705"/>
      <c r="W243" s="705"/>
      <c r="X243" s="705"/>
      <c r="Y243" s="705"/>
    </row>
    <row r="244" spans="1:55" x14ac:dyDescent="0.25">
      <c r="A244" s="703"/>
      <c r="B244" s="703"/>
      <c r="C244" s="703"/>
      <c r="D244" s="704"/>
      <c r="E244" s="705"/>
      <c r="F244" s="705"/>
      <c r="G244" s="705"/>
      <c r="H244" s="705"/>
      <c r="I244" s="705"/>
      <c r="J244" s="705"/>
      <c r="K244" s="705"/>
      <c r="L244" s="705"/>
      <c r="M244" s="705"/>
      <c r="N244" s="705"/>
      <c r="O244" s="705"/>
      <c r="P244" s="705"/>
      <c r="Q244" s="705"/>
      <c r="R244" s="705"/>
      <c r="S244" s="705"/>
      <c r="T244" s="705"/>
      <c r="U244" s="705"/>
      <c r="V244" s="705"/>
      <c r="W244" s="705"/>
      <c r="X244" s="705"/>
      <c r="Y244" s="705"/>
    </row>
    <row r="245" spans="1:55" x14ac:dyDescent="0.25">
      <c r="A245" s="703"/>
      <c r="B245" s="703"/>
      <c r="C245" s="703"/>
      <c r="D245" s="704"/>
      <c r="E245" s="705"/>
      <c r="F245" s="705"/>
      <c r="G245" s="705"/>
      <c r="H245" s="705"/>
      <c r="I245" s="705"/>
      <c r="J245" s="705"/>
      <c r="K245" s="705"/>
      <c r="L245" s="705"/>
      <c r="M245" s="705"/>
      <c r="N245" s="705"/>
      <c r="O245" s="705"/>
      <c r="P245" s="705"/>
      <c r="Q245" s="705"/>
      <c r="R245" s="705"/>
      <c r="S245" s="705"/>
      <c r="T245" s="705"/>
      <c r="U245" s="705"/>
      <c r="V245" s="705"/>
      <c r="W245" s="705"/>
      <c r="X245" s="705"/>
      <c r="Y245" s="705"/>
    </row>
    <row r="246" spans="1:55" x14ac:dyDescent="0.25">
      <c r="A246" s="703"/>
      <c r="B246" s="703"/>
      <c r="C246" s="703"/>
      <c r="D246" s="704"/>
      <c r="E246" s="705"/>
      <c r="F246" s="705"/>
      <c r="G246" s="705"/>
      <c r="H246" s="705"/>
      <c r="I246" s="705"/>
      <c r="J246" s="705"/>
      <c r="K246" s="705"/>
      <c r="L246" s="705"/>
      <c r="M246" s="705"/>
      <c r="N246" s="705"/>
      <c r="O246" s="705"/>
      <c r="P246" s="705"/>
      <c r="Q246" s="705"/>
      <c r="R246" s="705"/>
      <c r="S246" s="705"/>
      <c r="T246" s="705"/>
      <c r="U246" s="705"/>
      <c r="V246" s="705"/>
      <c r="W246" s="705"/>
      <c r="X246" s="705"/>
      <c r="Y246" s="705"/>
    </row>
    <row r="247" spans="1:55" x14ac:dyDescent="0.25">
      <c r="A247" s="703"/>
      <c r="B247" s="703"/>
      <c r="C247" s="703"/>
      <c r="D247" s="704"/>
      <c r="E247" s="705"/>
      <c r="F247" s="705"/>
      <c r="G247" s="705"/>
      <c r="H247" s="705"/>
      <c r="I247" s="705"/>
      <c r="J247" s="705"/>
      <c r="K247" s="705"/>
      <c r="L247" s="705"/>
      <c r="M247" s="705"/>
      <c r="N247" s="705"/>
      <c r="O247" s="705"/>
      <c r="P247" s="705"/>
      <c r="Q247" s="705"/>
      <c r="R247" s="705"/>
      <c r="S247" s="705"/>
      <c r="T247" s="705"/>
      <c r="U247" s="705"/>
      <c r="V247" s="705"/>
      <c r="W247" s="705"/>
      <c r="X247" s="705"/>
      <c r="Y247" s="705"/>
    </row>
    <row r="248" spans="1:55" x14ac:dyDescent="0.25">
      <c r="A248" s="708"/>
      <c r="B248" s="709"/>
      <c r="C248" s="709"/>
      <c r="D248" s="709"/>
      <c r="E248" s="709"/>
      <c r="F248" s="710"/>
      <c r="G248" s="710"/>
      <c r="H248" s="711"/>
      <c r="I248" s="709"/>
      <c r="J248" s="709"/>
      <c r="K248" s="709"/>
    </row>
    <row r="249" spans="1:55" x14ac:dyDescent="0.25">
      <c r="A249" s="708"/>
      <c r="B249" s="709"/>
      <c r="C249" s="709"/>
      <c r="D249" s="709"/>
      <c r="E249" s="709"/>
      <c r="F249" s="710"/>
      <c r="G249" s="710"/>
      <c r="H249" s="711"/>
      <c r="I249" s="709"/>
      <c r="J249" s="709"/>
      <c r="K249" s="709"/>
    </row>
    <row r="252" spans="1:55" x14ac:dyDescent="0.25">
      <c r="A252" s="712"/>
      <c r="B252" s="713"/>
      <c r="C252" s="713"/>
      <c r="D252" s="714"/>
      <c r="E252" s="714"/>
      <c r="F252" s="714"/>
      <c r="G252" s="712"/>
      <c r="H252" s="715"/>
      <c r="I252" s="716"/>
      <c r="J252" s="716"/>
      <c r="K252" s="717"/>
      <c r="L252" s="717"/>
      <c r="M252" s="717"/>
      <c r="N252" s="716"/>
      <c r="O252" s="717"/>
      <c r="P252" s="717"/>
      <c r="Q252" s="717"/>
      <c r="R252" s="717"/>
      <c r="S252" s="717"/>
    </row>
    <row r="253" spans="1:55" x14ac:dyDescent="0.25">
      <c r="A253" s="718"/>
      <c r="B253" s="713"/>
      <c r="C253" s="713"/>
      <c r="D253" s="714"/>
      <c r="E253" s="714"/>
      <c r="F253" s="714"/>
      <c r="G253" s="718"/>
      <c r="H253" s="719"/>
      <c r="I253" s="716"/>
      <c r="J253" s="716"/>
      <c r="K253" s="717"/>
      <c r="L253" s="717"/>
      <c r="M253" s="717"/>
      <c r="N253" s="716"/>
      <c r="O253" s="717"/>
      <c r="P253" s="717"/>
      <c r="Q253" s="717"/>
      <c r="R253" s="717"/>
      <c r="S253" s="717"/>
    </row>
    <row r="254" spans="1:55" x14ac:dyDescent="0.25">
      <c r="A254" s="712"/>
      <c r="B254" s="714"/>
      <c r="C254" s="714"/>
      <c r="D254" s="714"/>
      <c r="E254" s="714"/>
      <c r="F254" s="714"/>
      <c r="G254" s="712"/>
      <c r="H254" s="715"/>
      <c r="I254" s="716"/>
      <c r="J254" s="716"/>
      <c r="K254" s="717"/>
      <c r="L254" s="717"/>
      <c r="M254" s="717"/>
      <c r="N254" s="716"/>
      <c r="O254" s="717"/>
      <c r="P254" s="717"/>
      <c r="Q254" s="717"/>
      <c r="R254" s="717"/>
      <c r="S254" s="717"/>
      <c r="T254" s="717"/>
      <c r="U254" s="717"/>
      <c r="V254" s="717"/>
    </row>
    <row r="255" spans="1:55" x14ac:dyDescent="0.25">
      <c r="A255" s="712"/>
      <c r="B255" s="714"/>
      <c r="C255" s="714"/>
      <c r="D255" s="714"/>
      <c r="E255" s="714"/>
      <c r="F255" s="714"/>
      <c r="G255" s="712"/>
      <c r="H255" s="715"/>
      <c r="I255" s="716"/>
      <c r="J255" s="716"/>
      <c r="K255" s="717"/>
      <c r="L255" s="717"/>
      <c r="M255" s="717"/>
      <c r="N255" s="716"/>
      <c r="O255" s="717"/>
      <c r="P255" s="717"/>
      <c r="Q255" s="717"/>
      <c r="R255" s="717"/>
      <c r="S255" s="717"/>
    </row>
    <row r="256" spans="1:55" x14ac:dyDescent="0.25">
      <c r="A256" s="712"/>
      <c r="B256" s="714"/>
      <c r="C256" s="714"/>
      <c r="D256" s="714"/>
      <c r="E256" s="714"/>
      <c r="F256" s="714"/>
      <c r="G256" s="712"/>
      <c r="H256" s="715"/>
      <c r="I256" s="716"/>
      <c r="J256" s="716"/>
      <c r="K256" s="717"/>
      <c r="L256" s="717"/>
      <c r="M256" s="717"/>
      <c r="N256" s="716"/>
      <c r="O256" s="717"/>
      <c r="P256" s="717"/>
      <c r="Q256" s="717"/>
      <c r="R256" s="717"/>
      <c r="S256" s="717"/>
    </row>
    <row r="257" spans="1:26" x14ac:dyDescent="0.25">
      <c r="A257" s="712"/>
      <c r="B257" s="714"/>
      <c r="C257" s="714"/>
      <c r="D257" s="714"/>
      <c r="E257" s="714"/>
      <c r="F257" s="714"/>
      <c r="G257" s="712"/>
      <c r="H257" s="715"/>
      <c r="I257" s="716"/>
      <c r="J257" s="716"/>
      <c r="K257" s="717"/>
      <c r="L257" s="717"/>
      <c r="M257" s="717"/>
      <c r="N257" s="716"/>
      <c r="O257" s="717"/>
      <c r="P257" s="717"/>
      <c r="Q257" s="717"/>
      <c r="R257" s="717"/>
      <c r="S257" s="717"/>
    </row>
    <row r="258" spans="1:26" x14ac:dyDescent="0.25">
      <c r="A258" s="712"/>
      <c r="B258" s="714"/>
      <c r="C258" s="714"/>
      <c r="D258" s="714"/>
      <c r="E258" s="714"/>
      <c r="F258" s="714"/>
      <c r="G258" s="712"/>
      <c r="H258" s="715"/>
      <c r="I258" s="716"/>
      <c r="J258" s="716"/>
      <c r="K258" s="717"/>
      <c r="L258" s="717"/>
      <c r="M258" s="717"/>
      <c r="N258" s="716"/>
      <c r="O258" s="717"/>
      <c r="P258" s="717"/>
      <c r="Q258" s="717"/>
      <c r="R258" s="717"/>
      <c r="S258" s="717"/>
      <c r="T258" s="717"/>
      <c r="U258" s="717"/>
      <c r="V258" s="717"/>
    </row>
    <row r="259" spans="1:26" x14ac:dyDescent="0.25">
      <c r="A259" s="712"/>
      <c r="B259" s="714"/>
      <c r="C259" s="714"/>
      <c r="D259" s="714"/>
      <c r="E259" s="714"/>
      <c r="F259" s="714"/>
      <c r="G259" s="712"/>
      <c r="H259" s="715"/>
      <c r="I259" s="716"/>
      <c r="J259" s="716"/>
      <c r="K259" s="717"/>
      <c r="L259" s="717"/>
      <c r="M259" s="717"/>
      <c r="N259" s="716"/>
      <c r="O259" s="717"/>
      <c r="P259" s="717"/>
      <c r="Q259" s="717"/>
      <c r="R259" s="717"/>
      <c r="S259" s="717"/>
    </row>
    <row r="260" spans="1:26" x14ac:dyDescent="0.25">
      <c r="A260" s="712"/>
      <c r="B260" s="714"/>
      <c r="C260" s="714"/>
      <c r="D260" s="714"/>
      <c r="E260" s="714"/>
      <c r="F260" s="714"/>
      <c r="G260" s="712"/>
      <c r="H260" s="715"/>
      <c r="I260" s="716"/>
      <c r="J260" s="716"/>
      <c r="K260" s="717"/>
      <c r="L260" s="717"/>
      <c r="M260" s="717"/>
      <c r="N260" s="716"/>
      <c r="O260" s="717"/>
      <c r="P260" s="717"/>
      <c r="Q260" s="717"/>
      <c r="R260" s="717"/>
      <c r="S260" s="717"/>
    </row>
    <row r="261" spans="1:26" x14ac:dyDescent="0.25">
      <c r="A261" s="712"/>
      <c r="B261" s="714"/>
      <c r="C261" s="714"/>
      <c r="D261" s="714"/>
      <c r="E261" s="714"/>
      <c r="F261" s="714"/>
      <c r="G261" s="712"/>
      <c r="H261" s="715"/>
      <c r="I261" s="716"/>
      <c r="J261" s="716"/>
      <c r="K261" s="717"/>
      <c r="L261" s="717"/>
      <c r="M261" s="717"/>
      <c r="N261" s="716"/>
      <c r="O261" s="717"/>
      <c r="P261" s="717"/>
      <c r="Q261" s="717"/>
      <c r="R261" s="717"/>
      <c r="S261" s="717"/>
    </row>
    <row r="262" spans="1:26" x14ac:dyDescent="0.25">
      <c r="A262" s="712"/>
      <c r="B262" s="714"/>
      <c r="C262" s="714"/>
      <c r="D262" s="714"/>
      <c r="E262" s="714"/>
      <c r="F262" s="714"/>
      <c r="G262" s="712"/>
      <c r="H262" s="715"/>
      <c r="I262" s="716"/>
      <c r="J262" s="716"/>
      <c r="K262" s="717"/>
      <c r="L262" s="717"/>
      <c r="M262" s="717"/>
      <c r="N262" s="716"/>
      <c r="O262" s="717"/>
      <c r="P262" s="717"/>
      <c r="Q262" s="717"/>
      <c r="R262" s="717"/>
      <c r="S262" s="717"/>
    </row>
    <row r="263" spans="1:26" x14ac:dyDescent="0.25">
      <c r="A263" s="712"/>
      <c r="B263" s="714"/>
      <c r="C263" s="714"/>
      <c r="D263" s="714"/>
      <c r="E263" s="714"/>
      <c r="F263" s="714"/>
      <c r="G263" s="712"/>
      <c r="H263" s="715"/>
      <c r="I263" s="716"/>
      <c r="J263" s="716"/>
      <c r="K263" s="717"/>
      <c r="L263" s="717"/>
      <c r="M263" s="717"/>
      <c r="N263" s="716"/>
      <c r="O263" s="717"/>
      <c r="P263" s="717"/>
      <c r="Q263" s="717"/>
      <c r="R263" s="717"/>
      <c r="S263" s="717"/>
    </row>
    <row r="264" spans="1:26" x14ac:dyDescent="0.25">
      <c r="A264" s="712"/>
      <c r="B264" s="714"/>
      <c r="C264" s="714"/>
      <c r="D264" s="714"/>
      <c r="E264" s="714"/>
      <c r="F264" s="714"/>
      <c r="G264" s="712"/>
      <c r="H264" s="715"/>
      <c r="I264" s="716"/>
      <c r="J264" s="716"/>
      <c r="K264" s="717"/>
      <c r="L264" s="717"/>
      <c r="M264" s="717"/>
      <c r="N264" s="716"/>
      <c r="O264" s="717"/>
      <c r="P264" s="717"/>
      <c r="Q264" s="717"/>
      <c r="R264" s="717"/>
      <c r="S264" s="717"/>
    </row>
    <row r="265" spans="1:26" x14ac:dyDescent="0.25">
      <c r="A265" s="712"/>
      <c r="B265" s="714"/>
      <c r="C265" s="714"/>
      <c r="D265" s="714"/>
      <c r="E265" s="714"/>
      <c r="F265" s="714"/>
      <c r="G265" s="712"/>
      <c r="H265" s="715"/>
      <c r="I265" s="716"/>
      <c r="J265" s="716"/>
      <c r="K265" s="717"/>
      <c r="L265" s="717"/>
      <c r="M265" s="717"/>
      <c r="N265" s="716"/>
      <c r="O265" s="717"/>
      <c r="P265" s="717"/>
      <c r="Q265" s="717"/>
      <c r="R265" s="717"/>
      <c r="S265" s="717"/>
    </row>
    <row r="266" spans="1:26" x14ac:dyDescent="0.25">
      <c r="A266" s="712"/>
      <c r="B266" s="714"/>
      <c r="C266" s="714"/>
      <c r="D266" s="714"/>
      <c r="E266" s="714"/>
      <c r="F266" s="714"/>
      <c r="G266" s="712"/>
      <c r="H266" s="715"/>
      <c r="I266" s="716"/>
      <c r="J266" s="716"/>
      <c r="K266" s="717"/>
      <c r="L266" s="717"/>
      <c r="M266" s="717"/>
      <c r="N266" s="716"/>
      <c r="O266" s="717"/>
      <c r="P266" s="717"/>
      <c r="Q266" s="717"/>
      <c r="R266" s="717"/>
      <c r="S266" s="717"/>
    </row>
    <row r="267" spans="1:26" x14ac:dyDescent="0.25">
      <c r="A267" s="712"/>
      <c r="B267" s="714"/>
      <c r="C267" s="714"/>
      <c r="D267" s="714"/>
      <c r="E267" s="714"/>
      <c r="F267" s="714"/>
      <c r="G267" s="712"/>
      <c r="H267" s="715"/>
      <c r="I267" s="716"/>
      <c r="J267" s="716"/>
      <c r="K267" s="717"/>
      <c r="L267" s="717"/>
      <c r="M267" s="717"/>
      <c r="N267" s="716"/>
      <c r="O267" s="717"/>
      <c r="P267" s="717"/>
      <c r="Q267" s="717"/>
      <c r="R267" s="717"/>
      <c r="S267" s="717"/>
    </row>
    <row r="268" spans="1:26" x14ac:dyDescent="0.25">
      <c r="A268" s="712"/>
      <c r="B268" s="714"/>
      <c r="C268" s="714"/>
      <c r="D268" s="714"/>
      <c r="E268" s="714"/>
      <c r="F268" s="714"/>
      <c r="G268" s="712"/>
      <c r="H268" s="715"/>
      <c r="I268" s="716"/>
      <c r="J268" s="716"/>
      <c r="K268" s="717"/>
      <c r="L268" s="717"/>
      <c r="M268" s="717"/>
      <c r="N268" s="716"/>
      <c r="O268" s="717"/>
      <c r="P268" s="717"/>
      <c r="Q268" s="717"/>
    </row>
    <row r="269" spans="1:26" x14ac:dyDescent="0.25">
      <c r="A269" s="712"/>
      <c r="B269" s="714"/>
      <c r="C269" s="714"/>
      <c r="D269" s="714"/>
      <c r="E269" s="714"/>
      <c r="F269" s="714"/>
      <c r="G269" s="712"/>
      <c r="H269" s="715"/>
      <c r="I269" s="716"/>
      <c r="J269" s="716"/>
      <c r="K269" s="717"/>
      <c r="L269" s="717"/>
      <c r="M269" s="717"/>
      <c r="N269" s="716"/>
      <c r="O269" s="717"/>
      <c r="P269" s="717"/>
      <c r="Q269" s="717"/>
      <c r="R269" s="717"/>
      <c r="S269" s="717"/>
    </row>
    <row r="270" spans="1:26" ht="20.25" x14ac:dyDescent="0.25">
      <c r="A270" s="700"/>
      <c r="B270" s="700"/>
      <c r="C270" s="700"/>
      <c r="D270" s="700"/>
      <c r="E270" s="700"/>
      <c r="F270" s="700"/>
      <c r="G270" s="701"/>
      <c r="H270" s="701"/>
      <c r="I270" s="701"/>
      <c r="J270" s="701"/>
      <c r="K270" s="701"/>
      <c r="L270" s="701"/>
      <c r="M270" s="701"/>
      <c r="N270" s="701"/>
      <c r="O270" s="701"/>
      <c r="P270" s="701"/>
      <c r="Q270" s="701"/>
      <c r="R270" s="701"/>
      <c r="S270" s="701"/>
      <c r="T270" s="701"/>
      <c r="V270" s="700"/>
      <c r="W270" s="700"/>
      <c r="X270" s="700"/>
      <c r="Z270" s="721"/>
    </row>
    <row r="271" spans="1:26" ht="20.25" x14ac:dyDescent="0.25">
      <c r="A271" s="700"/>
      <c r="B271" s="700"/>
      <c r="G271" s="701"/>
      <c r="H271" s="701"/>
      <c r="I271" s="701"/>
      <c r="J271" s="701"/>
      <c r="K271" s="701"/>
      <c r="L271" s="701"/>
      <c r="M271" s="701"/>
      <c r="N271" s="701"/>
      <c r="O271" s="701"/>
      <c r="P271" s="701"/>
      <c r="Q271" s="701"/>
      <c r="R271" s="701"/>
      <c r="S271" s="701"/>
      <c r="T271" s="701"/>
    </row>
    <row r="272" spans="1:26" ht="20.25" x14ac:dyDescent="0.25">
      <c r="A272" s="700"/>
      <c r="B272" s="700"/>
      <c r="G272" s="701"/>
      <c r="H272" s="701"/>
      <c r="I272" s="701"/>
      <c r="J272" s="701"/>
      <c r="K272" s="701"/>
      <c r="L272" s="701"/>
      <c r="M272" s="701"/>
      <c r="N272" s="701"/>
      <c r="O272" s="701"/>
      <c r="P272" s="701"/>
      <c r="Q272" s="701"/>
      <c r="R272" s="701"/>
      <c r="S272" s="701"/>
      <c r="T272" s="701"/>
    </row>
    <row r="273" spans="1:24" ht="25.5" x14ac:dyDescent="0.25">
      <c r="G273" s="702"/>
      <c r="H273" s="702"/>
      <c r="I273" s="702"/>
      <c r="J273" s="702"/>
      <c r="K273" s="702"/>
      <c r="L273" s="702"/>
      <c r="M273" s="702"/>
      <c r="N273" s="702"/>
      <c r="O273" s="702"/>
      <c r="P273" s="702"/>
      <c r="Q273" s="702"/>
      <c r="R273" s="702"/>
      <c r="S273" s="702"/>
    </row>
    <row r="274" spans="1:24" x14ac:dyDescent="0.25">
      <c r="A274" s="703"/>
      <c r="B274" s="703"/>
      <c r="C274" s="703"/>
      <c r="D274" s="704"/>
      <c r="E274" s="705"/>
      <c r="F274" s="705"/>
      <c r="G274" s="705"/>
      <c r="H274" s="705"/>
      <c r="I274" s="705"/>
      <c r="J274" s="705"/>
      <c r="K274" s="705"/>
      <c r="L274" s="705"/>
      <c r="M274" s="705"/>
      <c r="N274" s="705"/>
      <c r="O274" s="705"/>
      <c r="P274" s="705"/>
      <c r="Q274" s="705"/>
      <c r="R274" s="705"/>
      <c r="S274" s="705"/>
      <c r="T274" s="705"/>
      <c r="U274" s="705"/>
      <c r="V274" s="705"/>
      <c r="W274" s="705"/>
      <c r="X274" s="705"/>
    </row>
    <row r="275" spans="1:24" x14ac:dyDescent="0.25">
      <c r="A275" s="703"/>
      <c r="B275" s="703"/>
      <c r="C275" s="703"/>
      <c r="D275" s="704"/>
      <c r="E275" s="706"/>
      <c r="F275" s="706"/>
      <c r="G275" s="706"/>
      <c r="H275" s="706"/>
      <c r="I275" s="706"/>
      <c r="J275" s="706"/>
      <c r="K275" s="706"/>
      <c r="L275" s="706"/>
      <c r="M275" s="706"/>
      <c r="N275" s="706"/>
      <c r="O275" s="706"/>
      <c r="P275" s="706"/>
      <c r="Q275" s="706"/>
      <c r="R275" s="706"/>
      <c r="S275" s="706"/>
      <c r="T275" s="706"/>
      <c r="U275" s="706"/>
      <c r="V275" s="706"/>
      <c r="W275" s="706"/>
      <c r="X275" s="706"/>
    </row>
    <row r="276" spans="1:24" x14ac:dyDescent="0.25">
      <c r="A276" s="703"/>
      <c r="B276" s="703"/>
      <c r="C276" s="703"/>
      <c r="D276" s="704"/>
      <c r="E276" s="706"/>
      <c r="F276" s="706"/>
      <c r="G276" s="706"/>
      <c r="H276" s="706"/>
      <c r="I276" s="706"/>
      <c r="J276" s="706"/>
      <c r="K276" s="706"/>
      <c r="L276" s="706"/>
      <c r="M276" s="706"/>
      <c r="N276" s="706"/>
      <c r="O276" s="706"/>
      <c r="P276" s="706"/>
      <c r="Q276" s="706"/>
      <c r="R276" s="706"/>
      <c r="S276" s="706"/>
      <c r="T276" s="706"/>
      <c r="U276" s="706"/>
      <c r="V276" s="706"/>
      <c r="W276" s="706"/>
      <c r="X276" s="706"/>
    </row>
    <row r="277" spans="1:24" x14ac:dyDescent="0.25">
      <c r="A277" s="703"/>
      <c r="B277" s="703"/>
      <c r="C277" s="703"/>
      <c r="D277" s="704"/>
      <c r="E277" s="705"/>
      <c r="F277" s="705"/>
      <c r="G277" s="705"/>
      <c r="H277" s="705"/>
      <c r="I277" s="705"/>
      <c r="J277" s="705"/>
      <c r="K277" s="705"/>
      <c r="L277" s="705"/>
      <c r="M277" s="705"/>
      <c r="N277" s="705"/>
      <c r="O277" s="705"/>
      <c r="P277" s="705"/>
      <c r="Q277" s="705"/>
      <c r="R277" s="705"/>
      <c r="S277" s="705"/>
      <c r="T277" s="705"/>
      <c r="U277" s="705"/>
      <c r="V277" s="705"/>
      <c r="W277" s="705"/>
      <c r="X277" s="705"/>
    </row>
    <row r="278" spans="1:24" x14ac:dyDescent="0.25">
      <c r="A278" s="703"/>
      <c r="B278" s="703"/>
      <c r="C278" s="703"/>
      <c r="D278" s="704"/>
      <c r="E278" s="705"/>
      <c r="F278" s="705"/>
      <c r="G278" s="705"/>
      <c r="H278" s="705"/>
      <c r="I278" s="705"/>
      <c r="J278" s="705"/>
      <c r="K278" s="705"/>
      <c r="L278" s="705"/>
      <c r="M278" s="705"/>
      <c r="N278" s="705"/>
      <c r="O278" s="705"/>
      <c r="P278" s="705"/>
      <c r="Q278" s="705"/>
      <c r="R278" s="705"/>
      <c r="S278" s="705"/>
      <c r="T278" s="705"/>
      <c r="U278" s="705"/>
      <c r="V278" s="705"/>
      <c r="W278" s="705"/>
      <c r="X278" s="705"/>
    </row>
    <row r="279" spans="1:24" x14ac:dyDescent="0.25">
      <c r="A279" s="703"/>
      <c r="B279" s="703"/>
      <c r="C279" s="703"/>
      <c r="D279" s="704"/>
      <c r="E279" s="705"/>
      <c r="F279" s="705"/>
      <c r="G279" s="705"/>
      <c r="H279" s="705"/>
      <c r="I279" s="705"/>
      <c r="J279" s="705"/>
      <c r="K279" s="705"/>
      <c r="L279" s="705"/>
      <c r="M279" s="705"/>
      <c r="N279" s="705"/>
      <c r="O279" s="705"/>
      <c r="P279" s="705"/>
      <c r="Q279" s="705"/>
      <c r="R279" s="705"/>
      <c r="S279" s="705"/>
      <c r="T279" s="705"/>
      <c r="U279" s="705"/>
      <c r="V279" s="705"/>
      <c r="W279" s="705"/>
      <c r="X279" s="705"/>
    </row>
    <row r="280" spans="1:24" x14ac:dyDescent="0.25">
      <c r="A280" s="703"/>
      <c r="B280" s="703"/>
      <c r="C280" s="703"/>
      <c r="D280" s="704"/>
      <c r="E280" s="707"/>
      <c r="F280" s="705"/>
      <c r="G280" s="705"/>
      <c r="H280" s="705"/>
      <c r="I280" s="705"/>
      <c r="J280" s="705"/>
      <c r="K280" s="705"/>
      <c r="L280" s="705"/>
      <c r="M280" s="705"/>
      <c r="N280" s="705"/>
      <c r="O280" s="705"/>
      <c r="P280" s="705"/>
      <c r="Q280" s="705"/>
      <c r="R280" s="705"/>
      <c r="S280" s="705"/>
      <c r="T280" s="705"/>
      <c r="U280" s="705"/>
      <c r="V280" s="705"/>
      <c r="W280" s="705"/>
      <c r="X280" s="705"/>
    </row>
    <row r="281" spans="1:24" x14ac:dyDescent="0.25">
      <c r="A281" s="703"/>
      <c r="B281" s="703"/>
      <c r="C281" s="703"/>
      <c r="D281" s="704"/>
      <c r="E281" s="705"/>
      <c r="F281" s="705"/>
      <c r="G281" s="705"/>
      <c r="H281" s="705"/>
      <c r="I281" s="705"/>
      <c r="J281" s="705"/>
      <c r="K281" s="705"/>
      <c r="L281" s="705"/>
      <c r="M281" s="705"/>
      <c r="N281" s="705"/>
      <c r="O281" s="705"/>
      <c r="P281" s="705"/>
      <c r="Q281" s="705"/>
      <c r="R281" s="705"/>
      <c r="S281" s="705"/>
      <c r="T281" s="705"/>
      <c r="U281" s="705"/>
      <c r="V281" s="705"/>
      <c r="W281" s="705"/>
      <c r="X281" s="705"/>
    </row>
    <row r="282" spans="1:24" x14ac:dyDescent="0.25">
      <c r="A282" s="703"/>
      <c r="B282" s="703"/>
      <c r="C282" s="703"/>
      <c r="D282" s="704"/>
      <c r="E282" s="705"/>
      <c r="F282" s="705"/>
      <c r="G282" s="705"/>
      <c r="H282" s="705"/>
      <c r="I282" s="705"/>
      <c r="J282" s="705"/>
      <c r="K282" s="705"/>
      <c r="L282" s="705"/>
      <c r="M282" s="705"/>
      <c r="N282" s="705"/>
      <c r="O282" s="705"/>
      <c r="P282" s="705"/>
      <c r="Q282" s="705"/>
      <c r="R282" s="705"/>
      <c r="S282" s="705"/>
      <c r="T282" s="705"/>
      <c r="U282" s="705"/>
      <c r="V282" s="705"/>
      <c r="W282" s="705"/>
      <c r="X282" s="705"/>
    </row>
    <row r="283" spans="1:24" x14ac:dyDescent="0.25">
      <c r="A283" s="703"/>
      <c r="B283" s="703"/>
      <c r="C283" s="703"/>
      <c r="D283" s="704"/>
      <c r="E283" s="705"/>
      <c r="F283" s="705"/>
      <c r="G283" s="705"/>
      <c r="H283" s="705"/>
      <c r="I283" s="705"/>
      <c r="J283" s="705"/>
      <c r="K283" s="705"/>
      <c r="L283" s="705"/>
      <c r="M283" s="705"/>
      <c r="N283" s="705"/>
      <c r="O283" s="705"/>
      <c r="P283" s="705"/>
      <c r="Q283" s="705"/>
      <c r="R283" s="705"/>
      <c r="S283" s="705"/>
      <c r="T283" s="705"/>
      <c r="U283" s="705"/>
      <c r="V283" s="705"/>
      <c r="W283" s="705"/>
      <c r="X283" s="705"/>
    </row>
    <row r="284" spans="1:24" x14ac:dyDescent="0.25">
      <c r="A284" s="703"/>
      <c r="B284" s="703"/>
      <c r="C284" s="703"/>
      <c r="D284" s="704"/>
      <c r="E284" s="705"/>
      <c r="F284" s="705"/>
      <c r="G284" s="705"/>
      <c r="H284" s="705"/>
      <c r="I284" s="705"/>
      <c r="J284" s="705"/>
      <c r="K284" s="705"/>
      <c r="L284" s="705"/>
      <c r="M284" s="705"/>
      <c r="N284" s="705"/>
      <c r="O284" s="705"/>
      <c r="P284" s="705"/>
      <c r="Q284" s="705"/>
      <c r="R284" s="705"/>
      <c r="S284" s="705"/>
      <c r="T284" s="705"/>
      <c r="U284" s="705"/>
      <c r="V284" s="705"/>
      <c r="W284" s="705"/>
      <c r="X284" s="705"/>
    </row>
    <row r="285" spans="1:24" x14ac:dyDescent="0.25">
      <c r="A285" s="703"/>
      <c r="B285" s="703"/>
      <c r="C285" s="703"/>
      <c r="D285" s="704"/>
      <c r="E285" s="705"/>
      <c r="F285" s="705"/>
      <c r="G285" s="705"/>
      <c r="H285" s="705"/>
      <c r="I285" s="705"/>
      <c r="J285" s="705"/>
      <c r="K285" s="705"/>
      <c r="L285" s="705"/>
      <c r="M285" s="705"/>
      <c r="N285" s="705"/>
      <c r="O285" s="705"/>
      <c r="P285" s="705"/>
      <c r="Q285" s="705"/>
      <c r="R285" s="705"/>
      <c r="S285" s="705"/>
      <c r="T285" s="705"/>
      <c r="U285" s="705"/>
      <c r="V285" s="705"/>
      <c r="W285" s="705"/>
      <c r="X285" s="705"/>
    </row>
    <row r="286" spans="1:24" x14ac:dyDescent="0.25">
      <c r="A286" s="708"/>
      <c r="B286" s="709"/>
      <c r="C286" s="709"/>
      <c r="D286" s="709"/>
      <c r="E286" s="709"/>
      <c r="F286" s="710"/>
      <c r="G286" s="710"/>
      <c r="H286" s="711"/>
      <c r="I286" s="709"/>
      <c r="J286" s="709"/>
      <c r="K286" s="709"/>
    </row>
    <row r="287" spans="1:24" x14ac:dyDescent="0.25">
      <c r="A287" s="708"/>
      <c r="B287" s="709"/>
      <c r="C287" s="709"/>
      <c r="D287" s="709"/>
      <c r="E287" s="709"/>
      <c r="F287" s="710"/>
      <c r="G287" s="710"/>
      <c r="H287" s="711"/>
      <c r="I287" s="709"/>
      <c r="J287" s="709"/>
      <c r="K287" s="709"/>
    </row>
    <row r="290" spans="1:25" x14ac:dyDescent="0.25">
      <c r="A290" s="712"/>
      <c r="B290" s="714"/>
      <c r="C290" s="714"/>
      <c r="D290" s="714"/>
      <c r="E290" s="714"/>
      <c r="F290" s="714"/>
      <c r="G290" s="712"/>
      <c r="H290" s="715"/>
      <c r="I290" s="716"/>
      <c r="J290" s="716"/>
      <c r="K290" s="717"/>
      <c r="L290" s="717"/>
      <c r="M290" s="717"/>
      <c r="N290" s="716"/>
      <c r="O290" s="717"/>
      <c r="P290" s="717"/>
      <c r="Q290" s="717"/>
      <c r="R290" s="717"/>
      <c r="S290" s="717"/>
    </row>
    <row r="291" spans="1:25" x14ac:dyDescent="0.25">
      <c r="A291" s="712"/>
      <c r="B291" s="714"/>
      <c r="C291" s="714"/>
      <c r="D291" s="714"/>
      <c r="E291" s="714"/>
      <c r="F291" s="714"/>
      <c r="G291" s="712"/>
      <c r="H291" s="715"/>
      <c r="I291" s="716"/>
      <c r="J291" s="716"/>
      <c r="K291" s="717"/>
      <c r="L291" s="717"/>
      <c r="M291" s="717"/>
      <c r="N291" s="716"/>
      <c r="O291" s="717"/>
      <c r="P291" s="717"/>
      <c r="Q291" s="717"/>
      <c r="R291" s="717"/>
      <c r="S291" s="717"/>
    </row>
    <row r="292" spans="1:25" x14ac:dyDescent="0.25">
      <c r="A292" s="712"/>
      <c r="B292" s="713"/>
      <c r="C292" s="713"/>
      <c r="D292" s="714"/>
      <c r="E292" s="714"/>
      <c r="F292" s="714"/>
      <c r="G292" s="712"/>
      <c r="H292" s="715"/>
      <c r="I292" s="716"/>
      <c r="J292" s="716"/>
      <c r="K292" s="717"/>
      <c r="L292" s="717"/>
      <c r="M292" s="717"/>
      <c r="N292" s="716"/>
      <c r="O292" s="717"/>
      <c r="P292" s="717"/>
      <c r="Q292" s="717"/>
      <c r="R292" s="717"/>
      <c r="S292" s="717"/>
    </row>
    <row r="293" spans="1:25" x14ac:dyDescent="0.25">
      <c r="A293" s="718"/>
      <c r="B293" s="713"/>
      <c r="C293" s="713"/>
      <c r="D293" s="714"/>
      <c r="E293" s="714"/>
      <c r="F293" s="714"/>
      <c r="G293" s="718"/>
      <c r="H293" s="719"/>
      <c r="I293" s="716"/>
      <c r="J293" s="716"/>
      <c r="K293" s="717"/>
      <c r="L293" s="717"/>
      <c r="M293" s="717"/>
      <c r="N293" s="716"/>
      <c r="O293" s="717"/>
      <c r="P293" s="717"/>
      <c r="Q293" s="717"/>
      <c r="R293" s="717"/>
      <c r="S293" s="717"/>
    </row>
    <row r="294" spans="1:25" x14ac:dyDescent="0.25">
      <c r="A294" s="712"/>
      <c r="B294" s="713"/>
      <c r="C294" s="713"/>
      <c r="D294" s="714"/>
      <c r="E294" s="714"/>
      <c r="F294" s="714"/>
      <c r="G294" s="712"/>
      <c r="H294" s="715"/>
      <c r="I294" s="716"/>
      <c r="J294" s="716"/>
      <c r="K294" s="717"/>
      <c r="L294" s="717"/>
      <c r="M294" s="717"/>
      <c r="N294" s="716"/>
      <c r="O294" s="717"/>
      <c r="P294" s="717"/>
      <c r="Q294" s="717"/>
      <c r="R294" s="717"/>
      <c r="S294" s="717"/>
    </row>
    <row r="295" spans="1:25" x14ac:dyDescent="0.25">
      <c r="A295" s="718"/>
      <c r="B295" s="713"/>
      <c r="C295" s="713"/>
      <c r="D295" s="714"/>
      <c r="E295" s="714"/>
      <c r="F295" s="714"/>
      <c r="G295" s="718"/>
      <c r="H295" s="719"/>
      <c r="I295" s="716"/>
      <c r="J295" s="716"/>
      <c r="K295" s="717"/>
      <c r="L295" s="717"/>
      <c r="M295" s="717"/>
      <c r="N295" s="716"/>
      <c r="O295" s="717"/>
      <c r="P295" s="717"/>
      <c r="Q295" s="717"/>
      <c r="R295" s="717"/>
      <c r="S295" s="717"/>
    </row>
    <row r="296" spans="1:25" x14ac:dyDescent="0.25">
      <c r="B296" s="720"/>
      <c r="M296" s="721"/>
      <c r="N296" s="721"/>
      <c r="O296" s="721"/>
      <c r="P296" s="721"/>
      <c r="Q296" s="721"/>
      <c r="W296" s="721"/>
      <c r="X296" s="721"/>
      <c r="Y296" s="72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D6" activePane="bottomRight" state="frozen"/>
      <selection pane="topRight" activeCell="D1" sqref="D1"/>
      <selection pane="bottomLeft" activeCell="A2" sqref="A2"/>
      <selection pane="bottomRight" activeCell="D7" sqref="D7"/>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1399</v>
      </c>
      <c r="E2" s="93" t="s">
        <v>1396</v>
      </c>
    </row>
    <row r="3" spans="1:7" ht="60" x14ac:dyDescent="0.25">
      <c r="A3" s="28" t="s">
        <v>47</v>
      </c>
      <c r="B3" s="94" t="s">
        <v>42</v>
      </c>
      <c r="C3" s="94" t="s">
        <v>1400</v>
      </c>
      <c r="D3" s="95" t="s">
        <v>1401</v>
      </c>
      <c r="E3" s="96" t="s">
        <v>1402</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9" t="s">
        <v>1395</v>
      </c>
      <c r="G5" t="s">
        <v>1394</v>
      </c>
    </row>
    <row r="6" spans="1:7" ht="150" x14ac:dyDescent="0.25">
      <c r="A6" s="28" t="s">
        <v>99</v>
      </c>
      <c r="B6" s="94" t="s">
        <v>100</v>
      </c>
      <c r="C6" s="94" t="s">
        <v>101</v>
      </c>
      <c r="D6" s="95" t="s">
        <v>286</v>
      </c>
      <c r="E6" s="96" t="s">
        <v>287</v>
      </c>
      <c r="F6" s="59" t="s">
        <v>288</v>
      </c>
    </row>
    <row r="7" spans="1:7" ht="60" x14ac:dyDescent="0.25">
      <c r="A7" s="194" t="s">
        <v>1111</v>
      </c>
      <c r="B7" s="195" t="s">
        <v>1112</v>
      </c>
      <c r="C7" s="195" t="s">
        <v>1556</v>
      </c>
      <c r="D7" s="195" t="s">
        <v>1557</v>
      </c>
      <c r="E7" s="196" t="s">
        <v>1555</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ColWidth="8.7109375"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1126</v>
      </c>
      <c r="B2" s="655" t="s">
        <v>1127</v>
      </c>
    </row>
    <row r="3" spans="1:2" x14ac:dyDescent="0.25">
      <c r="A3" s="656"/>
      <c r="B3" s="655" t="s">
        <v>1128</v>
      </c>
    </row>
    <row r="4" spans="1:2" x14ac:dyDescent="0.25">
      <c r="A4" s="657"/>
      <c r="B4" s="655" t="s">
        <v>1129</v>
      </c>
    </row>
    <row r="5" spans="1:2" x14ac:dyDescent="0.25">
      <c r="A5" s="50" t="s">
        <v>105</v>
      </c>
      <c r="B5" s="45" t="s">
        <v>1130</v>
      </c>
    </row>
    <row r="6" spans="1:2" x14ac:dyDescent="0.25">
      <c r="A6" s="48"/>
      <c r="B6" s="45" t="s">
        <v>1131</v>
      </c>
    </row>
    <row r="7" spans="1:2" x14ac:dyDescent="0.25">
      <c r="A7" s="47"/>
      <c r="B7" s="45" t="s">
        <v>1132</v>
      </c>
    </row>
    <row r="8" spans="1:2" x14ac:dyDescent="0.25">
      <c r="A8" s="654" t="s">
        <v>1133</v>
      </c>
      <c r="B8" s="655" t="s">
        <v>1134</v>
      </c>
    </row>
    <row r="9" spans="1:2" x14ac:dyDescent="0.25">
      <c r="A9" s="658"/>
      <c r="B9" s="655" t="s">
        <v>1135</v>
      </c>
    </row>
    <row r="10" spans="1:2" x14ac:dyDescent="0.25">
      <c r="A10" s="657"/>
      <c r="B10" s="655" t="s">
        <v>1136</v>
      </c>
    </row>
    <row r="11" spans="1:2" x14ac:dyDescent="0.25">
      <c r="A11" s="52" t="s">
        <v>316</v>
      </c>
      <c r="B11" s="53" t="s">
        <v>1137</v>
      </c>
    </row>
    <row r="12" spans="1:2" x14ac:dyDescent="0.25">
      <c r="A12" s="55"/>
      <c r="B12" s="53" t="s">
        <v>1138</v>
      </c>
    </row>
    <row r="13" spans="1:2" x14ac:dyDescent="0.25">
      <c r="A13" s="55"/>
      <c r="B13" s="53" t="s">
        <v>1139</v>
      </c>
    </row>
    <row r="14" spans="1:2" x14ac:dyDescent="0.25">
      <c r="A14" s="55"/>
      <c r="B14" s="53" t="s">
        <v>1140</v>
      </c>
    </row>
    <row r="15" spans="1:2" x14ac:dyDescent="0.25">
      <c r="A15" s="55"/>
      <c r="B15" s="53" t="s">
        <v>1141</v>
      </c>
    </row>
    <row r="16" spans="1:2" x14ac:dyDescent="0.25">
      <c r="A16" s="54"/>
      <c r="B16" s="53" t="s">
        <v>1142</v>
      </c>
    </row>
    <row r="17" spans="1:2" x14ac:dyDescent="0.25">
      <c r="A17" s="654" t="s">
        <v>1143</v>
      </c>
      <c r="B17" s="655" t="s">
        <v>1144</v>
      </c>
    </row>
    <row r="18" spans="1:2" x14ac:dyDescent="0.25">
      <c r="A18" s="658"/>
      <c r="B18" s="655" t="s">
        <v>1145</v>
      </c>
    </row>
    <row r="19" spans="1:2" x14ac:dyDescent="0.25">
      <c r="A19" s="658"/>
      <c r="B19" s="659" t="s">
        <v>1146</v>
      </c>
    </row>
    <row r="20" spans="1:2" x14ac:dyDescent="0.25">
      <c r="A20" s="658"/>
      <c r="B20" s="659" t="s">
        <v>1147</v>
      </c>
    </row>
    <row r="21" spans="1:2" x14ac:dyDescent="0.25">
      <c r="A21" s="658"/>
      <c r="B21" s="659" t="s">
        <v>1148</v>
      </c>
    </row>
    <row r="22" spans="1:2" x14ac:dyDescent="0.25">
      <c r="A22" s="658"/>
      <c r="B22" s="659" t="s">
        <v>1149</v>
      </c>
    </row>
    <row r="23" spans="1:2" x14ac:dyDescent="0.25">
      <c r="A23" s="657"/>
      <c r="B23" s="660" t="s">
        <v>1150</v>
      </c>
    </row>
    <row r="24" spans="1:2" x14ac:dyDescent="0.25">
      <c r="A24" s="52" t="s">
        <v>1151</v>
      </c>
      <c r="B24" s="53" t="s">
        <v>1152</v>
      </c>
    </row>
    <row r="25" spans="1:2" x14ac:dyDescent="0.25">
      <c r="A25" s="55"/>
      <c r="B25" s="661" t="s">
        <v>1153</v>
      </c>
    </row>
    <row r="26" spans="1:2" x14ac:dyDescent="0.25">
      <c r="A26" s="55"/>
      <c r="B26" s="661" t="s">
        <v>1154</v>
      </c>
    </row>
    <row r="27" spans="1:2" x14ac:dyDescent="0.25">
      <c r="A27" s="54"/>
      <c r="B27" s="661" t="s">
        <v>1155</v>
      </c>
    </row>
    <row r="28" spans="1:2" x14ac:dyDescent="0.25">
      <c r="A28" s="654" t="s">
        <v>1156</v>
      </c>
      <c r="B28" s="655" t="s">
        <v>1157</v>
      </c>
    </row>
    <row r="29" spans="1:2" x14ac:dyDescent="0.25">
      <c r="A29" s="656" t="s">
        <v>1158</v>
      </c>
      <c r="B29" s="659" t="s">
        <v>1159</v>
      </c>
    </row>
    <row r="30" spans="1:2" x14ac:dyDescent="0.25">
      <c r="A30" s="656"/>
      <c r="B30" s="659" t="s">
        <v>1160</v>
      </c>
    </row>
    <row r="31" spans="1:2" x14ac:dyDescent="0.25">
      <c r="A31" s="657"/>
      <c r="B31" s="659" t="s">
        <v>1161</v>
      </c>
    </row>
    <row r="32" spans="1:2" x14ac:dyDescent="0.25">
      <c r="A32" s="52" t="s">
        <v>1162</v>
      </c>
      <c r="B32" s="53" t="s">
        <v>1163</v>
      </c>
    </row>
    <row r="33" spans="1:2" x14ac:dyDescent="0.25">
      <c r="A33" s="55" t="s">
        <v>1164</v>
      </c>
      <c r="B33" s="53" t="s">
        <v>1165</v>
      </c>
    </row>
    <row r="34" spans="1:2" x14ac:dyDescent="0.25">
      <c r="A34" s="55"/>
      <c r="B34" s="662" t="s">
        <v>1166</v>
      </c>
    </row>
    <row r="35" spans="1:2" x14ac:dyDescent="0.25">
      <c r="A35" s="55"/>
      <c r="B35" s="662" t="s">
        <v>1167</v>
      </c>
    </row>
    <row r="36" spans="1:2" x14ac:dyDescent="0.25">
      <c r="A36" s="55"/>
      <c r="B36" s="53" t="s">
        <v>1168</v>
      </c>
    </row>
    <row r="37" spans="1:2" x14ac:dyDescent="0.25">
      <c r="A37" s="55"/>
      <c r="B37" s="662" t="s">
        <v>1169</v>
      </c>
    </row>
    <row r="38" spans="1:2" x14ac:dyDescent="0.25">
      <c r="A38" s="55"/>
      <c r="B38" s="662" t="s">
        <v>1170</v>
      </c>
    </row>
    <row r="39" spans="1:2" x14ac:dyDescent="0.25">
      <c r="A39" s="55"/>
      <c r="B39" s="662" t="s">
        <v>1171</v>
      </c>
    </row>
    <row r="40" spans="1:2" x14ac:dyDescent="0.25">
      <c r="A40" s="54"/>
      <c r="B40" s="53" t="s">
        <v>1172</v>
      </c>
    </row>
    <row r="41" spans="1:2" x14ac:dyDescent="0.25">
      <c r="A41" s="654" t="s">
        <v>199</v>
      </c>
      <c r="B41" s="655" t="s">
        <v>1173</v>
      </c>
    </row>
    <row r="42" spans="1:2" x14ac:dyDescent="0.25">
      <c r="A42" s="656" t="s">
        <v>200</v>
      </c>
      <c r="B42" s="659" t="s">
        <v>1174</v>
      </c>
    </row>
    <row r="43" spans="1:2" x14ac:dyDescent="0.25">
      <c r="A43" s="656" t="s">
        <v>1175</v>
      </c>
      <c r="B43" s="663" t="s">
        <v>1176</v>
      </c>
    </row>
    <row r="44" spans="1:2" x14ac:dyDescent="0.25">
      <c r="A44" s="658"/>
      <c r="B44" s="659" t="s">
        <v>1177</v>
      </c>
    </row>
    <row r="45" spans="1:2" x14ac:dyDescent="0.25">
      <c r="A45" s="658"/>
      <c r="B45" s="659" t="s">
        <v>1178</v>
      </c>
    </row>
    <row r="46" spans="1:2" x14ac:dyDescent="0.25">
      <c r="A46" s="657"/>
      <c r="B46" s="660" t="s">
        <v>1179</v>
      </c>
    </row>
    <row r="47" spans="1:2" x14ac:dyDescent="0.25">
      <c r="A47" s="52" t="s">
        <v>242</v>
      </c>
      <c r="B47" s="53" t="s">
        <v>1180</v>
      </c>
    </row>
    <row r="48" spans="1:2" x14ac:dyDescent="0.25">
      <c r="A48" s="55"/>
      <c r="B48" s="662" t="s">
        <v>1181</v>
      </c>
    </row>
    <row r="49" spans="1:2" x14ac:dyDescent="0.25">
      <c r="A49" s="54"/>
      <c r="B49" s="662" t="s">
        <v>1182</v>
      </c>
    </row>
    <row r="50" spans="1:2" x14ac:dyDescent="0.25">
      <c r="A50" s="654" t="s">
        <v>137</v>
      </c>
      <c r="B50" s="655" t="s">
        <v>1183</v>
      </c>
    </row>
    <row r="51" spans="1:2" x14ac:dyDescent="0.25">
      <c r="A51" s="658"/>
      <c r="B51" s="659" t="s">
        <v>1184</v>
      </c>
    </row>
    <row r="52" spans="1:2" x14ac:dyDescent="0.25">
      <c r="A52" s="657"/>
      <c r="B52" s="660" t="s">
        <v>1185</v>
      </c>
    </row>
    <row r="53" spans="1:2" x14ac:dyDescent="0.25">
      <c r="A53" s="52" t="s">
        <v>1186</v>
      </c>
      <c r="B53" s="53" t="s">
        <v>1187</v>
      </c>
    </row>
    <row r="54" spans="1:2" x14ac:dyDescent="0.25">
      <c r="A54" s="664" t="s">
        <v>1188</v>
      </c>
      <c r="B54" s="662" t="s">
        <v>1189</v>
      </c>
    </row>
    <row r="55" spans="1:2" x14ac:dyDescent="0.25">
      <c r="A55" s="54"/>
      <c r="B55" s="662" t="s">
        <v>1190</v>
      </c>
    </row>
    <row r="56" spans="1:2" x14ac:dyDescent="0.25">
      <c r="A56" s="654" t="s">
        <v>1191</v>
      </c>
      <c r="B56" s="655" t="s">
        <v>1192</v>
      </c>
    </row>
    <row r="57" spans="1:2" x14ac:dyDescent="0.25">
      <c r="A57" s="656" t="s">
        <v>1193</v>
      </c>
      <c r="B57" s="659" t="s">
        <v>1194</v>
      </c>
    </row>
    <row r="58" spans="1:2" x14ac:dyDescent="0.25">
      <c r="A58" s="656"/>
      <c r="B58" s="659" t="s">
        <v>1195</v>
      </c>
    </row>
    <row r="59" spans="1:2" x14ac:dyDescent="0.25">
      <c r="A59" s="657"/>
      <c r="B59" s="659" t="s">
        <v>1196</v>
      </c>
    </row>
    <row r="60" spans="1:2" x14ac:dyDescent="0.25">
      <c r="A60" s="52" t="s">
        <v>1197</v>
      </c>
      <c r="B60" s="53" t="s">
        <v>1198</v>
      </c>
    </row>
    <row r="61" spans="1:2" x14ac:dyDescent="0.25">
      <c r="A61" s="55" t="s">
        <v>1199</v>
      </c>
      <c r="B61" s="662" t="s">
        <v>1200</v>
      </c>
    </row>
    <row r="62" spans="1:2" x14ac:dyDescent="0.25">
      <c r="A62" s="54"/>
      <c r="B62" s="662" t="s">
        <v>1201</v>
      </c>
    </row>
    <row r="63" spans="1:2" x14ac:dyDescent="0.25">
      <c r="A63" s="654" t="s">
        <v>1202</v>
      </c>
      <c r="B63" s="655" t="s">
        <v>1203</v>
      </c>
    </row>
    <row r="64" spans="1:2" x14ac:dyDescent="0.25">
      <c r="A64" s="665" t="s">
        <v>1204</v>
      </c>
      <c r="B64" s="659" t="s">
        <v>1205</v>
      </c>
    </row>
    <row r="65" spans="1:2" x14ac:dyDescent="0.25">
      <c r="A65" s="665"/>
      <c r="B65" s="659" t="s">
        <v>1206</v>
      </c>
    </row>
    <row r="66" spans="1:2" x14ac:dyDescent="0.25">
      <c r="A66" s="657"/>
      <c r="B66" s="659" t="s">
        <v>1207</v>
      </c>
    </row>
    <row r="67" spans="1:2" x14ac:dyDescent="0.25">
      <c r="A67" s="52" t="s">
        <v>1208</v>
      </c>
      <c r="B67" s="53" t="s">
        <v>1209</v>
      </c>
    </row>
    <row r="68" spans="1:2" x14ac:dyDescent="0.25">
      <c r="A68" s="664" t="s">
        <v>1210</v>
      </c>
      <c r="B68" s="662" t="s">
        <v>1211</v>
      </c>
    </row>
    <row r="69" spans="1:2" x14ac:dyDescent="0.25">
      <c r="A69" s="664"/>
      <c r="B69" s="662" t="s">
        <v>1212</v>
      </c>
    </row>
    <row r="70" spans="1:2" x14ac:dyDescent="0.25">
      <c r="A70" s="664"/>
      <c r="B70" s="662" t="s">
        <v>1213</v>
      </c>
    </row>
    <row r="71" spans="1:2" x14ac:dyDescent="0.25">
      <c r="A71" s="664"/>
      <c r="B71" s="662" t="s">
        <v>1214</v>
      </c>
    </row>
    <row r="72" spans="1:2" x14ac:dyDescent="0.25">
      <c r="A72" s="664"/>
      <c r="B72" s="662" t="s">
        <v>1215</v>
      </c>
    </row>
    <row r="73" spans="1:2" x14ac:dyDescent="0.25">
      <c r="A73" s="664"/>
      <c r="B73" s="662" t="s">
        <v>1216</v>
      </c>
    </row>
    <row r="74" spans="1:2" x14ac:dyDescent="0.25">
      <c r="A74" s="54"/>
      <c r="B74" s="662" t="s">
        <v>1217</v>
      </c>
    </row>
    <row r="75" spans="1:2" x14ac:dyDescent="0.25">
      <c r="A75" s="654" t="s">
        <v>1218</v>
      </c>
      <c r="B75" s="655" t="s">
        <v>1219</v>
      </c>
    </row>
    <row r="76" spans="1:2" x14ac:dyDescent="0.25">
      <c r="A76" s="656" t="s">
        <v>1220</v>
      </c>
      <c r="B76" s="655" t="s">
        <v>1221</v>
      </c>
    </row>
    <row r="77" spans="1:2" x14ac:dyDescent="0.25">
      <c r="A77" s="656"/>
      <c r="B77" s="655" t="s">
        <v>1222</v>
      </c>
    </row>
    <row r="78" spans="1:2" x14ac:dyDescent="0.25">
      <c r="A78" s="656"/>
      <c r="B78" s="659" t="s">
        <v>1223</v>
      </c>
    </row>
    <row r="79" spans="1:2" x14ac:dyDescent="0.25">
      <c r="A79" s="656"/>
      <c r="B79" s="659" t="s">
        <v>1224</v>
      </c>
    </row>
    <row r="80" spans="1:2" x14ac:dyDescent="0.25">
      <c r="A80" s="656"/>
      <c r="B80" s="666" t="s">
        <v>1225</v>
      </c>
    </row>
    <row r="81" spans="1:2" x14ac:dyDescent="0.25">
      <c r="A81" s="656"/>
      <c r="B81" s="666" t="s">
        <v>1226</v>
      </c>
    </row>
    <row r="82" spans="1:2" x14ac:dyDescent="0.25">
      <c r="A82" s="656"/>
      <c r="B82" s="666" t="s">
        <v>1227</v>
      </c>
    </row>
    <row r="83" spans="1:2" x14ac:dyDescent="0.25">
      <c r="A83" s="656"/>
      <c r="B83" s="666" t="s">
        <v>1228</v>
      </c>
    </row>
    <row r="84" spans="1:2" x14ac:dyDescent="0.25">
      <c r="A84" s="656"/>
      <c r="B84" s="666" t="s">
        <v>1229</v>
      </c>
    </row>
    <row r="85" spans="1:2" x14ac:dyDescent="0.25">
      <c r="A85" s="656"/>
      <c r="B85" s="659" t="s">
        <v>1230</v>
      </c>
    </row>
    <row r="86" spans="1:2" x14ac:dyDescent="0.25">
      <c r="A86" s="656"/>
      <c r="B86" s="663" t="s">
        <v>1231</v>
      </c>
    </row>
    <row r="87" spans="1:2" x14ac:dyDescent="0.25">
      <c r="A87" s="656"/>
      <c r="B87" s="663" t="s">
        <v>1232</v>
      </c>
    </row>
    <row r="88" spans="1:2" x14ac:dyDescent="0.25">
      <c r="A88" s="656"/>
      <c r="B88" s="655" t="s">
        <v>1233</v>
      </c>
    </row>
    <row r="89" spans="1:2" x14ac:dyDescent="0.25">
      <c r="A89" s="657"/>
      <c r="B89" s="655" t="s">
        <v>1234</v>
      </c>
    </row>
    <row r="90" spans="1:2" x14ac:dyDescent="0.25">
      <c r="A90" s="52" t="s">
        <v>1235</v>
      </c>
      <c r="B90" s="53" t="s">
        <v>1236</v>
      </c>
    </row>
    <row r="91" spans="1:2" x14ac:dyDescent="0.25">
      <c r="A91" s="664" t="s">
        <v>1237</v>
      </c>
      <c r="B91" s="53" t="s">
        <v>1238</v>
      </c>
    </row>
    <row r="92" spans="1:2" x14ac:dyDescent="0.25">
      <c r="A92" s="54"/>
      <c r="B92" s="53" t="s">
        <v>1239</v>
      </c>
    </row>
    <row r="93" spans="1:2" x14ac:dyDescent="0.25">
      <c r="A93" s="654" t="s">
        <v>1240</v>
      </c>
      <c r="B93" s="655" t="s">
        <v>1241</v>
      </c>
    </row>
    <row r="94" spans="1:2" x14ac:dyDescent="0.25">
      <c r="A94" s="665" t="s">
        <v>1242</v>
      </c>
      <c r="B94" s="655" t="s">
        <v>1243</v>
      </c>
    </row>
    <row r="95" spans="1:2" x14ac:dyDescent="0.25">
      <c r="A95" s="665"/>
      <c r="B95" s="655" t="s">
        <v>1244</v>
      </c>
    </row>
    <row r="96" spans="1:2" x14ac:dyDescent="0.25">
      <c r="A96" s="665"/>
      <c r="B96" s="655" t="s">
        <v>1245</v>
      </c>
    </row>
    <row r="97" spans="1:2" x14ac:dyDescent="0.25">
      <c r="A97" s="665"/>
      <c r="B97" s="659" t="s">
        <v>1246</v>
      </c>
    </row>
    <row r="98" spans="1:2" x14ac:dyDescent="0.25">
      <c r="A98" s="665"/>
      <c r="B98" s="659" t="s">
        <v>1247</v>
      </c>
    </row>
    <row r="99" spans="1:2" x14ac:dyDescent="0.25">
      <c r="A99" s="657"/>
      <c r="B99" s="659" t="s">
        <v>1248</v>
      </c>
    </row>
    <row r="100" spans="1:2" x14ac:dyDescent="0.25">
      <c r="A100" s="52" t="s">
        <v>1249</v>
      </c>
      <c r="B100" s="53" t="s">
        <v>1250</v>
      </c>
    </row>
    <row r="101" spans="1:2" x14ac:dyDescent="0.25">
      <c r="A101" s="664" t="s">
        <v>1251</v>
      </c>
      <c r="B101" s="662" t="s">
        <v>1252</v>
      </c>
    </row>
    <row r="102" spans="1:2" x14ac:dyDescent="0.25">
      <c r="A102" s="664"/>
      <c r="B102" s="53" t="s">
        <v>1253</v>
      </c>
    </row>
    <row r="103" spans="1:2" x14ac:dyDescent="0.25">
      <c r="A103" s="664"/>
      <c r="B103" s="53" t="s">
        <v>1254</v>
      </c>
    </row>
    <row r="104" spans="1:2" x14ac:dyDescent="0.25">
      <c r="A104" s="664"/>
      <c r="B104" s="662" t="s">
        <v>1255</v>
      </c>
    </row>
    <row r="105" spans="1:2" x14ac:dyDescent="0.25">
      <c r="A105" s="664"/>
      <c r="B105" s="662" t="s">
        <v>1256</v>
      </c>
    </row>
    <row r="106" spans="1:2" x14ac:dyDescent="0.25">
      <c r="A106" s="54"/>
      <c r="B106" s="662" t="s">
        <v>1257</v>
      </c>
    </row>
    <row r="107" spans="1:2" x14ac:dyDescent="0.25">
      <c r="A107" s="654" t="s">
        <v>1258</v>
      </c>
      <c r="B107" s="655" t="s">
        <v>1259</v>
      </c>
    </row>
    <row r="108" spans="1:2" x14ac:dyDescent="0.25">
      <c r="A108" s="665" t="s">
        <v>1260</v>
      </c>
      <c r="B108" s="659" t="s">
        <v>1261</v>
      </c>
    </row>
    <row r="109" spans="1:2" x14ac:dyDescent="0.25">
      <c r="A109" s="665"/>
      <c r="B109" s="659" t="s">
        <v>1262</v>
      </c>
    </row>
    <row r="110" spans="1:2" x14ac:dyDescent="0.25">
      <c r="A110" s="665"/>
      <c r="B110" s="659" t="s">
        <v>1263</v>
      </c>
    </row>
    <row r="111" spans="1:2" x14ac:dyDescent="0.25">
      <c r="A111" s="657"/>
      <c r="B111" s="659" t="s">
        <v>1264</v>
      </c>
    </row>
    <row r="112" spans="1:2" x14ac:dyDescent="0.25">
      <c r="A112" s="52" t="s">
        <v>1265</v>
      </c>
      <c r="B112" s="53" t="s">
        <v>1266</v>
      </c>
    </row>
    <row r="113" spans="1:2" x14ac:dyDescent="0.25">
      <c r="A113" s="664" t="s">
        <v>1267</v>
      </c>
      <c r="B113" s="662" t="s">
        <v>1268</v>
      </c>
    </row>
    <row r="114" spans="1:2" x14ac:dyDescent="0.25">
      <c r="A114" s="664"/>
      <c r="B114" s="662" t="s">
        <v>1269</v>
      </c>
    </row>
    <row r="115" spans="1:2" x14ac:dyDescent="0.25">
      <c r="A115" s="664"/>
      <c r="B115" s="662" t="s">
        <v>1270</v>
      </c>
    </row>
    <row r="116" spans="1:2" x14ac:dyDescent="0.25">
      <c r="A116" s="664"/>
      <c r="B116" s="662" t="s">
        <v>1271</v>
      </c>
    </row>
    <row r="117" spans="1:2" x14ac:dyDescent="0.25">
      <c r="A117" s="664"/>
      <c r="B117" s="662" t="s">
        <v>1272</v>
      </c>
    </row>
    <row r="118" spans="1:2" x14ac:dyDescent="0.25">
      <c r="A118" s="54"/>
      <c r="B118" s="662" t="s">
        <v>1273</v>
      </c>
    </row>
    <row r="119" spans="1:2" x14ac:dyDescent="0.25">
      <c r="A119" s="654" t="s">
        <v>1274</v>
      </c>
      <c r="B119" s="655" t="s">
        <v>1275</v>
      </c>
    </row>
    <row r="120" spans="1:2" x14ac:dyDescent="0.25">
      <c r="A120" s="665" t="s">
        <v>1276</v>
      </c>
      <c r="B120" s="659" t="s">
        <v>1277</v>
      </c>
    </row>
    <row r="121" spans="1:2" x14ac:dyDescent="0.25">
      <c r="A121" s="665"/>
      <c r="B121" s="659" t="s">
        <v>1278</v>
      </c>
    </row>
    <row r="122" spans="1:2" x14ac:dyDescent="0.25">
      <c r="A122" s="657"/>
      <c r="B122" s="659" t="s">
        <v>1279</v>
      </c>
    </row>
    <row r="123" spans="1:2" x14ac:dyDescent="0.25">
      <c r="A123" s="52" t="s">
        <v>1280</v>
      </c>
      <c r="B123" s="53" t="s">
        <v>1281</v>
      </c>
    </row>
    <row r="124" spans="1:2" x14ac:dyDescent="0.25">
      <c r="A124" s="55"/>
      <c r="B124" s="53" t="s">
        <v>1282</v>
      </c>
    </row>
    <row r="125" spans="1:2" x14ac:dyDescent="0.25">
      <c r="A125" s="55"/>
      <c r="B125" s="662" t="s">
        <v>1283</v>
      </c>
    </row>
    <row r="126" spans="1:2" x14ac:dyDescent="0.25">
      <c r="A126" s="55"/>
      <c r="B126" s="662" t="s">
        <v>1284</v>
      </c>
    </row>
    <row r="127" spans="1:2" x14ac:dyDescent="0.25">
      <c r="A127" s="55"/>
      <c r="B127" s="662" t="s">
        <v>1285</v>
      </c>
    </row>
    <row r="128" spans="1:2" x14ac:dyDescent="0.25">
      <c r="A128" s="55"/>
      <c r="B128" s="53" t="s">
        <v>1286</v>
      </c>
    </row>
    <row r="129" spans="1:2" x14ac:dyDescent="0.25">
      <c r="A129" s="55"/>
      <c r="B129" s="662" t="s">
        <v>1283</v>
      </c>
    </row>
    <row r="130" spans="1:2" x14ac:dyDescent="0.25">
      <c r="A130" s="55"/>
      <c r="B130" s="53" t="s">
        <v>1287</v>
      </c>
    </row>
    <row r="131" spans="1:2" x14ac:dyDescent="0.25">
      <c r="A131" s="54"/>
      <c r="B131" s="53" t="s">
        <v>1288</v>
      </c>
    </row>
    <row r="132" spans="1:2" x14ac:dyDescent="0.25">
      <c r="A132" s="654" t="s">
        <v>1289</v>
      </c>
      <c r="B132" s="655" t="s">
        <v>1290</v>
      </c>
    </row>
    <row r="133" spans="1:2" x14ac:dyDescent="0.25">
      <c r="A133" s="665" t="s">
        <v>1291</v>
      </c>
      <c r="B133" s="655" t="s">
        <v>1292</v>
      </c>
    </row>
    <row r="134" spans="1:2" x14ac:dyDescent="0.25">
      <c r="A134" s="657"/>
      <c r="B134" s="667" t="s">
        <v>1293</v>
      </c>
    </row>
    <row r="135" spans="1:2" x14ac:dyDescent="0.25">
      <c r="A135" s="52" t="s">
        <v>1294</v>
      </c>
      <c r="B135" s="53" t="s">
        <v>1295</v>
      </c>
    </row>
    <row r="136" spans="1:2" x14ac:dyDescent="0.25">
      <c r="A136" s="55"/>
      <c r="B136" s="662" t="s">
        <v>1296</v>
      </c>
    </row>
    <row r="137" spans="1:2" x14ac:dyDescent="0.25">
      <c r="A137" s="55"/>
      <c r="B137" s="662" t="s">
        <v>1297</v>
      </c>
    </row>
    <row r="138" spans="1:2" x14ac:dyDescent="0.25">
      <c r="A138" s="55"/>
      <c r="B138" s="662" t="s">
        <v>1298</v>
      </c>
    </row>
    <row r="139" spans="1:2" x14ac:dyDescent="0.25">
      <c r="A139" s="54"/>
      <c r="B139" s="662" t="s">
        <v>1299</v>
      </c>
    </row>
    <row r="140" spans="1:2" x14ac:dyDescent="0.25">
      <c r="A140" s="654" t="s">
        <v>1300</v>
      </c>
      <c r="B140" s="655" t="s">
        <v>1301</v>
      </c>
    </row>
    <row r="141" spans="1:2" x14ac:dyDescent="0.25">
      <c r="A141" s="656"/>
      <c r="B141" s="659" t="s">
        <v>1302</v>
      </c>
    </row>
    <row r="142" spans="1:2" x14ac:dyDescent="0.25">
      <c r="A142" s="656"/>
      <c r="B142" s="655" t="s">
        <v>1303</v>
      </c>
    </row>
    <row r="143" spans="1:2" x14ac:dyDescent="0.25">
      <c r="A143" s="658"/>
      <c r="B143" s="655" t="s">
        <v>1304</v>
      </c>
    </row>
    <row r="144" spans="1:2" x14ac:dyDescent="0.25">
      <c r="A144" s="658"/>
      <c r="B144" s="655" t="s">
        <v>1305</v>
      </c>
    </row>
    <row r="145" spans="1:2" x14ac:dyDescent="0.25">
      <c r="A145" s="658"/>
      <c r="B145" s="655" t="s">
        <v>1306</v>
      </c>
    </row>
    <row r="146" spans="1:2" x14ac:dyDescent="0.25">
      <c r="A146" s="657"/>
      <c r="B146" s="655" t="s">
        <v>1307</v>
      </c>
    </row>
    <row r="147" spans="1:2" x14ac:dyDescent="0.25">
      <c r="A147" s="50" t="s">
        <v>253</v>
      </c>
      <c r="B147" s="45" t="s">
        <v>1308</v>
      </c>
    </row>
    <row r="148" spans="1:2" x14ac:dyDescent="0.25">
      <c r="A148" s="668" t="s">
        <v>254</v>
      </c>
      <c r="B148" s="45" t="s">
        <v>252</v>
      </c>
    </row>
    <row r="149" spans="1:2" x14ac:dyDescent="0.25">
      <c r="A149" s="668" t="s">
        <v>1309</v>
      </c>
      <c r="B149" s="669" t="s">
        <v>1310</v>
      </c>
    </row>
    <row r="150" spans="1:2" x14ac:dyDescent="0.25">
      <c r="A150" s="668"/>
      <c r="B150" s="669" t="s">
        <v>1311</v>
      </c>
    </row>
    <row r="151" spans="1:2" x14ac:dyDescent="0.25">
      <c r="A151" s="47"/>
      <c r="B151" s="669" t="s">
        <v>1312</v>
      </c>
    </row>
    <row r="152" spans="1:2" x14ac:dyDescent="0.25">
      <c r="A152" s="654" t="s">
        <v>1313</v>
      </c>
      <c r="B152" s="655" t="s">
        <v>1314</v>
      </c>
    </row>
    <row r="153" spans="1:2" x14ac:dyDescent="0.25">
      <c r="A153" s="665" t="s">
        <v>1315</v>
      </c>
      <c r="B153" s="659" t="s">
        <v>1316</v>
      </c>
    </row>
    <row r="154" spans="1:2" x14ac:dyDescent="0.25">
      <c r="A154" s="665"/>
      <c r="B154" s="659" t="s">
        <v>1317</v>
      </c>
    </row>
    <row r="155" spans="1:2" x14ac:dyDescent="0.25">
      <c r="A155" s="657"/>
      <c r="B155" s="659" t="s">
        <v>1318</v>
      </c>
    </row>
    <row r="156" spans="1:2" x14ac:dyDescent="0.25">
      <c r="A156" s="52" t="s">
        <v>1313</v>
      </c>
      <c r="B156" s="53" t="s">
        <v>1319</v>
      </c>
    </row>
    <row r="157" spans="1:2" x14ac:dyDescent="0.25">
      <c r="A157" s="664" t="s">
        <v>1320</v>
      </c>
      <c r="B157" s="661" t="s">
        <v>1321</v>
      </c>
    </row>
    <row r="158" spans="1:2" x14ac:dyDescent="0.25">
      <c r="A158" s="664"/>
      <c r="B158" s="662" t="s">
        <v>1322</v>
      </c>
    </row>
    <row r="159" spans="1:2" x14ac:dyDescent="0.25">
      <c r="A159" s="664"/>
      <c r="B159" s="661" t="s">
        <v>1323</v>
      </c>
    </row>
    <row r="160" spans="1:2" x14ac:dyDescent="0.25">
      <c r="A160" s="670"/>
      <c r="B160" s="661" t="s">
        <v>1324</v>
      </c>
    </row>
    <row r="161" spans="1:2" x14ac:dyDescent="0.25">
      <c r="A161" s="54"/>
      <c r="B161" s="661" t="s">
        <v>1325</v>
      </c>
    </row>
    <row r="162" spans="1:2" x14ac:dyDescent="0.25">
      <c r="A162" s="654" t="s">
        <v>1313</v>
      </c>
      <c r="B162" s="655" t="s">
        <v>1326</v>
      </c>
    </row>
    <row r="163" spans="1:2" x14ac:dyDescent="0.25">
      <c r="A163" s="665" t="s">
        <v>1327</v>
      </c>
      <c r="B163" s="659" t="s">
        <v>1328</v>
      </c>
    </row>
    <row r="164" spans="1:2" x14ac:dyDescent="0.25">
      <c r="A164" s="665"/>
      <c r="B164" s="660" t="s">
        <v>1329</v>
      </c>
    </row>
    <row r="165" spans="1:2" x14ac:dyDescent="0.25">
      <c r="A165" s="665"/>
      <c r="B165" s="659" t="s">
        <v>1330</v>
      </c>
    </row>
    <row r="166" spans="1:2" x14ac:dyDescent="0.25">
      <c r="A166" s="665"/>
      <c r="B166" s="659" t="s">
        <v>1331</v>
      </c>
    </row>
    <row r="167" spans="1:2" x14ac:dyDescent="0.25">
      <c r="A167" s="657"/>
      <c r="B167" s="659" t="s">
        <v>1332</v>
      </c>
    </row>
    <row r="168" spans="1:2" x14ac:dyDescent="0.25">
      <c r="A168" s="52" t="s">
        <v>1313</v>
      </c>
      <c r="B168" s="53" t="s">
        <v>1333</v>
      </c>
    </row>
    <row r="169" spans="1:2" x14ac:dyDescent="0.25">
      <c r="A169" s="664" t="s">
        <v>1334</v>
      </c>
      <c r="B169" s="662" t="s">
        <v>1335</v>
      </c>
    </row>
    <row r="170" spans="1:2" x14ac:dyDescent="0.25">
      <c r="A170" s="664"/>
      <c r="B170" s="661" t="s">
        <v>1336</v>
      </c>
    </row>
    <row r="171" spans="1:2" x14ac:dyDescent="0.25">
      <c r="A171" s="55"/>
      <c r="B171" s="661" t="s">
        <v>1337</v>
      </c>
    </row>
    <row r="172" spans="1:2" x14ac:dyDescent="0.25">
      <c r="A172" s="55"/>
      <c r="B172" s="661" t="s">
        <v>1338</v>
      </c>
    </row>
    <row r="173" spans="1:2" x14ac:dyDescent="0.25">
      <c r="A173" s="54"/>
      <c r="B173" s="661" t="s">
        <v>1339</v>
      </c>
    </row>
    <row r="174" spans="1:2" x14ac:dyDescent="0.25">
      <c r="A174" s="49" t="s">
        <v>117</v>
      </c>
      <c r="B174" s="44" t="s">
        <v>1340</v>
      </c>
    </row>
    <row r="175" spans="1:2" x14ac:dyDescent="0.25">
      <c r="A175" s="51" t="s">
        <v>118</v>
      </c>
      <c r="B175" s="44" t="s">
        <v>1341</v>
      </c>
    </row>
    <row r="176" spans="1:2" x14ac:dyDescent="0.25">
      <c r="A176" s="46"/>
      <c r="B176" s="60" t="s">
        <v>1342</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1384</v>
      </c>
      <c r="D3" s="99" t="s">
        <v>1385</v>
      </c>
    </row>
    <row r="4" spans="1:4" ht="135" x14ac:dyDescent="0.25">
      <c r="A4" s="57">
        <v>44229</v>
      </c>
      <c r="B4" s="58" t="s">
        <v>110</v>
      </c>
      <c r="C4" s="59" t="s">
        <v>1382</v>
      </c>
      <c r="D4" s="99" t="s">
        <v>1383</v>
      </c>
    </row>
    <row r="5" spans="1:4" ht="105" x14ac:dyDescent="0.25">
      <c r="A5" s="57">
        <v>44209</v>
      </c>
      <c r="B5" s="58" t="s">
        <v>110</v>
      </c>
      <c r="C5" s="59" t="s">
        <v>1124</v>
      </c>
      <c r="D5" s="99" t="s">
        <v>1125</v>
      </c>
    </row>
    <row r="6" spans="1:4" ht="75" x14ac:dyDescent="0.25">
      <c r="A6" s="57">
        <v>44191</v>
      </c>
      <c r="B6" s="58" t="s">
        <v>110</v>
      </c>
      <c r="C6" s="59" t="s">
        <v>1109</v>
      </c>
      <c r="D6" s="99" t="s">
        <v>1110</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985</v>
      </c>
      <c r="C2">
        <v>79.099999999999994</v>
      </c>
      <c r="D2" t="s">
        <v>971</v>
      </c>
      <c r="G2" s="458" t="s">
        <v>903</v>
      </c>
    </row>
    <row r="3" spans="1:9" x14ac:dyDescent="0.25">
      <c r="A3">
        <v>10673926</v>
      </c>
      <c r="B3" t="s">
        <v>986</v>
      </c>
      <c r="C3">
        <v>65.47</v>
      </c>
      <c r="D3" t="s">
        <v>971</v>
      </c>
      <c r="G3" t="s">
        <v>906</v>
      </c>
    </row>
    <row r="4" spans="1:9" x14ac:dyDescent="0.25">
      <c r="A4">
        <v>10673971</v>
      </c>
      <c r="B4" t="s">
        <v>987</v>
      </c>
      <c r="C4">
        <v>65.930000000000007</v>
      </c>
      <c r="D4" t="s">
        <v>971</v>
      </c>
      <c r="E4" t="s">
        <v>1094</v>
      </c>
      <c r="G4" t="s">
        <v>907</v>
      </c>
    </row>
    <row r="5" spans="1:9" x14ac:dyDescent="0.25">
      <c r="A5">
        <v>10673948</v>
      </c>
      <c r="B5" t="s">
        <v>988</v>
      </c>
      <c r="C5">
        <v>73.09</v>
      </c>
      <c r="D5" t="s">
        <v>971</v>
      </c>
      <c r="E5" t="s">
        <v>1099</v>
      </c>
      <c r="G5" t="s">
        <v>908</v>
      </c>
    </row>
    <row r="6" spans="1:9" x14ac:dyDescent="0.25">
      <c r="A6">
        <v>10447796</v>
      </c>
      <c r="B6" t="s">
        <v>989</v>
      </c>
      <c r="C6">
        <v>65.010000000000005</v>
      </c>
      <c r="D6" t="s">
        <v>971</v>
      </c>
      <c r="E6" t="s">
        <v>1095</v>
      </c>
      <c r="G6" t="s">
        <v>909</v>
      </c>
    </row>
    <row r="7" spans="1:9" x14ac:dyDescent="0.25">
      <c r="A7">
        <v>9856275</v>
      </c>
      <c r="B7" t="s">
        <v>990</v>
      </c>
      <c r="C7">
        <v>87</v>
      </c>
      <c r="D7" t="s">
        <v>971</v>
      </c>
    </row>
    <row r="8" spans="1:9" x14ac:dyDescent="0.25">
      <c r="A8">
        <v>10447763</v>
      </c>
      <c r="B8" t="s">
        <v>991</v>
      </c>
      <c r="C8">
        <v>70</v>
      </c>
      <c r="D8" t="s">
        <v>971</v>
      </c>
      <c r="E8" t="s">
        <v>792</v>
      </c>
      <c r="G8" s="110" t="s">
        <v>910</v>
      </c>
    </row>
    <row r="9" spans="1:9" x14ac:dyDescent="0.25">
      <c r="A9">
        <v>10447822</v>
      </c>
      <c r="B9" t="s">
        <v>992</v>
      </c>
      <c r="C9">
        <v>86.5</v>
      </c>
      <c r="D9" t="s">
        <v>971</v>
      </c>
      <c r="E9" t="s">
        <v>1097</v>
      </c>
      <c r="G9" t="s">
        <v>911</v>
      </c>
    </row>
    <row r="10" spans="1:9" x14ac:dyDescent="0.25">
      <c r="A10">
        <v>10447774</v>
      </c>
      <c r="B10" t="s">
        <v>993</v>
      </c>
      <c r="C10">
        <v>85.5</v>
      </c>
      <c r="D10" t="s">
        <v>971</v>
      </c>
      <c r="G10" t="s">
        <v>912</v>
      </c>
    </row>
    <row r="11" spans="1:9" x14ac:dyDescent="0.25">
      <c r="A11">
        <v>10447811</v>
      </c>
      <c r="B11" t="s">
        <v>994</v>
      </c>
      <c r="C11">
        <v>94</v>
      </c>
      <c r="D11" t="s">
        <v>971</v>
      </c>
      <c r="G11" t="s">
        <v>925</v>
      </c>
    </row>
    <row r="12" spans="1:9" x14ac:dyDescent="0.25">
      <c r="A12">
        <v>10447796</v>
      </c>
      <c r="B12" t="s">
        <v>989</v>
      </c>
      <c r="C12">
        <v>74</v>
      </c>
      <c r="D12" t="s">
        <v>971</v>
      </c>
      <c r="E12" t="s">
        <v>1095</v>
      </c>
    </row>
    <row r="13" spans="1:9" x14ac:dyDescent="0.25">
      <c r="A13">
        <v>10673889</v>
      </c>
      <c r="B13" t="s">
        <v>985</v>
      </c>
      <c r="C13">
        <v>79.2</v>
      </c>
      <c r="D13" t="s">
        <v>971</v>
      </c>
      <c r="G13" t="s">
        <v>913</v>
      </c>
    </row>
    <row r="14" spans="1:9" x14ac:dyDescent="0.25">
      <c r="A14">
        <v>10447763</v>
      </c>
      <c r="B14" t="s">
        <v>991</v>
      </c>
      <c r="C14">
        <v>69.599999999999994</v>
      </c>
      <c r="D14" t="s">
        <v>971</v>
      </c>
      <c r="E14" t="s">
        <v>792</v>
      </c>
      <c r="G14" t="s">
        <v>914</v>
      </c>
    </row>
    <row r="15" spans="1:9" x14ac:dyDescent="0.25">
      <c r="A15">
        <v>10447822</v>
      </c>
      <c r="B15" t="s">
        <v>992</v>
      </c>
      <c r="C15">
        <v>88.4</v>
      </c>
      <c r="D15" t="s">
        <v>971</v>
      </c>
      <c r="E15" t="s">
        <v>1097</v>
      </c>
    </row>
    <row r="16" spans="1:9" x14ac:dyDescent="0.25">
      <c r="A16">
        <v>10673926</v>
      </c>
      <c r="B16" t="s">
        <v>986</v>
      </c>
      <c r="C16">
        <v>71</v>
      </c>
      <c r="D16" t="s">
        <v>971</v>
      </c>
    </row>
    <row r="17" spans="1:5" x14ac:dyDescent="0.25">
      <c r="A17">
        <v>10673971</v>
      </c>
      <c r="B17" t="s">
        <v>987</v>
      </c>
      <c r="C17">
        <v>73.2</v>
      </c>
      <c r="D17" t="s">
        <v>971</v>
      </c>
      <c r="E17" t="s">
        <v>1094</v>
      </c>
    </row>
    <row r="18" spans="1:5" x14ac:dyDescent="0.25">
      <c r="A18">
        <v>10673948</v>
      </c>
      <c r="B18" t="s">
        <v>988</v>
      </c>
      <c r="C18">
        <v>67.2</v>
      </c>
      <c r="D18" t="s">
        <v>971</v>
      </c>
      <c r="E18" t="s">
        <v>1099</v>
      </c>
    </row>
    <row r="19" spans="1:5" x14ac:dyDescent="0.25">
      <c r="A19">
        <v>10447774</v>
      </c>
      <c r="B19" t="s">
        <v>993</v>
      </c>
      <c r="C19">
        <v>78.599999999999994</v>
      </c>
      <c r="D19" t="s">
        <v>971</v>
      </c>
    </row>
    <row r="20" spans="1:5" x14ac:dyDescent="0.25">
      <c r="A20">
        <v>10447811</v>
      </c>
      <c r="B20" t="s">
        <v>994</v>
      </c>
      <c r="C20">
        <v>90.4</v>
      </c>
      <c r="D20" t="s">
        <v>971</v>
      </c>
    </row>
    <row r="21" spans="1:5" x14ac:dyDescent="0.25">
      <c r="A21">
        <v>9856275</v>
      </c>
      <c r="B21" t="s">
        <v>990</v>
      </c>
      <c r="C21">
        <v>88.2</v>
      </c>
      <c r="D21" t="s">
        <v>971</v>
      </c>
    </row>
    <row r="22" spans="1:5" x14ac:dyDescent="0.25">
      <c r="A22">
        <v>10447796</v>
      </c>
      <c r="B22" t="s">
        <v>989</v>
      </c>
      <c r="C22">
        <v>86.42</v>
      </c>
      <c r="D22" t="s">
        <v>971</v>
      </c>
      <c r="E22" t="s">
        <v>1095</v>
      </c>
    </row>
    <row r="23" spans="1:5" x14ac:dyDescent="0.25">
      <c r="A23">
        <v>9856275</v>
      </c>
      <c r="B23" t="s">
        <v>990</v>
      </c>
      <c r="C23">
        <v>96.4</v>
      </c>
      <c r="D23" t="s">
        <v>971</v>
      </c>
    </row>
    <row r="24" spans="1:5" x14ac:dyDescent="0.25">
      <c r="A24">
        <v>10673889</v>
      </c>
      <c r="B24" t="s">
        <v>985</v>
      </c>
      <c r="C24">
        <v>99.2</v>
      </c>
      <c r="D24" t="s">
        <v>971</v>
      </c>
    </row>
    <row r="25" spans="1:5" x14ac:dyDescent="0.25">
      <c r="A25">
        <v>10447763</v>
      </c>
      <c r="B25" t="s">
        <v>991</v>
      </c>
      <c r="C25">
        <v>94</v>
      </c>
      <c r="D25" t="s">
        <v>971</v>
      </c>
      <c r="E25" t="s">
        <v>792</v>
      </c>
    </row>
    <row r="26" spans="1:5" x14ac:dyDescent="0.25">
      <c r="A26">
        <v>10447822</v>
      </c>
      <c r="B26" t="s">
        <v>992</v>
      </c>
      <c r="C26">
        <v>91</v>
      </c>
      <c r="D26" t="s">
        <v>971</v>
      </c>
      <c r="E26" t="s">
        <v>1097</v>
      </c>
    </row>
    <row r="27" spans="1:5" x14ac:dyDescent="0.25">
      <c r="A27">
        <v>10673926</v>
      </c>
      <c r="B27" t="s">
        <v>986</v>
      </c>
      <c r="C27">
        <v>95.8</v>
      </c>
      <c r="D27" t="s">
        <v>971</v>
      </c>
    </row>
    <row r="28" spans="1:5" x14ac:dyDescent="0.25">
      <c r="A28">
        <v>10673971</v>
      </c>
      <c r="B28" t="s">
        <v>987</v>
      </c>
      <c r="C28">
        <v>79.8</v>
      </c>
      <c r="D28" t="s">
        <v>971</v>
      </c>
      <c r="E28" t="s">
        <v>1094</v>
      </c>
    </row>
    <row r="29" spans="1:5" x14ac:dyDescent="0.25">
      <c r="A29">
        <v>10673948</v>
      </c>
      <c r="B29" t="s">
        <v>988</v>
      </c>
      <c r="C29">
        <v>83.6</v>
      </c>
      <c r="D29" t="s">
        <v>971</v>
      </c>
      <c r="E29" t="s">
        <v>1099</v>
      </c>
    </row>
    <row r="30" spans="1:5" x14ac:dyDescent="0.25">
      <c r="A30">
        <v>10447774</v>
      </c>
      <c r="B30" t="s">
        <v>993</v>
      </c>
      <c r="C30">
        <v>98.2</v>
      </c>
      <c r="D30" t="s">
        <v>971</v>
      </c>
    </row>
    <row r="31" spans="1:5" x14ac:dyDescent="0.25">
      <c r="A31">
        <v>10447811</v>
      </c>
      <c r="B31" t="s">
        <v>994</v>
      </c>
      <c r="C31">
        <v>98.2</v>
      </c>
      <c r="D31" t="s">
        <v>971</v>
      </c>
    </row>
    <row r="32" spans="1:5" x14ac:dyDescent="0.25">
      <c r="A32">
        <v>10447958</v>
      </c>
      <c r="B32" t="s">
        <v>995</v>
      </c>
      <c r="C32">
        <v>47</v>
      </c>
      <c r="D32" t="s">
        <v>971</v>
      </c>
    </row>
    <row r="33" spans="1:5" x14ac:dyDescent="0.25">
      <c r="A33">
        <v>10447925</v>
      </c>
      <c r="B33" t="s">
        <v>996</v>
      </c>
      <c r="C33">
        <v>25</v>
      </c>
      <c r="D33" t="s">
        <v>971</v>
      </c>
      <c r="E33" t="s">
        <v>1098</v>
      </c>
    </row>
    <row r="34" spans="1:5" x14ac:dyDescent="0.25">
      <c r="A34">
        <v>10673993</v>
      </c>
      <c r="B34" t="s">
        <v>997</v>
      </c>
      <c r="C34">
        <v>63</v>
      </c>
      <c r="D34" t="s">
        <v>971</v>
      </c>
    </row>
    <row r="35" spans="1:5" x14ac:dyDescent="0.25">
      <c r="A35">
        <v>10447844</v>
      </c>
      <c r="B35" t="s">
        <v>998</v>
      </c>
      <c r="C35">
        <v>70</v>
      </c>
      <c r="D35" t="s">
        <v>971</v>
      </c>
    </row>
    <row r="36" spans="1:5" x14ac:dyDescent="0.25">
      <c r="A36">
        <v>10674015</v>
      </c>
      <c r="B36" t="s">
        <v>999</v>
      </c>
      <c r="C36">
        <v>74</v>
      </c>
      <c r="D36" t="s">
        <v>971</v>
      </c>
    </row>
    <row r="37" spans="1:5" x14ac:dyDescent="0.25">
      <c r="A37">
        <v>8748184</v>
      </c>
      <c r="B37" t="s">
        <v>1000</v>
      </c>
      <c r="C37" t="s">
        <v>1001</v>
      </c>
      <c r="D37" t="s">
        <v>971</v>
      </c>
    </row>
    <row r="38" spans="1:5" x14ac:dyDescent="0.25">
      <c r="A38">
        <v>10674026</v>
      </c>
      <c r="B38" t="s">
        <v>1002</v>
      </c>
      <c r="C38">
        <v>61</v>
      </c>
      <c r="D38" t="s">
        <v>971</v>
      </c>
    </row>
    <row r="39" spans="1:5" x14ac:dyDescent="0.25">
      <c r="A39">
        <v>10674048</v>
      </c>
      <c r="B39" t="s">
        <v>1003</v>
      </c>
      <c r="C39">
        <v>75</v>
      </c>
      <c r="D39" t="s">
        <v>971</v>
      </c>
    </row>
    <row r="40" spans="1:5" x14ac:dyDescent="0.25">
      <c r="A40">
        <v>10674037</v>
      </c>
      <c r="B40" t="s">
        <v>1004</v>
      </c>
      <c r="C40">
        <v>71</v>
      </c>
      <c r="D40" t="s">
        <v>971</v>
      </c>
    </row>
    <row r="41" spans="1:5" x14ac:dyDescent="0.25">
      <c r="A41">
        <v>10447833</v>
      </c>
      <c r="B41" t="s">
        <v>1005</v>
      </c>
      <c r="C41">
        <v>73</v>
      </c>
      <c r="D41" t="s">
        <v>971</v>
      </c>
    </row>
    <row r="42" spans="1:5" x14ac:dyDescent="0.25">
      <c r="A42">
        <v>9546011</v>
      </c>
      <c r="B42" t="s">
        <v>1006</v>
      </c>
      <c r="C42" t="s">
        <v>1001</v>
      </c>
      <c r="D42" t="s">
        <v>971</v>
      </c>
    </row>
    <row r="43" spans="1:5" x14ac:dyDescent="0.25">
      <c r="A43">
        <v>10447969</v>
      </c>
      <c r="B43" t="s">
        <v>1007</v>
      </c>
      <c r="C43">
        <v>62</v>
      </c>
      <c r="D43" t="s">
        <v>971</v>
      </c>
    </row>
    <row r="44" spans="1:5" x14ac:dyDescent="0.25">
      <c r="A44">
        <v>9546022</v>
      </c>
      <c r="B44" t="s">
        <v>1008</v>
      </c>
      <c r="C44">
        <v>67</v>
      </c>
      <c r="D44" t="s">
        <v>971</v>
      </c>
    </row>
    <row r="45" spans="1:5" x14ac:dyDescent="0.25">
      <c r="A45">
        <v>10447914</v>
      </c>
      <c r="B45" t="s">
        <v>1009</v>
      </c>
      <c r="C45">
        <v>67</v>
      </c>
      <c r="D45" t="s">
        <v>971</v>
      </c>
    </row>
    <row r="46" spans="1:5" x14ac:dyDescent="0.25">
      <c r="A46">
        <v>10674060</v>
      </c>
      <c r="B46" t="s">
        <v>806</v>
      </c>
      <c r="C46">
        <v>61</v>
      </c>
      <c r="D46" t="s">
        <v>971</v>
      </c>
    </row>
    <row r="47" spans="1:5" x14ac:dyDescent="0.25">
      <c r="A47">
        <v>10448380</v>
      </c>
      <c r="B47" t="s">
        <v>1010</v>
      </c>
      <c r="C47">
        <v>45</v>
      </c>
      <c r="D47" t="s">
        <v>971</v>
      </c>
    </row>
    <row r="48" spans="1:5" x14ac:dyDescent="0.25">
      <c r="A48">
        <v>10674093</v>
      </c>
      <c r="B48" t="s">
        <v>1011</v>
      </c>
      <c r="C48">
        <v>82</v>
      </c>
      <c r="D48" t="s">
        <v>971</v>
      </c>
    </row>
    <row r="49" spans="1:5" x14ac:dyDescent="0.25">
      <c r="A49">
        <v>10448298</v>
      </c>
      <c r="B49" t="s">
        <v>1012</v>
      </c>
      <c r="C49">
        <v>45</v>
      </c>
      <c r="D49" t="s">
        <v>971</v>
      </c>
    </row>
    <row r="50" spans="1:5" x14ac:dyDescent="0.25">
      <c r="A50">
        <v>10674118</v>
      </c>
      <c r="B50" t="s">
        <v>1013</v>
      </c>
      <c r="C50">
        <v>76</v>
      </c>
      <c r="D50" t="s">
        <v>971</v>
      </c>
    </row>
    <row r="51" spans="1:5" x14ac:dyDescent="0.25">
      <c r="A51">
        <v>10674141</v>
      </c>
      <c r="B51" t="s">
        <v>1014</v>
      </c>
      <c r="C51">
        <v>47</v>
      </c>
      <c r="D51" t="s">
        <v>971</v>
      </c>
    </row>
    <row r="52" spans="1:5" x14ac:dyDescent="0.25">
      <c r="A52">
        <v>10448047</v>
      </c>
      <c r="B52" t="s">
        <v>1015</v>
      </c>
      <c r="C52">
        <v>39</v>
      </c>
      <c r="D52" t="s">
        <v>971</v>
      </c>
    </row>
    <row r="53" spans="1:5" x14ac:dyDescent="0.25">
      <c r="A53">
        <v>10674163</v>
      </c>
      <c r="B53" t="s">
        <v>1016</v>
      </c>
      <c r="C53">
        <v>78</v>
      </c>
      <c r="D53" t="s">
        <v>971</v>
      </c>
    </row>
    <row r="54" spans="1:5" x14ac:dyDescent="0.25">
      <c r="A54">
        <v>10674174</v>
      </c>
      <c r="B54" t="s">
        <v>1017</v>
      </c>
      <c r="C54">
        <v>76</v>
      </c>
      <c r="D54" t="s">
        <v>971</v>
      </c>
    </row>
    <row r="55" spans="1:5" x14ac:dyDescent="0.25">
      <c r="A55">
        <v>10448014</v>
      </c>
      <c r="B55" t="s">
        <v>1018</v>
      </c>
      <c r="C55">
        <v>56</v>
      </c>
      <c r="D55" t="s">
        <v>971</v>
      </c>
    </row>
    <row r="56" spans="1:5" x14ac:dyDescent="0.25">
      <c r="A56">
        <v>10674185</v>
      </c>
      <c r="B56" t="s">
        <v>1019</v>
      </c>
      <c r="C56">
        <v>70</v>
      </c>
      <c r="D56" t="s">
        <v>971</v>
      </c>
    </row>
    <row r="57" spans="1:5" x14ac:dyDescent="0.25">
      <c r="A57">
        <v>10448003</v>
      </c>
      <c r="B57" t="s">
        <v>1020</v>
      </c>
      <c r="C57">
        <v>50</v>
      </c>
      <c r="D57" t="s">
        <v>971</v>
      </c>
    </row>
    <row r="58" spans="1:5" x14ac:dyDescent="0.25">
      <c r="A58">
        <v>10674211</v>
      </c>
      <c r="B58" t="s">
        <v>1021</v>
      </c>
      <c r="C58">
        <v>62</v>
      </c>
      <c r="D58" t="s">
        <v>971</v>
      </c>
    </row>
    <row r="59" spans="1:5" x14ac:dyDescent="0.25">
      <c r="A59">
        <v>9658406</v>
      </c>
      <c r="B59" t="s">
        <v>1022</v>
      </c>
      <c r="C59">
        <v>35</v>
      </c>
      <c r="D59" t="s">
        <v>971</v>
      </c>
    </row>
    <row r="60" spans="1:5" x14ac:dyDescent="0.25">
      <c r="A60">
        <v>10674222</v>
      </c>
      <c r="B60" t="s">
        <v>1023</v>
      </c>
      <c r="C60">
        <v>47</v>
      </c>
      <c r="D60" t="s">
        <v>971</v>
      </c>
      <c r="E60" t="s">
        <v>1100</v>
      </c>
    </row>
    <row r="61" spans="1:5" x14ac:dyDescent="0.25">
      <c r="A61">
        <v>10447992</v>
      </c>
      <c r="B61" t="s">
        <v>780</v>
      </c>
      <c r="C61">
        <v>46</v>
      </c>
      <c r="D61" t="s">
        <v>971</v>
      </c>
      <c r="E61" t="s">
        <v>780</v>
      </c>
    </row>
    <row r="62" spans="1:5" x14ac:dyDescent="0.25">
      <c r="A62">
        <v>10447947</v>
      </c>
      <c r="B62" t="s">
        <v>1025</v>
      </c>
      <c r="C62">
        <v>43</v>
      </c>
      <c r="D62" t="s">
        <v>971</v>
      </c>
      <c r="E62" t="s">
        <v>1102</v>
      </c>
    </row>
    <row r="63" spans="1:5" x14ac:dyDescent="0.25">
      <c r="A63">
        <v>10447970</v>
      </c>
      <c r="B63" t="s">
        <v>1026</v>
      </c>
      <c r="C63">
        <v>36</v>
      </c>
      <c r="D63" t="s">
        <v>971</v>
      </c>
    </row>
    <row r="64" spans="1:5" x14ac:dyDescent="0.25">
      <c r="A64">
        <v>10447855</v>
      </c>
      <c r="B64" t="s">
        <v>1027</v>
      </c>
      <c r="C64">
        <v>60</v>
      </c>
      <c r="D64" t="s">
        <v>971</v>
      </c>
      <c r="E64" t="s">
        <v>1103</v>
      </c>
    </row>
    <row r="65" spans="1:5" x14ac:dyDescent="0.25">
      <c r="A65">
        <v>10674233</v>
      </c>
      <c r="B65" t="s">
        <v>1028</v>
      </c>
      <c r="C65">
        <v>63</v>
      </c>
      <c r="D65" t="s">
        <v>971</v>
      </c>
    </row>
    <row r="66" spans="1:5" x14ac:dyDescent="0.25">
      <c r="A66">
        <v>10674277</v>
      </c>
      <c r="B66" t="s">
        <v>1029</v>
      </c>
      <c r="C66">
        <v>43</v>
      </c>
      <c r="D66" t="s">
        <v>971</v>
      </c>
      <c r="E66" t="s">
        <v>1104</v>
      </c>
    </row>
    <row r="67" spans="1:5" x14ac:dyDescent="0.25">
      <c r="A67">
        <v>10674299</v>
      </c>
      <c r="B67" t="s">
        <v>1030</v>
      </c>
      <c r="C67">
        <v>45</v>
      </c>
      <c r="D67" t="s">
        <v>971</v>
      </c>
      <c r="E67" t="s">
        <v>1096</v>
      </c>
    </row>
    <row r="68" spans="1:5" x14ac:dyDescent="0.25">
      <c r="A68">
        <v>10674325</v>
      </c>
      <c r="B68" t="s">
        <v>1031</v>
      </c>
      <c r="C68">
        <v>77</v>
      </c>
      <c r="D68" t="s">
        <v>971</v>
      </c>
    </row>
    <row r="69" spans="1:5" x14ac:dyDescent="0.25">
      <c r="A69">
        <v>10674417</v>
      </c>
      <c r="B69" t="s">
        <v>1032</v>
      </c>
      <c r="C69">
        <v>67</v>
      </c>
      <c r="D69" t="s">
        <v>971</v>
      </c>
    </row>
    <row r="70" spans="1:5" x14ac:dyDescent="0.25">
      <c r="A70">
        <v>10674392</v>
      </c>
      <c r="B70" t="s">
        <v>1033</v>
      </c>
      <c r="C70">
        <v>96</v>
      </c>
      <c r="D70" t="s">
        <v>971</v>
      </c>
    </row>
    <row r="71" spans="1:5" x14ac:dyDescent="0.25">
      <c r="A71">
        <v>10674369</v>
      </c>
      <c r="B71" t="s">
        <v>1034</v>
      </c>
      <c r="C71">
        <v>43</v>
      </c>
      <c r="D71" t="s">
        <v>971</v>
      </c>
    </row>
    <row r="72" spans="1:5" x14ac:dyDescent="0.25">
      <c r="A72">
        <v>10674347</v>
      </c>
      <c r="B72" t="s">
        <v>1035</v>
      </c>
      <c r="C72">
        <v>66</v>
      </c>
      <c r="D72" t="s">
        <v>971</v>
      </c>
    </row>
    <row r="73" spans="1:5" x14ac:dyDescent="0.25">
      <c r="A73">
        <v>9658417</v>
      </c>
      <c r="B73" t="s">
        <v>1036</v>
      </c>
      <c r="C73">
        <v>72</v>
      </c>
      <c r="D73" t="s">
        <v>971</v>
      </c>
    </row>
    <row r="74" spans="1:5" x14ac:dyDescent="0.25">
      <c r="A74">
        <v>10447877</v>
      </c>
      <c r="B74" t="s">
        <v>1037</v>
      </c>
      <c r="C74">
        <v>74</v>
      </c>
      <c r="D74" t="s">
        <v>971</v>
      </c>
    </row>
    <row r="75" spans="1:5" x14ac:dyDescent="0.25">
      <c r="A75">
        <v>10674428</v>
      </c>
      <c r="B75" t="s">
        <v>1038</v>
      </c>
      <c r="C75" t="s">
        <v>1001</v>
      </c>
      <c r="D75" t="s">
        <v>971</v>
      </c>
    </row>
    <row r="76" spans="1:5" x14ac:dyDescent="0.25">
      <c r="A76" s="470">
        <v>10447903</v>
      </c>
      <c r="B76" s="471" t="s">
        <v>1039</v>
      </c>
      <c r="C76" s="472">
        <v>48</v>
      </c>
      <c r="D76" s="472" t="s">
        <v>971</v>
      </c>
    </row>
    <row r="77" spans="1:5" x14ac:dyDescent="0.25">
      <c r="A77" s="470">
        <v>10674439</v>
      </c>
      <c r="B77" s="471" t="s">
        <v>1040</v>
      </c>
      <c r="C77" s="472">
        <v>43</v>
      </c>
      <c r="D77" s="472" t="s">
        <v>971</v>
      </c>
      <c r="E77" t="s">
        <v>1105</v>
      </c>
    </row>
    <row r="78" spans="1:5" x14ac:dyDescent="0.25">
      <c r="A78" s="470">
        <v>10674440</v>
      </c>
      <c r="B78" s="471" t="s">
        <v>1041</v>
      </c>
      <c r="C78" s="472">
        <v>60</v>
      </c>
      <c r="D78" s="472" t="s">
        <v>971</v>
      </c>
    </row>
    <row r="79" spans="1:5" x14ac:dyDescent="0.25">
      <c r="A79" s="470">
        <v>9658439</v>
      </c>
      <c r="B79" s="471" t="s">
        <v>1042</v>
      </c>
      <c r="C79" s="472">
        <v>63</v>
      </c>
      <c r="D79" s="472" t="s">
        <v>971</v>
      </c>
    </row>
    <row r="80" spans="1:5" x14ac:dyDescent="0.25">
      <c r="A80" s="470">
        <v>10674451</v>
      </c>
      <c r="B80" s="471" t="s">
        <v>1043</v>
      </c>
      <c r="C80" s="472">
        <v>36</v>
      </c>
      <c r="D80" s="472" t="s">
        <v>971</v>
      </c>
      <c r="E80" t="s">
        <v>1106</v>
      </c>
    </row>
    <row r="81" spans="1:5" x14ac:dyDescent="0.25">
      <c r="A81" s="470">
        <v>9546033</v>
      </c>
      <c r="B81" s="471" t="s">
        <v>1044</v>
      </c>
      <c r="C81" s="472">
        <v>65</v>
      </c>
      <c r="D81" s="472" t="s">
        <v>971</v>
      </c>
    </row>
    <row r="82" spans="1:5" x14ac:dyDescent="0.25">
      <c r="A82" s="470">
        <v>10673993</v>
      </c>
      <c r="B82" s="471" t="s">
        <v>997</v>
      </c>
      <c r="C82" s="472">
        <v>82</v>
      </c>
      <c r="D82" s="472" t="s">
        <v>971</v>
      </c>
    </row>
    <row r="83" spans="1:5" x14ac:dyDescent="0.25">
      <c r="A83" s="470">
        <v>10674015</v>
      </c>
      <c r="B83" s="471" t="s">
        <v>999</v>
      </c>
      <c r="C83" s="472">
        <v>86</v>
      </c>
      <c r="D83" s="472" t="s">
        <v>971</v>
      </c>
    </row>
    <row r="84" spans="1:5" x14ac:dyDescent="0.25">
      <c r="A84" s="470">
        <v>10674026</v>
      </c>
      <c r="B84" s="471" t="s">
        <v>1002</v>
      </c>
      <c r="C84" s="472">
        <v>60</v>
      </c>
      <c r="D84" s="472" t="s">
        <v>971</v>
      </c>
    </row>
    <row r="85" spans="1:5" x14ac:dyDescent="0.25">
      <c r="A85" s="470">
        <v>10674048</v>
      </c>
      <c r="B85" s="471" t="s">
        <v>1003</v>
      </c>
      <c r="C85" s="472">
        <v>80</v>
      </c>
      <c r="D85" s="472" t="s">
        <v>971</v>
      </c>
    </row>
    <row r="86" spans="1:5" x14ac:dyDescent="0.25">
      <c r="A86" s="470">
        <v>10674037</v>
      </c>
      <c r="B86" s="471" t="s">
        <v>1004</v>
      </c>
      <c r="C86" s="472">
        <v>64</v>
      </c>
      <c r="D86" s="472" t="s">
        <v>971</v>
      </c>
    </row>
    <row r="87" spans="1:5" x14ac:dyDescent="0.25">
      <c r="A87" s="470">
        <v>10674060</v>
      </c>
      <c r="B87" s="471" t="s">
        <v>806</v>
      </c>
      <c r="C87" s="472">
        <v>84</v>
      </c>
      <c r="D87" s="472" t="s">
        <v>971</v>
      </c>
    </row>
    <row r="88" spans="1:5" x14ac:dyDescent="0.25">
      <c r="A88" s="470">
        <v>10674093</v>
      </c>
      <c r="B88" s="471" t="s">
        <v>1011</v>
      </c>
      <c r="C88" s="472">
        <v>80</v>
      </c>
      <c r="D88" s="472" t="s">
        <v>971</v>
      </c>
    </row>
    <row r="89" spans="1:5" x14ac:dyDescent="0.25">
      <c r="A89" s="470">
        <v>10674118</v>
      </c>
      <c r="B89" s="471" t="s">
        <v>1013</v>
      </c>
      <c r="C89" s="472">
        <v>68</v>
      </c>
      <c r="D89" s="472" t="s">
        <v>971</v>
      </c>
    </row>
    <row r="90" spans="1:5" x14ac:dyDescent="0.25">
      <c r="A90" s="470">
        <v>10674141</v>
      </c>
      <c r="B90" s="471" t="s">
        <v>1014</v>
      </c>
      <c r="C90" s="472">
        <v>80</v>
      </c>
      <c r="D90" s="472" t="s">
        <v>971</v>
      </c>
    </row>
    <row r="91" spans="1:5" x14ac:dyDescent="0.25">
      <c r="A91" s="470">
        <v>10674163</v>
      </c>
      <c r="B91" s="471" t="s">
        <v>1016</v>
      </c>
      <c r="C91" s="472">
        <v>80</v>
      </c>
      <c r="D91" s="472" t="s">
        <v>971</v>
      </c>
    </row>
    <row r="92" spans="1:5" x14ac:dyDescent="0.25">
      <c r="A92" s="470">
        <v>10674174</v>
      </c>
      <c r="B92" s="471" t="s">
        <v>1017</v>
      </c>
      <c r="C92" s="472">
        <v>80</v>
      </c>
      <c r="D92" s="472" t="s">
        <v>971</v>
      </c>
    </row>
    <row r="93" spans="1:5" x14ac:dyDescent="0.25">
      <c r="A93" s="470">
        <v>10674185</v>
      </c>
      <c r="B93" s="471" t="s">
        <v>1019</v>
      </c>
      <c r="C93" s="472">
        <v>80</v>
      </c>
      <c r="D93" s="472" t="s">
        <v>971</v>
      </c>
    </row>
    <row r="94" spans="1:5" x14ac:dyDescent="0.25">
      <c r="A94" s="470">
        <v>10674211</v>
      </c>
      <c r="B94" s="471" t="s">
        <v>1021</v>
      </c>
      <c r="C94" s="472">
        <v>80</v>
      </c>
      <c r="D94" s="472" t="s">
        <v>971</v>
      </c>
    </row>
    <row r="95" spans="1:5" x14ac:dyDescent="0.25">
      <c r="A95" s="470">
        <v>9658406</v>
      </c>
      <c r="B95" s="471" t="s">
        <v>1022</v>
      </c>
      <c r="C95" s="472">
        <v>72</v>
      </c>
      <c r="D95" s="472" t="s">
        <v>971</v>
      </c>
    </row>
    <row r="96" spans="1:5" x14ac:dyDescent="0.25">
      <c r="A96" s="470">
        <v>10674222</v>
      </c>
      <c r="B96" s="471" t="s">
        <v>1023</v>
      </c>
      <c r="C96" s="472">
        <v>64</v>
      </c>
      <c r="D96" s="472" t="s">
        <v>971</v>
      </c>
      <c r="E96" t="s">
        <v>810</v>
      </c>
    </row>
    <row r="97" spans="1:5" x14ac:dyDescent="0.25">
      <c r="A97" s="470">
        <v>10674233</v>
      </c>
      <c r="B97" s="471" t="s">
        <v>1028</v>
      </c>
      <c r="C97" s="472">
        <v>80</v>
      </c>
      <c r="D97" s="472" t="s">
        <v>971</v>
      </c>
    </row>
    <row r="98" spans="1:5" x14ac:dyDescent="0.25">
      <c r="A98" s="470">
        <v>10674277</v>
      </c>
      <c r="B98" s="471" t="s">
        <v>1029</v>
      </c>
      <c r="C98" s="472">
        <v>48</v>
      </c>
      <c r="D98" s="472" t="s">
        <v>971</v>
      </c>
      <c r="E98" t="s">
        <v>853</v>
      </c>
    </row>
    <row r="99" spans="1:5" x14ac:dyDescent="0.25">
      <c r="A99" s="470">
        <v>10674299</v>
      </c>
      <c r="B99" s="471" t="s">
        <v>1030</v>
      </c>
      <c r="C99" s="472">
        <v>64</v>
      </c>
      <c r="D99" s="472" t="s">
        <v>971</v>
      </c>
      <c r="E99" t="s">
        <v>808</v>
      </c>
    </row>
    <row r="100" spans="1:5" x14ac:dyDescent="0.25">
      <c r="A100" s="470">
        <v>10674325</v>
      </c>
      <c r="B100" s="471" t="s">
        <v>1031</v>
      </c>
      <c r="C100" s="472">
        <v>80</v>
      </c>
      <c r="D100" s="472" t="s">
        <v>971</v>
      </c>
    </row>
    <row r="101" spans="1:5" x14ac:dyDescent="0.25">
      <c r="A101">
        <v>10674417</v>
      </c>
      <c r="B101" t="s">
        <v>1032</v>
      </c>
      <c r="C101">
        <v>76</v>
      </c>
      <c r="D101" t="s">
        <v>971</v>
      </c>
    </row>
    <row r="102" spans="1:5" x14ac:dyDescent="0.25">
      <c r="A102">
        <v>10674392</v>
      </c>
      <c r="B102" t="s">
        <v>1033</v>
      </c>
      <c r="C102">
        <v>78</v>
      </c>
      <c r="D102" t="s">
        <v>971</v>
      </c>
    </row>
    <row r="103" spans="1:5" x14ac:dyDescent="0.25">
      <c r="A103">
        <v>10674369</v>
      </c>
      <c r="B103" t="s">
        <v>1034</v>
      </c>
      <c r="C103">
        <v>88</v>
      </c>
      <c r="D103" t="s">
        <v>971</v>
      </c>
    </row>
    <row r="104" spans="1:5" x14ac:dyDescent="0.25">
      <c r="A104">
        <v>10674347</v>
      </c>
      <c r="B104" t="s">
        <v>1035</v>
      </c>
      <c r="C104">
        <v>76</v>
      </c>
      <c r="D104" t="s">
        <v>971</v>
      </c>
    </row>
    <row r="105" spans="1:5" x14ac:dyDescent="0.25">
      <c r="A105">
        <v>9658417</v>
      </c>
      <c r="B105" t="s">
        <v>1036</v>
      </c>
      <c r="C105">
        <v>74</v>
      </c>
      <c r="D105" t="s">
        <v>971</v>
      </c>
    </row>
    <row r="106" spans="1:5" x14ac:dyDescent="0.25">
      <c r="A106">
        <v>10674428</v>
      </c>
      <c r="B106" t="s">
        <v>1038</v>
      </c>
      <c r="C106" t="s">
        <v>1001</v>
      </c>
      <c r="D106" t="s">
        <v>971</v>
      </c>
    </row>
    <row r="107" spans="1:5" x14ac:dyDescent="0.25">
      <c r="A107">
        <v>10674439</v>
      </c>
      <c r="B107" t="s">
        <v>1040</v>
      </c>
      <c r="C107">
        <v>52</v>
      </c>
      <c r="D107" t="s">
        <v>971</v>
      </c>
      <c r="E107" t="s">
        <v>1105</v>
      </c>
    </row>
    <row r="108" spans="1:5" x14ac:dyDescent="0.25">
      <c r="A108">
        <v>10674440</v>
      </c>
      <c r="B108" t="s">
        <v>1041</v>
      </c>
      <c r="C108">
        <v>66</v>
      </c>
      <c r="D108" t="s">
        <v>971</v>
      </c>
    </row>
    <row r="109" spans="1:5" x14ac:dyDescent="0.25">
      <c r="A109">
        <v>9658439</v>
      </c>
      <c r="B109" t="s">
        <v>1042</v>
      </c>
      <c r="C109">
        <v>68</v>
      </c>
      <c r="D109" t="s">
        <v>971</v>
      </c>
    </row>
    <row r="110" spans="1:5" x14ac:dyDescent="0.25">
      <c r="A110">
        <v>10674451</v>
      </c>
      <c r="B110" t="s">
        <v>1043</v>
      </c>
      <c r="C110">
        <v>72</v>
      </c>
      <c r="D110" t="s">
        <v>971</v>
      </c>
      <c r="E110" t="s">
        <v>1106</v>
      </c>
    </row>
    <row r="111" spans="1:5" x14ac:dyDescent="0.25">
      <c r="A111">
        <v>10447958</v>
      </c>
      <c r="B111" t="s">
        <v>995</v>
      </c>
      <c r="C111">
        <v>65.5</v>
      </c>
      <c r="D111" t="s">
        <v>971</v>
      </c>
    </row>
    <row r="112" spans="1:5" x14ac:dyDescent="0.25">
      <c r="A112">
        <v>10447925</v>
      </c>
      <c r="B112" t="s">
        <v>996</v>
      </c>
      <c r="C112">
        <v>69.8</v>
      </c>
      <c r="D112" t="s">
        <v>971</v>
      </c>
    </row>
    <row r="113" spans="1:4" x14ac:dyDescent="0.25">
      <c r="A113">
        <v>10673993</v>
      </c>
      <c r="B113" t="s">
        <v>997</v>
      </c>
      <c r="C113">
        <v>76</v>
      </c>
      <c r="D113" t="s">
        <v>971</v>
      </c>
    </row>
    <row r="114" spans="1:4" x14ac:dyDescent="0.25">
      <c r="A114">
        <v>10447844</v>
      </c>
      <c r="B114" t="s">
        <v>998</v>
      </c>
      <c r="C114">
        <v>81</v>
      </c>
      <c r="D114" t="s">
        <v>971</v>
      </c>
    </row>
    <row r="115" spans="1:4" x14ac:dyDescent="0.25">
      <c r="A115">
        <v>10674015</v>
      </c>
      <c r="B115" t="s">
        <v>999</v>
      </c>
      <c r="C115">
        <v>80.900000000000006</v>
      </c>
      <c r="D115" t="s">
        <v>971</v>
      </c>
    </row>
    <row r="116" spans="1:4" x14ac:dyDescent="0.25">
      <c r="A116">
        <v>8748184</v>
      </c>
      <c r="B116" t="s">
        <v>1000</v>
      </c>
      <c r="C116" t="s">
        <v>1001</v>
      </c>
      <c r="D116" t="s">
        <v>971</v>
      </c>
    </row>
    <row r="117" spans="1:4" x14ac:dyDescent="0.25">
      <c r="A117">
        <v>10674026</v>
      </c>
      <c r="B117" t="s">
        <v>1002</v>
      </c>
      <c r="C117">
        <v>71</v>
      </c>
      <c r="D117" t="s">
        <v>971</v>
      </c>
    </row>
    <row r="118" spans="1:4" x14ac:dyDescent="0.25">
      <c r="A118">
        <v>10674048</v>
      </c>
      <c r="B118" t="s">
        <v>1003</v>
      </c>
      <c r="C118">
        <v>79</v>
      </c>
      <c r="D118" t="s">
        <v>971</v>
      </c>
    </row>
    <row r="119" spans="1:4" x14ac:dyDescent="0.25">
      <c r="A119">
        <v>10674037</v>
      </c>
      <c r="B119" t="s">
        <v>1004</v>
      </c>
      <c r="C119">
        <v>75.5</v>
      </c>
      <c r="D119" t="s">
        <v>971</v>
      </c>
    </row>
    <row r="120" spans="1:4" x14ac:dyDescent="0.25">
      <c r="A120">
        <v>10447833</v>
      </c>
      <c r="B120" t="s">
        <v>1005</v>
      </c>
      <c r="C120">
        <v>81</v>
      </c>
      <c r="D120" t="s">
        <v>971</v>
      </c>
    </row>
    <row r="121" spans="1:4" x14ac:dyDescent="0.25">
      <c r="A121">
        <v>9546011</v>
      </c>
      <c r="B121" t="s">
        <v>1006</v>
      </c>
      <c r="C121">
        <v>66.599999999999994</v>
      </c>
      <c r="D121" t="s">
        <v>971</v>
      </c>
    </row>
    <row r="122" spans="1:4" x14ac:dyDescent="0.25">
      <c r="A122">
        <v>10447969</v>
      </c>
      <c r="B122" t="s">
        <v>1007</v>
      </c>
      <c r="C122">
        <v>67.599999999999994</v>
      </c>
      <c r="D122" t="s">
        <v>971</v>
      </c>
    </row>
    <row r="123" spans="1:4" x14ac:dyDescent="0.25">
      <c r="A123">
        <v>9546022</v>
      </c>
      <c r="B123" t="s">
        <v>1008</v>
      </c>
      <c r="C123">
        <v>82</v>
      </c>
      <c r="D123" t="s">
        <v>971</v>
      </c>
    </row>
    <row r="124" spans="1:4" x14ac:dyDescent="0.25">
      <c r="A124">
        <v>10447914</v>
      </c>
      <c r="B124" t="s">
        <v>1009</v>
      </c>
      <c r="C124">
        <v>81</v>
      </c>
      <c r="D124" t="s">
        <v>971</v>
      </c>
    </row>
    <row r="125" spans="1:4" x14ac:dyDescent="0.25">
      <c r="A125">
        <v>10674060</v>
      </c>
      <c r="B125" t="s">
        <v>806</v>
      </c>
      <c r="C125">
        <v>75.5</v>
      </c>
      <c r="D125" t="s">
        <v>971</v>
      </c>
    </row>
    <row r="126" spans="1:4" x14ac:dyDescent="0.25">
      <c r="A126">
        <v>10448380</v>
      </c>
      <c r="B126" t="s">
        <v>1010</v>
      </c>
      <c r="C126">
        <v>71</v>
      </c>
      <c r="D126" t="s">
        <v>971</v>
      </c>
    </row>
    <row r="127" spans="1:4" x14ac:dyDescent="0.25">
      <c r="A127">
        <v>10674093</v>
      </c>
      <c r="B127" t="s">
        <v>1011</v>
      </c>
      <c r="C127">
        <v>79</v>
      </c>
      <c r="D127" t="s">
        <v>971</v>
      </c>
    </row>
    <row r="128" spans="1:4" x14ac:dyDescent="0.25">
      <c r="A128">
        <v>10448298</v>
      </c>
      <c r="B128" t="s">
        <v>1012</v>
      </c>
      <c r="C128">
        <v>62</v>
      </c>
      <c r="D128" t="s">
        <v>971</v>
      </c>
    </row>
    <row r="129" spans="1:5" x14ac:dyDescent="0.25">
      <c r="A129">
        <v>10674118</v>
      </c>
      <c r="B129" t="s">
        <v>1013</v>
      </c>
      <c r="C129">
        <v>80.900000000000006</v>
      </c>
      <c r="D129" t="s">
        <v>971</v>
      </c>
    </row>
    <row r="130" spans="1:5" x14ac:dyDescent="0.25">
      <c r="A130">
        <v>10674141</v>
      </c>
      <c r="B130" t="s">
        <v>1014</v>
      </c>
      <c r="C130">
        <v>75.400000000000006</v>
      </c>
      <c r="D130" t="s">
        <v>971</v>
      </c>
    </row>
    <row r="131" spans="1:5" x14ac:dyDescent="0.25">
      <c r="A131">
        <v>10448047</v>
      </c>
      <c r="B131" t="s">
        <v>1015</v>
      </c>
      <c r="C131">
        <v>73.900000000000006</v>
      </c>
      <c r="D131" t="s">
        <v>971</v>
      </c>
    </row>
    <row r="132" spans="1:5" x14ac:dyDescent="0.25">
      <c r="A132">
        <v>10674163</v>
      </c>
      <c r="B132" t="s">
        <v>1016</v>
      </c>
      <c r="C132">
        <v>75.900000000000006</v>
      </c>
      <c r="D132" t="s">
        <v>971</v>
      </c>
    </row>
    <row r="133" spans="1:5" x14ac:dyDescent="0.25">
      <c r="A133">
        <v>10674174</v>
      </c>
      <c r="B133" t="s">
        <v>1017</v>
      </c>
      <c r="C133">
        <v>75.900000000000006</v>
      </c>
      <c r="D133" t="s">
        <v>971</v>
      </c>
    </row>
    <row r="134" spans="1:5" x14ac:dyDescent="0.25">
      <c r="A134">
        <v>10448014</v>
      </c>
      <c r="B134" t="s">
        <v>1018</v>
      </c>
      <c r="C134">
        <v>71</v>
      </c>
      <c r="D134" t="s">
        <v>971</v>
      </c>
    </row>
    <row r="135" spans="1:5" x14ac:dyDescent="0.25">
      <c r="A135">
        <v>10674185</v>
      </c>
      <c r="B135" t="s">
        <v>1019</v>
      </c>
      <c r="C135">
        <v>77.7</v>
      </c>
      <c r="D135" t="s">
        <v>971</v>
      </c>
    </row>
    <row r="136" spans="1:5" x14ac:dyDescent="0.25">
      <c r="A136">
        <v>10448003</v>
      </c>
      <c r="B136" t="s">
        <v>1020</v>
      </c>
      <c r="C136">
        <v>71</v>
      </c>
      <c r="D136" t="s">
        <v>971</v>
      </c>
    </row>
    <row r="137" spans="1:5" x14ac:dyDescent="0.25">
      <c r="A137">
        <v>10674211</v>
      </c>
      <c r="B137" t="s">
        <v>1021</v>
      </c>
      <c r="C137">
        <v>78.3</v>
      </c>
      <c r="D137" t="s">
        <v>971</v>
      </c>
    </row>
    <row r="138" spans="1:5" x14ac:dyDescent="0.25">
      <c r="A138">
        <v>9658406</v>
      </c>
      <c r="B138" t="s">
        <v>1022</v>
      </c>
      <c r="C138">
        <v>60.7</v>
      </c>
      <c r="D138" t="s">
        <v>971</v>
      </c>
    </row>
    <row r="139" spans="1:5" x14ac:dyDescent="0.25">
      <c r="A139">
        <v>10674222</v>
      </c>
      <c r="B139" t="s">
        <v>1023</v>
      </c>
      <c r="C139">
        <v>75</v>
      </c>
      <c r="D139" t="s">
        <v>971</v>
      </c>
      <c r="E139" t="s">
        <v>810</v>
      </c>
    </row>
    <row r="140" spans="1:5" x14ac:dyDescent="0.25">
      <c r="A140">
        <v>10447992</v>
      </c>
      <c r="B140" t="s">
        <v>1024</v>
      </c>
      <c r="C140">
        <v>60.6</v>
      </c>
      <c r="D140" t="s">
        <v>971</v>
      </c>
      <c r="E140" t="s">
        <v>780</v>
      </c>
    </row>
    <row r="141" spans="1:5" x14ac:dyDescent="0.25">
      <c r="A141">
        <v>10447947</v>
      </c>
      <c r="B141" t="s">
        <v>1025</v>
      </c>
      <c r="C141">
        <v>65.900000000000006</v>
      </c>
      <c r="D141" t="s">
        <v>971</v>
      </c>
      <c r="E141" t="s">
        <v>1102</v>
      </c>
    </row>
    <row r="142" spans="1:5" x14ac:dyDescent="0.25">
      <c r="A142">
        <v>10447970</v>
      </c>
      <c r="B142" t="s">
        <v>1026</v>
      </c>
      <c r="C142">
        <v>65.400000000000006</v>
      </c>
      <c r="D142" t="s">
        <v>971</v>
      </c>
    </row>
    <row r="143" spans="1:5" x14ac:dyDescent="0.25">
      <c r="A143">
        <v>10447855</v>
      </c>
      <c r="B143" t="s">
        <v>1027</v>
      </c>
      <c r="C143">
        <v>74.8</v>
      </c>
      <c r="D143" t="s">
        <v>971</v>
      </c>
      <c r="E143" t="s">
        <v>1101</v>
      </c>
    </row>
    <row r="144" spans="1:5" x14ac:dyDescent="0.25">
      <c r="A144">
        <v>10674233</v>
      </c>
      <c r="B144" t="s">
        <v>1028</v>
      </c>
      <c r="C144">
        <v>80.900000000000006</v>
      </c>
      <c r="D144" t="s">
        <v>971</v>
      </c>
    </row>
    <row r="145" spans="1:5" x14ac:dyDescent="0.25">
      <c r="A145">
        <v>10674277</v>
      </c>
      <c r="B145" t="s">
        <v>1029</v>
      </c>
      <c r="C145">
        <v>61.6</v>
      </c>
      <c r="D145" t="s">
        <v>971</v>
      </c>
      <c r="E145" t="s">
        <v>853</v>
      </c>
    </row>
    <row r="146" spans="1:5" x14ac:dyDescent="0.25">
      <c r="A146">
        <v>10674299</v>
      </c>
      <c r="B146" t="s">
        <v>1030</v>
      </c>
      <c r="C146">
        <v>71</v>
      </c>
      <c r="D146" t="s">
        <v>971</v>
      </c>
      <c r="E146" t="s">
        <v>808</v>
      </c>
    </row>
    <row r="147" spans="1:5" x14ac:dyDescent="0.25">
      <c r="A147">
        <v>10674325</v>
      </c>
      <c r="B147" t="s">
        <v>1031</v>
      </c>
      <c r="C147">
        <v>79</v>
      </c>
      <c r="D147" t="s">
        <v>971</v>
      </c>
    </row>
    <row r="148" spans="1:5" x14ac:dyDescent="0.25">
      <c r="A148">
        <v>10674417</v>
      </c>
      <c r="B148" t="s">
        <v>1032</v>
      </c>
      <c r="C148">
        <v>75.8</v>
      </c>
      <c r="D148" t="s">
        <v>971</v>
      </c>
    </row>
    <row r="149" spans="1:5" x14ac:dyDescent="0.25">
      <c r="A149">
        <v>10674392</v>
      </c>
      <c r="B149" t="s">
        <v>1033</v>
      </c>
      <c r="C149">
        <v>81</v>
      </c>
      <c r="D149" t="s">
        <v>971</v>
      </c>
    </row>
    <row r="150" spans="1:5" x14ac:dyDescent="0.25">
      <c r="A150">
        <v>10674369</v>
      </c>
      <c r="B150" t="s">
        <v>1034</v>
      </c>
      <c r="C150">
        <v>77.7</v>
      </c>
      <c r="D150" t="s">
        <v>971</v>
      </c>
    </row>
    <row r="151" spans="1:5" x14ac:dyDescent="0.25">
      <c r="A151">
        <v>10674347</v>
      </c>
      <c r="B151" t="s">
        <v>1035</v>
      </c>
      <c r="C151">
        <v>78</v>
      </c>
      <c r="D151" t="s">
        <v>971</v>
      </c>
    </row>
    <row r="152" spans="1:5" x14ac:dyDescent="0.25">
      <c r="A152">
        <v>9658417</v>
      </c>
      <c r="B152" t="s">
        <v>1036</v>
      </c>
      <c r="C152">
        <v>82</v>
      </c>
      <c r="D152" t="s">
        <v>971</v>
      </c>
    </row>
    <row r="153" spans="1:5" x14ac:dyDescent="0.25">
      <c r="A153">
        <v>10447877</v>
      </c>
      <c r="B153" t="s">
        <v>1037</v>
      </c>
      <c r="C153">
        <v>81</v>
      </c>
      <c r="D153" t="s">
        <v>971</v>
      </c>
    </row>
    <row r="154" spans="1:5" x14ac:dyDescent="0.25">
      <c r="A154">
        <v>10674428</v>
      </c>
      <c r="B154" t="s">
        <v>1038</v>
      </c>
      <c r="C154" t="s">
        <v>1001</v>
      </c>
      <c r="D154" t="s">
        <v>971</v>
      </c>
    </row>
    <row r="155" spans="1:5" x14ac:dyDescent="0.25">
      <c r="A155">
        <v>10447903</v>
      </c>
      <c r="B155" t="s">
        <v>1039</v>
      </c>
      <c r="C155">
        <v>74.400000000000006</v>
      </c>
      <c r="D155" t="s">
        <v>971</v>
      </c>
    </row>
    <row r="156" spans="1:5" x14ac:dyDescent="0.25">
      <c r="A156">
        <v>10674439</v>
      </c>
      <c r="B156" t="s">
        <v>1040</v>
      </c>
      <c r="C156">
        <v>62.6</v>
      </c>
      <c r="D156" t="s">
        <v>971</v>
      </c>
      <c r="E156" t="s">
        <v>1105</v>
      </c>
    </row>
    <row r="157" spans="1:5" x14ac:dyDescent="0.25">
      <c r="A157">
        <v>10674440</v>
      </c>
      <c r="B157" t="s">
        <v>1041</v>
      </c>
      <c r="C157">
        <v>75.7</v>
      </c>
      <c r="D157" t="s">
        <v>971</v>
      </c>
    </row>
    <row r="158" spans="1:5" x14ac:dyDescent="0.25">
      <c r="A158">
        <v>9658439</v>
      </c>
      <c r="B158" t="s">
        <v>1042</v>
      </c>
      <c r="C158">
        <v>82</v>
      </c>
      <c r="D158" t="s">
        <v>971</v>
      </c>
    </row>
    <row r="159" spans="1:5" x14ac:dyDescent="0.25">
      <c r="A159">
        <v>10674451</v>
      </c>
      <c r="B159" t="s">
        <v>1043</v>
      </c>
      <c r="C159">
        <v>77.7</v>
      </c>
      <c r="D159" t="s">
        <v>971</v>
      </c>
      <c r="E159" t="s">
        <v>1106</v>
      </c>
    </row>
    <row r="160" spans="1:5" x14ac:dyDescent="0.25">
      <c r="A160">
        <v>9546033</v>
      </c>
      <c r="B160" t="s">
        <v>1044</v>
      </c>
      <c r="C160">
        <v>82</v>
      </c>
      <c r="D160" t="s">
        <v>971</v>
      </c>
    </row>
    <row r="161" spans="1:5" x14ac:dyDescent="0.25">
      <c r="A161">
        <v>10447958</v>
      </c>
      <c r="B161" t="s">
        <v>995</v>
      </c>
      <c r="C161">
        <v>72</v>
      </c>
      <c r="D161" t="s">
        <v>971</v>
      </c>
    </row>
    <row r="162" spans="1:5" x14ac:dyDescent="0.25">
      <c r="A162">
        <v>8748162</v>
      </c>
      <c r="B162" t="s">
        <v>1045</v>
      </c>
      <c r="C162">
        <v>63.6</v>
      </c>
      <c r="D162" t="s">
        <v>971</v>
      </c>
    </row>
    <row r="163" spans="1:5" x14ac:dyDescent="0.25">
      <c r="A163">
        <v>10447925</v>
      </c>
      <c r="B163" t="s">
        <v>996</v>
      </c>
      <c r="C163">
        <v>87.2</v>
      </c>
      <c r="D163" t="s">
        <v>971</v>
      </c>
    </row>
    <row r="164" spans="1:5" x14ac:dyDescent="0.25">
      <c r="A164">
        <v>10447844</v>
      </c>
      <c r="B164" t="s">
        <v>998</v>
      </c>
      <c r="C164">
        <v>86.8</v>
      </c>
      <c r="D164" t="s">
        <v>971</v>
      </c>
    </row>
    <row r="165" spans="1:5" x14ac:dyDescent="0.25">
      <c r="A165">
        <v>10447833</v>
      </c>
      <c r="B165" t="s">
        <v>1005</v>
      </c>
      <c r="C165">
        <v>84.2</v>
      </c>
      <c r="D165" t="s">
        <v>971</v>
      </c>
    </row>
    <row r="166" spans="1:5" x14ac:dyDescent="0.25">
      <c r="A166">
        <v>9546011</v>
      </c>
      <c r="B166" t="s">
        <v>1006</v>
      </c>
      <c r="C166">
        <v>54</v>
      </c>
      <c r="D166" t="s">
        <v>971</v>
      </c>
    </row>
    <row r="167" spans="1:5" x14ac:dyDescent="0.25">
      <c r="A167">
        <v>10447969</v>
      </c>
      <c r="B167" t="s">
        <v>1007</v>
      </c>
      <c r="C167">
        <v>70</v>
      </c>
      <c r="D167" t="s">
        <v>971</v>
      </c>
    </row>
    <row r="168" spans="1:5" x14ac:dyDescent="0.25">
      <c r="A168">
        <v>9546022</v>
      </c>
      <c r="B168" t="s">
        <v>1008</v>
      </c>
      <c r="C168">
        <v>86.4</v>
      </c>
      <c r="D168" t="s">
        <v>971</v>
      </c>
    </row>
    <row r="169" spans="1:5" x14ac:dyDescent="0.25">
      <c r="A169">
        <v>10447914</v>
      </c>
      <c r="B169" t="s">
        <v>1009</v>
      </c>
      <c r="C169">
        <v>81.599999999999994</v>
      </c>
      <c r="D169" t="s">
        <v>971</v>
      </c>
    </row>
    <row r="170" spans="1:5" x14ac:dyDescent="0.25">
      <c r="A170">
        <v>10448380</v>
      </c>
      <c r="B170" t="s">
        <v>1010</v>
      </c>
      <c r="C170">
        <v>57</v>
      </c>
      <c r="D170" t="s">
        <v>971</v>
      </c>
    </row>
    <row r="171" spans="1:5" x14ac:dyDescent="0.25">
      <c r="A171">
        <v>10448298</v>
      </c>
      <c r="B171" t="s">
        <v>1012</v>
      </c>
      <c r="C171">
        <v>70</v>
      </c>
      <c r="D171" t="s">
        <v>971</v>
      </c>
    </row>
    <row r="172" spans="1:5" x14ac:dyDescent="0.25">
      <c r="A172">
        <v>10448047</v>
      </c>
      <c r="B172" t="s">
        <v>1015</v>
      </c>
      <c r="C172">
        <v>63.6</v>
      </c>
      <c r="D172" t="s">
        <v>971</v>
      </c>
    </row>
    <row r="173" spans="1:5" x14ac:dyDescent="0.25">
      <c r="A173">
        <v>10448014</v>
      </c>
      <c r="B173" t="s">
        <v>1018</v>
      </c>
      <c r="C173">
        <v>65.599999999999994</v>
      </c>
      <c r="D173" t="s">
        <v>971</v>
      </c>
    </row>
    <row r="174" spans="1:5" x14ac:dyDescent="0.25">
      <c r="A174">
        <v>10448003</v>
      </c>
      <c r="B174" t="s">
        <v>1020</v>
      </c>
      <c r="C174">
        <v>58</v>
      </c>
      <c r="D174" t="s">
        <v>971</v>
      </c>
    </row>
    <row r="175" spans="1:5" x14ac:dyDescent="0.25">
      <c r="A175">
        <v>10447992</v>
      </c>
      <c r="B175" t="s">
        <v>1024</v>
      </c>
      <c r="C175">
        <v>57.2</v>
      </c>
      <c r="D175" t="s">
        <v>971</v>
      </c>
      <c r="E175" t="s">
        <v>780</v>
      </c>
    </row>
    <row r="176" spans="1:5" x14ac:dyDescent="0.25">
      <c r="A176">
        <v>10447947</v>
      </c>
      <c r="B176" t="s">
        <v>1025</v>
      </c>
      <c r="C176">
        <v>78.8</v>
      </c>
      <c r="D176" t="s">
        <v>971</v>
      </c>
      <c r="E176" t="s">
        <v>1102</v>
      </c>
    </row>
    <row r="177" spans="1:5" x14ac:dyDescent="0.25">
      <c r="A177">
        <v>10447970</v>
      </c>
      <c r="B177" t="s">
        <v>1026</v>
      </c>
      <c r="C177">
        <v>71.2</v>
      </c>
      <c r="D177" t="s">
        <v>971</v>
      </c>
    </row>
    <row r="178" spans="1:5" x14ac:dyDescent="0.25">
      <c r="A178">
        <v>10447855</v>
      </c>
      <c r="B178" t="s">
        <v>1027</v>
      </c>
      <c r="C178">
        <v>72.400000000000006</v>
      </c>
      <c r="D178" t="s">
        <v>971</v>
      </c>
      <c r="E178" t="s">
        <v>1103</v>
      </c>
    </row>
    <row r="179" spans="1:5" x14ac:dyDescent="0.25">
      <c r="A179">
        <v>10447877</v>
      </c>
      <c r="B179" t="s">
        <v>1037</v>
      </c>
      <c r="C179">
        <v>84.4</v>
      </c>
      <c r="D179" t="s">
        <v>971</v>
      </c>
    </row>
    <row r="180" spans="1:5" x14ac:dyDescent="0.25">
      <c r="A180">
        <v>10447903</v>
      </c>
      <c r="B180" t="s">
        <v>1039</v>
      </c>
      <c r="C180">
        <v>71.2</v>
      </c>
      <c r="D180" t="s">
        <v>971</v>
      </c>
    </row>
    <row r="181" spans="1:5" x14ac:dyDescent="0.25">
      <c r="A181">
        <v>9546033</v>
      </c>
      <c r="B181" t="s">
        <v>1044</v>
      </c>
      <c r="C181">
        <v>67</v>
      </c>
      <c r="D181" t="s">
        <v>971</v>
      </c>
    </row>
    <row r="182" spans="1:5" x14ac:dyDescent="0.25">
      <c r="A182">
        <v>9546044</v>
      </c>
      <c r="B182" t="s">
        <v>1046</v>
      </c>
      <c r="C182">
        <v>76.8</v>
      </c>
      <c r="D182" t="s">
        <v>971</v>
      </c>
    </row>
    <row r="183" spans="1:5" x14ac:dyDescent="0.25">
      <c r="A183">
        <v>9658613</v>
      </c>
      <c r="B183" t="s">
        <v>1047</v>
      </c>
      <c r="C183">
        <v>52</v>
      </c>
      <c r="D183" t="s">
        <v>971</v>
      </c>
    </row>
    <row r="184" spans="1:5" x14ac:dyDescent="0.25">
      <c r="A184">
        <v>9658532</v>
      </c>
      <c r="B184" t="s">
        <v>1048</v>
      </c>
      <c r="C184">
        <v>46</v>
      </c>
      <c r="D184" t="s">
        <v>971</v>
      </c>
    </row>
    <row r="185" spans="1:5" x14ac:dyDescent="0.25">
      <c r="A185">
        <v>8881735</v>
      </c>
      <c r="B185" t="s">
        <v>1049</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1050</v>
      </c>
      <c r="C188">
        <v>46</v>
      </c>
      <c r="D188" t="s">
        <v>971</v>
      </c>
    </row>
    <row r="189" spans="1:5" x14ac:dyDescent="0.25">
      <c r="A189">
        <v>9057609</v>
      </c>
      <c r="B189" t="s">
        <v>1051</v>
      </c>
      <c r="C189">
        <v>50</v>
      </c>
      <c r="D189" t="s">
        <v>971</v>
      </c>
    </row>
    <row r="190" spans="1:5" x14ac:dyDescent="0.25">
      <c r="A190">
        <v>9546103</v>
      </c>
      <c r="B190" t="s">
        <v>1052</v>
      </c>
      <c r="C190">
        <v>51</v>
      </c>
      <c r="D190" t="s">
        <v>971</v>
      </c>
    </row>
    <row r="191" spans="1:5" x14ac:dyDescent="0.25">
      <c r="A191">
        <v>9546240</v>
      </c>
      <c r="B191" t="s">
        <v>432</v>
      </c>
      <c r="C191">
        <v>52</v>
      </c>
      <c r="D191" t="s">
        <v>971</v>
      </c>
    </row>
    <row r="192" spans="1:5" x14ac:dyDescent="0.25">
      <c r="A192">
        <v>8881713</v>
      </c>
      <c r="B192" t="s">
        <v>1053</v>
      </c>
      <c r="C192">
        <v>52</v>
      </c>
      <c r="D192" t="s">
        <v>971</v>
      </c>
    </row>
    <row r="193" spans="1:4" x14ac:dyDescent="0.25">
      <c r="A193">
        <v>9658598</v>
      </c>
      <c r="B193" t="s">
        <v>1054</v>
      </c>
      <c r="C193">
        <v>49</v>
      </c>
      <c r="D193" t="s">
        <v>971</v>
      </c>
    </row>
    <row r="194" spans="1:4" x14ac:dyDescent="0.25">
      <c r="A194">
        <v>9658761</v>
      </c>
      <c r="B194" t="s">
        <v>1055</v>
      </c>
      <c r="C194">
        <v>49</v>
      </c>
      <c r="D194" t="s">
        <v>971</v>
      </c>
    </row>
    <row r="195" spans="1:4" x14ac:dyDescent="0.25">
      <c r="A195">
        <v>9658554</v>
      </c>
      <c r="B195" t="s">
        <v>1056</v>
      </c>
      <c r="C195">
        <v>70</v>
      </c>
      <c r="D195" t="s">
        <v>971</v>
      </c>
    </row>
    <row r="196" spans="1:4" x14ac:dyDescent="0.25">
      <c r="A196">
        <v>9658565</v>
      </c>
      <c r="B196" t="s">
        <v>1057</v>
      </c>
      <c r="C196">
        <v>70</v>
      </c>
      <c r="D196" t="s">
        <v>971</v>
      </c>
    </row>
    <row r="197" spans="1:4" x14ac:dyDescent="0.25">
      <c r="A197">
        <v>9658679</v>
      </c>
      <c r="B197" t="s">
        <v>1058</v>
      </c>
      <c r="C197">
        <v>52</v>
      </c>
      <c r="D197" t="s">
        <v>971</v>
      </c>
    </row>
    <row r="198" spans="1:4" x14ac:dyDescent="0.25">
      <c r="A198">
        <v>9658749</v>
      </c>
      <c r="B198" t="s">
        <v>1059</v>
      </c>
      <c r="C198">
        <v>54</v>
      </c>
      <c r="D198" t="s">
        <v>971</v>
      </c>
    </row>
    <row r="199" spans="1:4" x14ac:dyDescent="0.25">
      <c r="A199">
        <v>9658521</v>
      </c>
      <c r="B199" t="s">
        <v>1060</v>
      </c>
      <c r="C199">
        <v>70</v>
      </c>
      <c r="D199" t="s">
        <v>971</v>
      </c>
    </row>
    <row r="200" spans="1:4" x14ac:dyDescent="0.25">
      <c r="A200">
        <v>9658543</v>
      </c>
      <c r="B200" t="s">
        <v>1061</v>
      </c>
      <c r="C200">
        <v>46</v>
      </c>
      <c r="D200" t="s">
        <v>971</v>
      </c>
    </row>
    <row r="201" spans="1:4" x14ac:dyDescent="0.25">
      <c r="A201">
        <v>9546114</v>
      </c>
      <c r="B201" t="s">
        <v>437</v>
      </c>
      <c r="C201">
        <v>49</v>
      </c>
      <c r="D201" t="s">
        <v>971</v>
      </c>
    </row>
    <row r="202" spans="1:4" x14ac:dyDescent="0.25">
      <c r="A202">
        <v>9546066</v>
      </c>
      <c r="B202" t="s">
        <v>1034</v>
      </c>
      <c r="C202">
        <v>52</v>
      </c>
      <c r="D202" t="s">
        <v>971</v>
      </c>
    </row>
    <row r="203" spans="1:4" x14ac:dyDescent="0.25">
      <c r="A203">
        <v>9658738</v>
      </c>
      <c r="B203" t="s">
        <v>1062</v>
      </c>
      <c r="C203">
        <v>51</v>
      </c>
      <c r="D203" t="s">
        <v>971</v>
      </c>
    </row>
    <row r="204" spans="1:4" x14ac:dyDescent="0.25">
      <c r="A204">
        <v>9546192</v>
      </c>
      <c r="B204" t="s">
        <v>1063</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1064</v>
      </c>
      <c r="C207">
        <v>65</v>
      </c>
      <c r="D207" t="s">
        <v>971</v>
      </c>
    </row>
    <row r="208" spans="1:4" x14ac:dyDescent="0.25">
      <c r="A208">
        <v>8286192</v>
      </c>
      <c r="B208" t="s">
        <v>972</v>
      </c>
      <c r="C208">
        <v>63.33</v>
      </c>
      <c r="D208" t="s">
        <v>971</v>
      </c>
    </row>
    <row r="209" spans="1:4" x14ac:dyDescent="0.25">
      <c r="A209">
        <v>9057609</v>
      </c>
      <c r="B209" t="s">
        <v>1051</v>
      </c>
      <c r="C209">
        <v>58.33</v>
      </c>
      <c r="D209" t="s">
        <v>971</v>
      </c>
    </row>
    <row r="210" spans="1:4" x14ac:dyDescent="0.25">
      <c r="A210">
        <v>9057506</v>
      </c>
      <c r="B210" t="s">
        <v>1065</v>
      </c>
      <c r="C210">
        <v>48.33</v>
      </c>
      <c r="D210" t="s">
        <v>971</v>
      </c>
    </row>
    <row r="211" spans="1:4" x14ac:dyDescent="0.25">
      <c r="A211">
        <v>8286181</v>
      </c>
      <c r="B211" t="s">
        <v>973</v>
      </c>
      <c r="C211">
        <v>58.33</v>
      </c>
      <c r="D211" t="s">
        <v>971</v>
      </c>
    </row>
    <row r="212" spans="1:4" x14ac:dyDescent="0.25">
      <c r="A212">
        <v>9057528</v>
      </c>
      <c r="B212" t="s">
        <v>1066</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1067</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1068</v>
      </c>
      <c r="C221">
        <v>56</v>
      </c>
      <c r="D221" t="s">
        <v>971</v>
      </c>
    </row>
    <row r="222" spans="1:4" x14ac:dyDescent="0.25">
      <c r="A222">
        <v>9546228</v>
      </c>
      <c r="B222" t="s">
        <v>1069</v>
      </c>
      <c r="C222">
        <v>50</v>
      </c>
      <c r="D222" t="s">
        <v>971</v>
      </c>
    </row>
    <row r="223" spans="1:4" x14ac:dyDescent="0.25">
      <c r="A223">
        <v>9546239</v>
      </c>
      <c r="B223" t="s">
        <v>1070</v>
      </c>
      <c r="C223">
        <v>48</v>
      </c>
      <c r="D223" t="s">
        <v>971</v>
      </c>
    </row>
    <row r="224" spans="1:4" x14ac:dyDescent="0.25">
      <c r="A224">
        <v>8748195</v>
      </c>
      <c r="B224" t="s">
        <v>1071</v>
      </c>
      <c r="C224">
        <v>66</v>
      </c>
      <c r="D224" t="s">
        <v>971</v>
      </c>
    </row>
    <row r="225" spans="1:4" x14ac:dyDescent="0.25">
      <c r="A225">
        <v>9546217</v>
      </c>
      <c r="B225" t="s">
        <v>1072</v>
      </c>
      <c r="C225">
        <v>50</v>
      </c>
      <c r="D225" t="s">
        <v>971</v>
      </c>
    </row>
    <row r="226" spans="1:4" x14ac:dyDescent="0.25">
      <c r="A226">
        <v>8748151</v>
      </c>
      <c r="B226" t="s">
        <v>1073</v>
      </c>
      <c r="C226">
        <v>60</v>
      </c>
      <c r="D226" t="s">
        <v>971</v>
      </c>
    </row>
    <row r="227" spans="1:4" x14ac:dyDescent="0.25">
      <c r="A227">
        <v>8881724</v>
      </c>
      <c r="B227" t="s">
        <v>1074</v>
      </c>
      <c r="C227">
        <v>64</v>
      </c>
      <c r="D227" t="s">
        <v>971</v>
      </c>
    </row>
    <row r="228" spans="1:4" x14ac:dyDescent="0.25">
      <c r="A228">
        <v>9546170</v>
      </c>
      <c r="B228" t="s">
        <v>1075</v>
      </c>
      <c r="C228">
        <v>52</v>
      </c>
      <c r="D228" t="s">
        <v>971</v>
      </c>
    </row>
    <row r="229" spans="1:4" x14ac:dyDescent="0.25">
      <c r="A229">
        <v>9546206</v>
      </c>
      <c r="B229" t="s">
        <v>1076</v>
      </c>
      <c r="C229">
        <v>62</v>
      </c>
      <c r="D229" t="s">
        <v>971</v>
      </c>
    </row>
    <row r="230" spans="1:4" x14ac:dyDescent="0.25">
      <c r="A230">
        <v>9546125</v>
      </c>
      <c r="B230" t="s">
        <v>1077</v>
      </c>
      <c r="C230">
        <v>50</v>
      </c>
      <c r="D230" t="s">
        <v>971</v>
      </c>
    </row>
    <row r="231" spans="1:4" x14ac:dyDescent="0.25">
      <c r="A231">
        <v>6753816</v>
      </c>
      <c r="B231" t="s">
        <v>1078</v>
      </c>
      <c r="C231">
        <v>50</v>
      </c>
      <c r="D231" t="s">
        <v>971</v>
      </c>
    </row>
    <row r="232" spans="1:4" x14ac:dyDescent="0.25">
      <c r="A232">
        <v>9546136</v>
      </c>
      <c r="B232" t="s">
        <v>1079</v>
      </c>
      <c r="C232">
        <v>53</v>
      </c>
      <c r="D232" t="s">
        <v>971</v>
      </c>
    </row>
    <row r="233" spans="1:4" x14ac:dyDescent="0.25">
      <c r="A233">
        <v>9546088</v>
      </c>
      <c r="B233" t="s">
        <v>1080</v>
      </c>
      <c r="C233">
        <v>50</v>
      </c>
      <c r="D233" t="s">
        <v>971</v>
      </c>
    </row>
    <row r="234" spans="1:4" x14ac:dyDescent="0.25">
      <c r="A234">
        <v>9546181</v>
      </c>
      <c r="B234" t="s">
        <v>1081</v>
      </c>
      <c r="C234">
        <v>50</v>
      </c>
      <c r="D234" t="s">
        <v>971</v>
      </c>
    </row>
    <row r="235" spans="1:4" x14ac:dyDescent="0.25">
      <c r="A235">
        <v>8881816</v>
      </c>
      <c r="B235" t="s">
        <v>1082</v>
      </c>
      <c r="C235">
        <v>40</v>
      </c>
      <c r="D235" t="s">
        <v>971</v>
      </c>
    </row>
    <row r="236" spans="1:4" x14ac:dyDescent="0.25">
      <c r="A236">
        <v>8117793</v>
      </c>
      <c r="B236" t="s">
        <v>970</v>
      </c>
      <c r="C236">
        <v>36</v>
      </c>
      <c r="D236" t="s">
        <v>971</v>
      </c>
    </row>
    <row r="237" spans="1:4" x14ac:dyDescent="0.25">
      <c r="A237">
        <v>9856345</v>
      </c>
      <c r="B237" t="s">
        <v>1083</v>
      </c>
      <c r="C237">
        <v>69.5</v>
      </c>
      <c r="D237" t="s">
        <v>971</v>
      </c>
    </row>
    <row r="238" spans="1:4" x14ac:dyDescent="0.25">
      <c r="A238">
        <v>9658819</v>
      </c>
      <c r="B238" t="s">
        <v>1068</v>
      </c>
      <c r="C238">
        <v>55</v>
      </c>
      <c r="D238" t="s">
        <v>971</v>
      </c>
    </row>
    <row r="239" spans="1:4" x14ac:dyDescent="0.25">
      <c r="A239">
        <v>9856312</v>
      </c>
      <c r="B239" t="s">
        <v>1084</v>
      </c>
      <c r="C239">
        <v>69</v>
      </c>
      <c r="D239" t="s">
        <v>971</v>
      </c>
    </row>
    <row r="240" spans="1:4" x14ac:dyDescent="0.25">
      <c r="A240">
        <v>9856529</v>
      </c>
      <c r="B240" t="s">
        <v>1085</v>
      </c>
      <c r="C240">
        <v>66</v>
      </c>
      <c r="D240" t="s">
        <v>971</v>
      </c>
    </row>
    <row r="241" spans="1:4" x14ac:dyDescent="0.25">
      <c r="A241">
        <v>9658613</v>
      </c>
      <c r="B241" t="s">
        <v>1047</v>
      </c>
      <c r="C241">
        <v>48</v>
      </c>
      <c r="D241" t="s">
        <v>971</v>
      </c>
    </row>
    <row r="242" spans="1:4" x14ac:dyDescent="0.25">
      <c r="A242">
        <v>9658532</v>
      </c>
      <c r="B242" t="s">
        <v>1048</v>
      </c>
      <c r="C242">
        <v>41</v>
      </c>
      <c r="D242" t="s">
        <v>971</v>
      </c>
    </row>
    <row r="243" spans="1:4" x14ac:dyDescent="0.25">
      <c r="A243">
        <v>8881735</v>
      </c>
      <c r="B243" t="s">
        <v>1049</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1050</v>
      </c>
      <c r="C246">
        <v>60</v>
      </c>
      <c r="D246" t="s">
        <v>971</v>
      </c>
    </row>
    <row r="247" spans="1:4" x14ac:dyDescent="0.25">
      <c r="A247">
        <v>9546228</v>
      </c>
      <c r="B247" t="s">
        <v>1069</v>
      </c>
      <c r="C247">
        <v>50.5</v>
      </c>
      <c r="D247" t="s">
        <v>971</v>
      </c>
    </row>
    <row r="248" spans="1:4" x14ac:dyDescent="0.25">
      <c r="A248">
        <v>9546239</v>
      </c>
      <c r="B248" t="s">
        <v>1070</v>
      </c>
      <c r="C248">
        <v>62</v>
      </c>
      <c r="D248" t="s">
        <v>971</v>
      </c>
    </row>
    <row r="249" spans="1:4" x14ac:dyDescent="0.25">
      <c r="A249">
        <v>9856323</v>
      </c>
      <c r="B249" t="s">
        <v>1086</v>
      </c>
      <c r="C249">
        <v>63</v>
      </c>
      <c r="D249" t="s">
        <v>971</v>
      </c>
    </row>
    <row r="250" spans="1:4" x14ac:dyDescent="0.25">
      <c r="A250">
        <v>8748195</v>
      </c>
      <c r="B250" t="s">
        <v>1071</v>
      </c>
      <c r="C250">
        <v>59</v>
      </c>
      <c r="D250" t="s">
        <v>971</v>
      </c>
    </row>
    <row r="251" spans="1:4" x14ac:dyDescent="0.25">
      <c r="A251">
        <v>9546217</v>
      </c>
      <c r="B251" t="s">
        <v>1072</v>
      </c>
      <c r="C251">
        <v>57</v>
      </c>
      <c r="D251" t="s">
        <v>971</v>
      </c>
    </row>
    <row r="252" spans="1:4" x14ac:dyDescent="0.25">
      <c r="A252">
        <v>9856264</v>
      </c>
      <c r="B252" t="s">
        <v>1087</v>
      </c>
      <c r="C252">
        <v>58</v>
      </c>
      <c r="D252" t="s">
        <v>971</v>
      </c>
    </row>
    <row r="253" spans="1:4" x14ac:dyDescent="0.25">
      <c r="A253">
        <v>8748151</v>
      </c>
      <c r="B253" t="s">
        <v>1073</v>
      </c>
      <c r="C253">
        <v>58</v>
      </c>
      <c r="D253" t="s">
        <v>971</v>
      </c>
    </row>
    <row r="254" spans="1:4" x14ac:dyDescent="0.25">
      <c r="A254">
        <v>9546103</v>
      </c>
      <c r="B254" t="s">
        <v>1052</v>
      </c>
      <c r="C254">
        <v>51</v>
      </c>
      <c r="D254" t="s">
        <v>971</v>
      </c>
    </row>
    <row r="255" spans="1:4" x14ac:dyDescent="0.25">
      <c r="A255">
        <v>9546240</v>
      </c>
      <c r="B255" t="s">
        <v>432</v>
      </c>
      <c r="C255">
        <v>61</v>
      </c>
      <c r="D255" t="s">
        <v>971</v>
      </c>
    </row>
    <row r="256" spans="1:4" x14ac:dyDescent="0.25">
      <c r="A256">
        <v>9856242</v>
      </c>
      <c r="B256" t="s">
        <v>1088</v>
      </c>
      <c r="C256">
        <v>73</v>
      </c>
      <c r="D256" t="s">
        <v>971</v>
      </c>
    </row>
    <row r="257" spans="1:4" x14ac:dyDescent="0.25">
      <c r="A257">
        <v>8881713</v>
      </c>
      <c r="B257" t="s">
        <v>1053</v>
      </c>
      <c r="C257">
        <v>61</v>
      </c>
      <c r="D257" t="s">
        <v>971</v>
      </c>
    </row>
    <row r="258" spans="1:4" x14ac:dyDescent="0.25">
      <c r="A258">
        <v>8881724</v>
      </c>
      <c r="B258" t="s">
        <v>1074</v>
      </c>
      <c r="C258">
        <v>76</v>
      </c>
      <c r="D258" t="s">
        <v>971</v>
      </c>
    </row>
    <row r="259" spans="1:4" x14ac:dyDescent="0.25">
      <c r="A259">
        <v>9658598</v>
      </c>
      <c r="B259" t="s">
        <v>1054</v>
      </c>
      <c r="C259">
        <v>56.5</v>
      </c>
      <c r="D259" t="s">
        <v>971</v>
      </c>
    </row>
    <row r="260" spans="1:4" x14ac:dyDescent="0.25">
      <c r="A260">
        <v>9658761</v>
      </c>
      <c r="B260" t="s">
        <v>1055</v>
      </c>
      <c r="C260">
        <v>71</v>
      </c>
      <c r="D260" t="s">
        <v>971</v>
      </c>
    </row>
    <row r="261" spans="1:4" x14ac:dyDescent="0.25">
      <c r="A261">
        <v>9658794</v>
      </c>
      <c r="B261" t="s">
        <v>1089</v>
      </c>
      <c r="C261">
        <v>59.5</v>
      </c>
      <c r="D261" t="s">
        <v>971</v>
      </c>
    </row>
    <row r="262" spans="1:4" x14ac:dyDescent="0.25">
      <c r="A262">
        <v>9546170</v>
      </c>
      <c r="B262" t="s">
        <v>1075</v>
      </c>
      <c r="C262">
        <v>68</v>
      </c>
      <c r="D262" t="s">
        <v>971</v>
      </c>
    </row>
    <row r="263" spans="1:4" x14ac:dyDescent="0.25">
      <c r="A263">
        <v>9546206</v>
      </c>
      <c r="B263" t="s">
        <v>1076</v>
      </c>
      <c r="C263">
        <v>67.5</v>
      </c>
      <c r="D263" t="s">
        <v>971</v>
      </c>
    </row>
    <row r="264" spans="1:4" x14ac:dyDescent="0.25">
      <c r="A264">
        <v>9658554</v>
      </c>
      <c r="B264" t="s">
        <v>1056</v>
      </c>
      <c r="C264">
        <v>72</v>
      </c>
      <c r="D264" t="s">
        <v>971</v>
      </c>
    </row>
    <row r="265" spans="1:4" x14ac:dyDescent="0.25">
      <c r="A265">
        <v>9658565</v>
      </c>
      <c r="B265" t="s">
        <v>1057</v>
      </c>
      <c r="C265">
        <v>66</v>
      </c>
      <c r="D265" t="s">
        <v>971</v>
      </c>
    </row>
    <row r="266" spans="1:4" x14ac:dyDescent="0.25">
      <c r="A266">
        <v>9658679</v>
      </c>
      <c r="B266" t="s">
        <v>1058</v>
      </c>
      <c r="C266">
        <v>72.5</v>
      </c>
      <c r="D266" t="s">
        <v>971</v>
      </c>
    </row>
    <row r="267" spans="1:4" x14ac:dyDescent="0.25">
      <c r="A267">
        <v>9658749</v>
      </c>
      <c r="B267" t="s">
        <v>1059</v>
      </c>
      <c r="C267">
        <v>63.5</v>
      </c>
      <c r="D267" t="s">
        <v>971</v>
      </c>
    </row>
    <row r="268" spans="1:4" x14ac:dyDescent="0.25">
      <c r="A268">
        <v>9856286</v>
      </c>
      <c r="B268" t="s">
        <v>1090</v>
      </c>
      <c r="C268">
        <v>75.5</v>
      </c>
      <c r="D268" t="s">
        <v>971</v>
      </c>
    </row>
    <row r="269" spans="1:4" x14ac:dyDescent="0.25">
      <c r="A269">
        <v>9658521</v>
      </c>
      <c r="B269" t="s">
        <v>1060</v>
      </c>
      <c r="C269">
        <v>82.5</v>
      </c>
      <c r="D269" t="s">
        <v>971</v>
      </c>
    </row>
    <row r="270" spans="1:4" x14ac:dyDescent="0.25">
      <c r="A270">
        <v>9546125</v>
      </c>
      <c r="B270" t="s">
        <v>1077</v>
      </c>
      <c r="C270">
        <v>72</v>
      </c>
      <c r="D270" t="s">
        <v>971</v>
      </c>
    </row>
    <row r="271" spans="1:4" x14ac:dyDescent="0.25">
      <c r="A271">
        <v>9057492</v>
      </c>
      <c r="B271" t="s">
        <v>1091</v>
      </c>
      <c r="C271">
        <v>66.5</v>
      </c>
      <c r="D271" t="s">
        <v>971</v>
      </c>
    </row>
    <row r="272" spans="1:4" x14ac:dyDescent="0.25">
      <c r="A272">
        <v>6753816</v>
      </c>
      <c r="B272" t="s">
        <v>1078</v>
      </c>
      <c r="C272">
        <v>52.5</v>
      </c>
      <c r="D272" t="s">
        <v>971</v>
      </c>
    </row>
    <row r="273" spans="1:4" x14ac:dyDescent="0.25">
      <c r="A273">
        <v>9658543</v>
      </c>
      <c r="B273" t="s">
        <v>1061</v>
      </c>
      <c r="C273">
        <v>53</v>
      </c>
      <c r="D273" t="s">
        <v>971</v>
      </c>
    </row>
    <row r="274" spans="1:4" x14ac:dyDescent="0.25">
      <c r="A274">
        <v>9856301</v>
      </c>
      <c r="B274" t="s">
        <v>1092</v>
      </c>
      <c r="C274">
        <v>76.5</v>
      </c>
      <c r="D274" t="s">
        <v>971</v>
      </c>
    </row>
    <row r="275" spans="1:4" x14ac:dyDescent="0.25">
      <c r="A275">
        <v>9856389</v>
      </c>
      <c r="B275" t="s">
        <v>1093</v>
      </c>
      <c r="C275">
        <v>73.5</v>
      </c>
      <c r="D275" t="s">
        <v>971</v>
      </c>
    </row>
    <row r="276" spans="1:4" x14ac:dyDescent="0.25">
      <c r="A276">
        <v>9546114</v>
      </c>
      <c r="B276" t="s">
        <v>437</v>
      </c>
      <c r="C276">
        <v>52.5</v>
      </c>
      <c r="D276" t="s">
        <v>971</v>
      </c>
    </row>
    <row r="277" spans="1:4" x14ac:dyDescent="0.25">
      <c r="A277">
        <v>9546136</v>
      </c>
      <c r="B277" t="s">
        <v>1079</v>
      </c>
      <c r="C277">
        <v>64.5</v>
      </c>
      <c r="D277" t="s">
        <v>971</v>
      </c>
    </row>
    <row r="278" spans="1:4" x14ac:dyDescent="0.25">
      <c r="A278">
        <v>9658738</v>
      </c>
      <c r="B278" t="s">
        <v>1062</v>
      </c>
      <c r="C278">
        <v>70</v>
      </c>
      <c r="D278" t="s">
        <v>971</v>
      </c>
    </row>
    <row r="279" spans="1:4" x14ac:dyDescent="0.25">
      <c r="A279">
        <v>9546088</v>
      </c>
      <c r="B279" t="s">
        <v>1080</v>
      </c>
      <c r="C279">
        <v>62</v>
      </c>
      <c r="D279" t="s">
        <v>971</v>
      </c>
    </row>
    <row r="280" spans="1:4" x14ac:dyDescent="0.25">
      <c r="A280">
        <v>9546192</v>
      </c>
      <c r="B280" t="s">
        <v>1063</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1081</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1068</v>
      </c>
      <c r="C287">
        <v>35.4</v>
      </c>
      <c r="D287" t="s">
        <v>971</v>
      </c>
    </row>
    <row r="288" spans="1:4" x14ac:dyDescent="0.25">
      <c r="A288">
        <v>9658613</v>
      </c>
      <c r="B288" t="s">
        <v>1047</v>
      </c>
      <c r="C288">
        <v>51</v>
      </c>
      <c r="D288" t="s">
        <v>971</v>
      </c>
    </row>
    <row r="289" spans="1:4" x14ac:dyDescent="0.25">
      <c r="A289">
        <v>9658532</v>
      </c>
      <c r="B289" t="s">
        <v>1048</v>
      </c>
      <c r="C289">
        <v>46.71</v>
      </c>
      <c r="D289" t="s">
        <v>971</v>
      </c>
    </row>
    <row r="290" spans="1:4" x14ac:dyDescent="0.25">
      <c r="A290">
        <v>8881735</v>
      </c>
      <c r="B290" t="s">
        <v>1049</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1050</v>
      </c>
      <c r="C293">
        <v>46.52</v>
      </c>
      <c r="D293" t="s">
        <v>971</v>
      </c>
    </row>
    <row r="294" spans="1:4" x14ac:dyDescent="0.25">
      <c r="A294">
        <v>9546228</v>
      </c>
      <c r="B294" t="s">
        <v>1069</v>
      </c>
      <c r="C294">
        <v>45</v>
      </c>
      <c r="D294" t="s">
        <v>971</v>
      </c>
    </row>
    <row r="295" spans="1:4" x14ac:dyDescent="0.25">
      <c r="A295">
        <v>9546239</v>
      </c>
      <c r="B295" t="s">
        <v>1070</v>
      </c>
      <c r="C295">
        <v>49.08</v>
      </c>
      <c r="D295" t="s">
        <v>971</v>
      </c>
    </row>
    <row r="296" spans="1:4" x14ac:dyDescent="0.25">
      <c r="A296">
        <v>8748195</v>
      </c>
      <c r="B296" t="s">
        <v>1071</v>
      </c>
      <c r="C296">
        <v>49.2</v>
      </c>
      <c r="D296" t="s">
        <v>971</v>
      </c>
    </row>
    <row r="297" spans="1:4" x14ac:dyDescent="0.25">
      <c r="A297">
        <v>9546217</v>
      </c>
      <c r="B297" t="s">
        <v>1072</v>
      </c>
      <c r="C297">
        <v>38.43</v>
      </c>
      <c r="D297" t="s">
        <v>971</v>
      </c>
    </row>
    <row r="298" spans="1:4" x14ac:dyDescent="0.25">
      <c r="A298">
        <v>8748151</v>
      </c>
      <c r="B298" t="s">
        <v>1073</v>
      </c>
      <c r="C298">
        <v>43.31</v>
      </c>
      <c r="D298" t="s">
        <v>971</v>
      </c>
    </row>
    <row r="299" spans="1:4" x14ac:dyDescent="0.25">
      <c r="A299">
        <v>9546103</v>
      </c>
      <c r="B299" t="s">
        <v>1052</v>
      </c>
      <c r="C299">
        <v>54.88</v>
      </c>
      <c r="D299" t="s">
        <v>971</v>
      </c>
    </row>
    <row r="300" spans="1:4" x14ac:dyDescent="0.25">
      <c r="A300">
        <v>9546240</v>
      </c>
      <c r="B300" t="s">
        <v>432</v>
      </c>
      <c r="C300">
        <v>51.69</v>
      </c>
      <c r="D300" t="s">
        <v>971</v>
      </c>
    </row>
    <row r="301" spans="1:4" x14ac:dyDescent="0.25">
      <c r="A301">
        <v>8881713</v>
      </c>
      <c r="B301" t="s">
        <v>1053</v>
      </c>
      <c r="C301">
        <v>46.43</v>
      </c>
      <c r="D301" t="s">
        <v>971</v>
      </c>
    </row>
    <row r="302" spans="1:4" x14ac:dyDescent="0.25">
      <c r="A302">
        <v>8881724</v>
      </c>
      <c r="B302" t="s">
        <v>1074</v>
      </c>
      <c r="C302">
        <v>76.319999999999993</v>
      </c>
      <c r="D302" t="s">
        <v>971</v>
      </c>
    </row>
    <row r="303" spans="1:4" x14ac:dyDescent="0.25">
      <c r="A303">
        <v>9658598</v>
      </c>
      <c r="B303" t="s">
        <v>1054</v>
      </c>
      <c r="C303">
        <v>56.62</v>
      </c>
      <c r="D303" t="s">
        <v>971</v>
      </c>
    </row>
    <row r="304" spans="1:4" x14ac:dyDescent="0.25">
      <c r="A304">
        <v>9658761</v>
      </c>
      <c r="B304" t="s">
        <v>1055</v>
      </c>
      <c r="C304">
        <v>54.98</v>
      </c>
      <c r="D304" t="s">
        <v>971</v>
      </c>
    </row>
    <row r="305" spans="1:4" x14ac:dyDescent="0.25">
      <c r="A305">
        <v>9658794</v>
      </c>
      <c r="B305" t="s">
        <v>1089</v>
      </c>
      <c r="C305">
        <v>39.049999999999997</v>
      </c>
      <c r="D305" t="s">
        <v>971</v>
      </c>
    </row>
    <row r="306" spans="1:4" x14ac:dyDescent="0.25">
      <c r="A306">
        <v>9546170</v>
      </c>
      <c r="B306" t="s">
        <v>1075</v>
      </c>
      <c r="C306">
        <v>68.84</v>
      </c>
      <c r="D306" t="s">
        <v>971</v>
      </c>
    </row>
    <row r="307" spans="1:4" x14ac:dyDescent="0.25">
      <c r="A307">
        <v>9546206</v>
      </c>
      <c r="B307" t="s">
        <v>1076</v>
      </c>
      <c r="C307">
        <v>62.67</v>
      </c>
      <c r="D307" t="s">
        <v>971</v>
      </c>
    </row>
    <row r="308" spans="1:4" x14ac:dyDescent="0.25">
      <c r="A308">
        <v>9658554</v>
      </c>
      <c r="B308" t="s">
        <v>1056</v>
      </c>
      <c r="C308">
        <v>63.98</v>
      </c>
      <c r="D308" t="s">
        <v>971</v>
      </c>
    </row>
    <row r="309" spans="1:4" x14ac:dyDescent="0.25">
      <c r="A309">
        <v>9658565</v>
      </c>
      <c r="B309" t="s">
        <v>1057</v>
      </c>
      <c r="C309">
        <v>57.13</v>
      </c>
      <c r="D309" t="s">
        <v>971</v>
      </c>
    </row>
    <row r="310" spans="1:4" x14ac:dyDescent="0.25">
      <c r="A310">
        <v>9658679</v>
      </c>
      <c r="B310" t="s">
        <v>1058</v>
      </c>
      <c r="C310">
        <v>57.88</v>
      </c>
      <c r="D310" t="s">
        <v>971</v>
      </c>
    </row>
    <row r="311" spans="1:4" x14ac:dyDescent="0.25">
      <c r="A311">
        <v>9658749</v>
      </c>
      <c r="B311" t="s">
        <v>1059</v>
      </c>
      <c r="C311">
        <v>48.44</v>
      </c>
      <c r="D311" t="s">
        <v>971</v>
      </c>
    </row>
    <row r="312" spans="1:4" x14ac:dyDescent="0.25">
      <c r="A312">
        <v>9658521</v>
      </c>
      <c r="B312" t="s">
        <v>1060</v>
      </c>
      <c r="C312">
        <v>86.71</v>
      </c>
      <c r="D312" t="s">
        <v>971</v>
      </c>
    </row>
    <row r="313" spans="1:4" x14ac:dyDescent="0.25">
      <c r="A313">
        <v>9546125</v>
      </c>
      <c r="B313" t="s">
        <v>1077</v>
      </c>
      <c r="C313">
        <v>65.52</v>
      </c>
      <c r="D313" t="s">
        <v>971</v>
      </c>
    </row>
    <row r="314" spans="1:4" x14ac:dyDescent="0.25">
      <c r="A314">
        <v>6753816</v>
      </c>
      <c r="B314" t="s">
        <v>1078</v>
      </c>
      <c r="C314">
        <v>40.43</v>
      </c>
      <c r="D314" t="s">
        <v>971</v>
      </c>
    </row>
    <row r="315" spans="1:4" x14ac:dyDescent="0.25">
      <c r="A315">
        <v>9658543</v>
      </c>
      <c r="B315" t="s">
        <v>1061</v>
      </c>
      <c r="C315">
        <v>27.55</v>
      </c>
      <c r="D315" t="s">
        <v>971</v>
      </c>
    </row>
    <row r="316" spans="1:4" x14ac:dyDescent="0.25">
      <c r="A316">
        <v>9546114</v>
      </c>
      <c r="B316" t="s">
        <v>437</v>
      </c>
      <c r="C316">
        <v>59.33</v>
      </c>
      <c r="D316" t="s">
        <v>971</v>
      </c>
    </row>
    <row r="317" spans="1:4" x14ac:dyDescent="0.25">
      <c r="A317">
        <v>9546066</v>
      </c>
      <c r="B317" t="s">
        <v>1034</v>
      </c>
      <c r="C317">
        <v>59.65</v>
      </c>
      <c r="D317" t="s">
        <v>971</v>
      </c>
    </row>
    <row r="318" spans="1:4" x14ac:dyDescent="0.25">
      <c r="A318">
        <v>9546136</v>
      </c>
      <c r="B318" t="s">
        <v>1079</v>
      </c>
      <c r="C318">
        <v>63.73</v>
      </c>
      <c r="D318" t="s">
        <v>971</v>
      </c>
    </row>
    <row r="319" spans="1:4" x14ac:dyDescent="0.25">
      <c r="A319">
        <v>9658738</v>
      </c>
      <c r="B319" t="s">
        <v>1062</v>
      </c>
      <c r="C319">
        <v>50.4</v>
      </c>
      <c r="D319" t="s">
        <v>971</v>
      </c>
    </row>
    <row r="320" spans="1:4" x14ac:dyDescent="0.25">
      <c r="A320">
        <v>9546088</v>
      </c>
      <c r="B320" t="s">
        <v>1080</v>
      </c>
      <c r="C320">
        <v>60.35</v>
      </c>
      <c r="D320" t="s">
        <v>971</v>
      </c>
    </row>
    <row r="321" spans="1:4" x14ac:dyDescent="0.25">
      <c r="A321">
        <v>9546192</v>
      </c>
      <c r="B321" t="s">
        <v>1063</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1081</v>
      </c>
      <c r="C324">
        <v>72.42</v>
      </c>
      <c r="D324" t="s">
        <v>971</v>
      </c>
    </row>
    <row r="325" spans="1:4" x14ac:dyDescent="0.25">
      <c r="A325">
        <v>9057573</v>
      </c>
      <c r="B325" t="s">
        <v>1064</v>
      </c>
      <c r="C325">
        <v>70.12</v>
      </c>
      <c r="D325" t="s">
        <v>971</v>
      </c>
    </row>
    <row r="326" spans="1:4" x14ac:dyDescent="0.25">
      <c r="A326">
        <v>9057609</v>
      </c>
      <c r="B326" t="s">
        <v>1051</v>
      </c>
      <c r="C326">
        <v>56.02</v>
      </c>
      <c r="D326" t="s">
        <v>971</v>
      </c>
    </row>
    <row r="327" spans="1:4" x14ac:dyDescent="0.25">
      <c r="A327">
        <v>9057506</v>
      </c>
      <c r="B327" t="s">
        <v>1065</v>
      </c>
      <c r="C327">
        <v>57.42</v>
      </c>
      <c r="D327" t="s">
        <v>971</v>
      </c>
    </row>
    <row r="328" spans="1:4" x14ac:dyDescent="0.25">
      <c r="A328">
        <v>9057528</v>
      </c>
      <c r="B328" t="s">
        <v>1066</v>
      </c>
      <c r="C328">
        <v>44.48</v>
      </c>
      <c r="D328" t="s">
        <v>971</v>
      </c>
    </row>
    <row r="329" spans="1:4" x14ac:dyDescent="0.25">
      <c r="A329">
        <v>8286206</v>
      </c>
      <c r="B329" t="s">
        <v>975</v>
      </c>
      <c r="C329">
        <v>58.1</v>
      </c>
      <c r="D329" t="s">
        <v>971</v>
      </c>
    </row>
    <row r="330" spans="1:4" x14ac:dyDescent="0.25">
      <c r="A330">
        <v>9057551</v>
      </c>
      <c r="B330" t="s">
        <v>1067</v>
      </c>
      <c r="C330">
        <v>77.41</v>
      </c>
      <c r="D330" t="s">
        <v>971</v>
      </c>
    </row>
    <row r="331" spans="1:4" x14ac:dyDescent="0.25">
      <c r="A331">
        <v>10674369</v>
      </c>
      <c r="B331" t="s">
        <v>1034</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55239F-6A6D-4B9D-9390-628FE06050AF}">
  <ds:schemaRefs>
    <ds:schemaRef ds:uri="http://purl.org/dc/terms/"/>
    <ds:schemaRef ds:uri="http://schemas.microsoft.com/office/2006/documentManagement/types"/>
    <ds:schemaRef ds:uri="e2763e64-283e-4da1-a25b-289f1ad14240"/>
    <ds:schemaRef ds:uri="http://purl.org/dc/elements/1.1/"/>
    <ds:schemaRef ds:uri="85fb1885-c38d-4adc-8d92-15adf9a7320b"/>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ACD33904-FE16-46C5-A396-8FB92F0D08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Aug-2021-CL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2025-10-05T15:19:09Z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