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<sst xmlns="http://schemas.openxmlformats.org/spreadsheetml/2006/main" count="86" uniqueCount="86">
  <si>
    <t>日期</t>
  </si>
  <si>
    <t>车牌</t>
  </si>
  <si>
    <t>编号</t>
  </si>
  <si>
    <t>湿重吨</t>
  </si>
  <si>
    <t>水分</t>
  </si>
  <si>
    <t>干重吨</t>
  </si>
  <si>
    <t>铜平均品位</t>
  </si>
  <si>
    <t>钴平均品位</t>
  </si>
  <si>
    <t>可溶钴品位</t>
  </si>
  <si>
    <t>铜金属量</t>
  </si>
  <si>
    <t>lme铜均价格</t>
  </si>
  <si>
    <t>CU价格系数</t>
  </si>
  <si>
    <t>钴金属量</t>
  </si>
  <si>
    <t>MB价格</t>
  </si>
  <si>
    <t>钴系数</t>
  </si>
  <si>
    <t>铜货值</t>
  </si>
  <si>
    <t>钴货值</t>
  </si>
  <si>
    <t>预付款</t>
  </si>
  <si>
    <t>实付金额</t>
  </si>
  <si>
    <t>备注</t>
  </si>
  <si>
    <t>220104A</t>
  </si>
  <si>
    <t>220104B</t>
  </si>
  <si>
    <t>220105B</t>
  </si>
  <si>
    <t>220105C</t>
  </si>
  <si>
    <t>220105D</t>
  </si>
  <si>
    <t>220105E</t>
  </si>
  <si>
    <t>220105F</t>
  </si>
  <si>
    <t>220105G</t>
  </si>
  <si>
    <t>220106A</t>
  </si>
  <si>
    <t>220106B</t>
  </si>
  <si>
    <t>220106C</t>
  </si>
  <si>
    <t>220106D</t>
  </si>
  <si>
    <t>220108F</t>
  </si>
  <si>
    <t>220109D</t>
  </si>
  <si>
    <t>220110B</t>
  </si>
  <si>
    <t>220110C</t>
  </si>
  <si>
    <t>220110D</t>
  </si>
  <si>
    <t>220110F</t>
  </si>
  <si>
    <t>220110G</t>
  </si>
  <si>
    <t>220110H</t>
  </si>
  <si>
    <t>220110I</t>
  </si>
  <si>
    <t>220110J</t>
  </si>
  <si>
    <t>220111A</t>
  </si>
  <si>
    <t>220111B</t>
  </si>
  <si>
    <t>220111C</t>
  </si>
  <si>
    <t>220111D</t>
  </si>
  <si>
    <t>220111E</t>
  </si>
  <si>
    <t>220111F</t>
  </si>
  <si>
    <t>220111H</t>
  </si>
  <si>
    <t>220111K</t>
  </si>
  <si>
    <t>220111L</t>
  </si>
  <si>
    <t>220111M</t>
  </si>
  <si>
    <t>220114C</t>
  </si>
  <si>
    <t>220114B</t>
  </si>
  <si>
    <t>220115A</t>
  </si>
  <si>
    <t>220115D</t>
  </si>
  <si>
    <t>220115E</t>
  </si>
  <si>
    <t>220115F</t>
  </si>
  <si>
    <t>220120B</t>
  </si>
  <si>
    <t>220130B</t>
  </si>
  <si>
    <t>220130C</t>
  </si>
  <si>
    <t>220130D</t>
  </si>
  <si>
    <t>220130E</t>
  </si>
  <si>
    <t>220130F</t>
  </si>
  <si>
    <t>220130G</t>
  </si>
  <si>
    <t>220130H</t>
  </si>
  <si>
    <t>220130I</t>
  </si>
  <si>
    <t>220130J</t>
  </si>
  <si>
    <t>220130L</t>
  </si>
  <si>
    <t>220130M</t>
  </si>
  <si>
    <t>220131A</t>
  </si>
  <si>
    <t>220109C</t>
  </si>
  <si>
    <t>220110A</t>
  </si>
  <si>
    <t>220111I</t>
  </si>
  <si>
    <t>220104C</t>
  </si>
  <si>
    <t>220110E</t>
  </si>
  <si>
    <t>220115C</t>
  </si>
  <si>
    <t>220115G</t>
  </si>
  <si>
    <t>220108A</t>
  </si>
  <si>
    <t>220108C</t>
  </si>
  <si>
    <t>220111G</t>
  </si>
  <si>
    <t>220115B</t>
  </si>
  <si>
    <t>220108D</t>
  </si>
  <si>
    <t>220109A</t>
  </si>
  <si>
    <t>220109B</t>
  </si>
  <si>
    <t>1月总货款</t>
  </si>
</sst>
</file>

<file path=xl/styles.xml><?xml version="1.0" encoding="utf-8"?>
<styleSheet xmlns="http://schemas.openxmlformats.org/spreadsheetml/2006/main">
  <numFmts count="11">
    <numFmt numFmtId="41" formatCode="_ * #,##0_ ;_ * \-#,##0_ ;_ * &quot;-&quot;_ ;_ @_ "/>
    <numFmt numFmtId="176" formatCode="0.00_);\(0.00\)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7" formatCode="#,##0.0_ "/>
    <numFmt numFmtId="178" formatCode="_ * #,##0.0_ ;_ * \-#,##0.0_ ;_ * &quot;-&quot;??_ ;_ @_ "/>
    <numFmt numFmtId="179" formatCode="0_);[Red]\(0\)"/>
    <numFmt numFmtId="180" formatCode="\$#,##0;\-\$#,##0"/>
    <numFmt numFmtId="24" formatCode="\$#,##0_);[Red]\(\$#,##0\)"/>
    <numFmt numFmtId="181" formatCode="#,##0_ "/>
  </numFmts>
  <fonts count="26">
    <font>
      <sz val="11"/>
      <color theme="1"/>
      <name val="宋体"/>
      <charset val="134"/>
      <scheme val="minor"/>
    </font>
    <font>
      <b/>
      <sz val="14"/>
      <name val="宋体"/>
      <charset val="134"/>
      <scheme val="minor"/>
    </font>
    <font>
      <sz val="14"/>
      <name val="宋体"/>
      <charset val="134"/>
      <scheme val="minor"/>
    </font>
    <font>
      <b/>
      <sz val="14"/>
      <name val="等线"/>
      <charset val="134"/>
    </font>
    <font>
      <sz val="14"/>
      <name val="等线"/>
      <charset val="134"/>
    </font>
    <font>
      <b/>
      <sz val="14"/>
      <color rgb="FFFF0000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indexed="8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4" fillId="12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21" borderId="7" applyNumberFormat="0" applyFont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1" fillId="11" borderId="4" applyNumberFormat="0" applyAlignment="0" applyProtection="0">
      <alignment vertical="center"/>
    </xf>
    <xf numFmtId="0" fontId="12" fillId="11" borderId="5" applyNumberFormat="0" applyAlignment="0" applyProtection="0">
      <alignment vertical="center"/>
    </xf>
    <xf numFmtId="0" fontId="6" fillId="2" borderId="2" applyNumberFormat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25" fillId="0" borderId="0">
      <alignment vertical="center"/>
    </xf>
  </cellStyleXfs>
  <cellXfs count="32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14" fontId="3" fillId="0" borderId="1" xfId="49" applyNumberFormat="1" applyFont="1" applyFill="1" applyBorder="1" applyAlignment="1">
      <alignment horizontal="center" vertical="center" wrapText="1"/>
    </xf>
    <xf numFmtId="0" fontId="3" fillId="0" borderId="1" xfId="49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177" fontId="3" fillId="0" borderId="1" xfId="49" applyNumberFormat="1" applyFont="1" applyFill="1" applyBorder="1" applyAlignment="1">
      <alignment horizontal="center" vertical="center" wrapText="1"/>
    </xf>
    <xf numFmtId="14" fontId="4" fillId="0" borderId="1" xfId="0" applyNumberFormat="1" applyFont="1" applyFill="1" applyBorder="1" applyAlignment="1">
      <alignment horizontal="center" vertical="center" shrinkToFit="1"/>
    </xf>
    <xf numFmtId="0" fontId="4" fillId="0" borderId="1" xfId="0" applyFont="1" applyFill="1" applyBorder="1" applyAlignment="1">
      <alignment horizontal="center" vertical="center" shrinkToFit="1"/>
    </xf>
    <xf numFmtId="0" fontId="4" fillId="0" borderId="1" xfId="0" applyFont="1" applyFill="1" applyBorder="1" applyAlignment="1">
      <alignment horizontal="center" vertical="center"/>
    </xf>
    <xf numFmtId="10" fontId="4" fillId="0" borderId="1" xfId="0" applyNumberFormat="1" applyFont="1" applyFill="1" applyBorder="1" applyAlignment="1">
      <alignment horizontal="center" vertical="center" shrinkToFit="1"/>
    </xf>
    <xf numFmtId="177" fontId="4" fillId="0" borderId="1" xfId="8" applyNumberFormat="1" applyFont="1" applyFill="1" applyBorder="1" applyAlignment="1">
      <alignment horizontal="center" vertical="center" shrinkToFit="1"/>
    </xf>
    <xf numFmtId="10" fontId="4" fillId="0" borderId="1" xfId="49" applyNumberFormat="1" applyFont="1" applyFill="1" applyBorder="1" applyAlignment="1">
      <alignment horizontal="center" vertical="center" shrinkToFit="1"/>
    </xf>
    <xf numFmtId="178" fontId="3" fillId="0" borderId="1" xfId="8" applyNumberFormat="1" applyFont="1" applyFill="1" applyBorder="1" applyAlignment="1">
      <alignment vertical="center" shrinkToFit="1"/>
    </xf>
    <xf numFmtId="176" fontId="3" fillId="0" borderId="1" xfId="49" applyNumberFormat="1" applyFont="1" applyFill="1" applyBorder="1" applyAlignment="1">
      <alignment horizontal="center" vertical="center" wrapText="1"/>
    </xf>
    <xf numFmtId="179" fontId="3" fillId="0" borderId="1" xfId="49" applyNumberFormat="1" applyFont="1" applyFill="1" applyBorder="1" applyAlignment="1">
      <alignment horizontal="center" vertical="center" wrapText="1"/>
    </xf>
    <xf numFmtId="177" fontId="4" fillId="0" borderId="1" xfId="8" applyNumberFormat="1" applyFont="1" applyFill="1" applyBorder="1" applyAlignment="1">
      <alignment horizontal="center" vertical="center"/>
    </xf>
    <xf numFmtId="178" fontId="4" fillId="0" borderId="1" xfId="8" applyNumberFormat="1" applyFont="1" applyFill="1" applyBorder="1" applyAlignment="1">
      <alignment vertical="center" shrinkToFit="1"/>
    </xf>
    <xf numFmtId="0" fontId="4" fillId="0" borderId="1" xfId="49" applyFont="1" applyFill="1" applyBorder="1" applyAlignment="1">
      <alignment horizontal="center" vertical="center" shrinkToFit="1"/>
    </xf>
    <xf numFmtId="176" fontId="4" fillId="0" borderId="1" xfId="49" applyNumberFormat="1" applyFont="1" applyFill="1" applyBorder="1" applyAlignment="1">
      <alignment horizontal="center" vertical="center" shrinkToFit="1"/>
    </xf>
    <xf numFmtId="179" fontId="4" fillId="0" borderId="1" xfId="8" applyNumberFormat="1" applyFont="1" applyFill="1" applyBorder="1" applyAlignment="1">
      <alignment horizontal="center" vertical="center" shrinkToFit="1"/>
    </xf>
    <xf numFmtId="176" fontId="4" fillId="0" borderId="1" xfId="49" applyNumberFormat="1" applyFont="1" applyFill="1" applyBorder="1" applyAlignment="1">
      <alignment vertical="center" shrinkToFit="1"/>
    </xf>
    <xf numFmtId="179" fontId="4" fillId="0" borderId="1" xfId="8" applyNumberFormat="1" applyFont="1" applyFill="1" applyBorder="1" applyAlignment="1">
      <alignment vertical="center" shrinkToFit="1"/>
    </xf>
    <xf numFmtId="0" fontId="3" fillId="0" borderId="1" xfId="0" applyFont="1" applyFill="1" applyBorder="1" applyAlignment="1">
      <alignment horizontal="center" vertical="center" wrapText="1"/>
    </xf>
    <xf numFmtId="180" fontId="4" fillId="0" borderId="1" xfId="8" applyNumberFormat="1" applyFont="1" applyFill="1" applyBorder="1" applyAlignment="1">
      <alignment horizontal="center" vertical="center" shrinkToFit="1"/>
    </xf>
    <xf numFmtId="24" fontId="4" fillId="0" borderId="1" xfId="49" applyNumberFormat="1" applyFont="1" applyFill="1" applyBorder="1" applyAlignment="1">
      <alignment horizontal="center" vertical="center" shrinkToFit="1"/>
    </xf>
    <xf numFmtId="24" fontId="3" fillId="0" borderId="1" xfId="49" applyNumberFormat="1" applyFont="1" applyFill="1" applyBorder="1" applyAlignment="1">
      <alignment horizontal="center" vertical="center" shrinkToFit="1"/>
    </xf>
    <xf numFmtId="0" fontId="2" fillId="0" borderId="1" xfId="0" applyFont="1" applyFill="1" applyBorder="1" applyAlignment="1">
      <alignment vertical="center"/>
    </xf>
    <xf numFmtId="177" fontId="2" fillId="0" borderId="1" xfId="0" applyNumberFormat="1" applyFont="1" applyFill="1" applyBorder="1" applyAlignment="1">
      <alignment vertical="center"/>
    </xf>
    <xf numFmtId="181" fontId="5" fillId="0" borderId="1" xfId="0" applyNumberFormat="1" applyFont="1" applyFill="1" applyBorder="1" applyAlignment="1">
      <alignment vertical="center"/>
    </xf>
    <xf numFmtId="180" fontId="5" fillId="0" borderId="1" xfId="0" applyNumberFormat="1" applyFont="1" applyFill="1" applyBorder="1" applyAlignment="1">
      <alignment horizontal="center" vertical="center"/>
    </xf>
    <xf numFmtId="180" fontId="5" fillId="0" borderId="1" xfId="0" applyNumberFormat="1" applyFont="1" applyFill="1" applyBorder="1" applyAlignment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_Sheet1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72"/>
  <sheetViews>
    <sheetView tabSelected="1" workbookViewId="0">
      <pane ySplit="1" topLeftCell="A38" activePane="bottomLeft" state="frozen"/>
      <selection/>
      <selection pane="bottomLeft" activeCell="O75" sqref="O75"/>
    </sheetView>
  </sheetViews>
  <sheetFormatPr defaultColWidth="9" defaultRowHeight="13.5"/>
  <cols>
    <col min="6" max="6" width="14.125" customWidth="1"/>
    <col min="10" max="10" width="9.5"/>
    <col min="19" max="19" width="13.625" customWidth="1"/>
  </cols>
  <sheetData>
    <row r="1" s="1" customFormat="1" ht="36" spans="1:20">
      <c r="A1" s="3" t="s">
        <v>0</v>
      </c>
      <c r="B1" s="4" t="s">
        <v>1</v>
      </c>
      <c r="C1" s="5" t="s">
        <v>2</v>
      </c>
      <c r="D1" s="4" t="s">
        <v>3</v>
      </c>
      <c r="E1" s="4" t="s">
        <v>4</v>
      </c>
      <c r="F1" s="6" t="s">
        <v>5</v>
      </c>
      <c r="G1" s="4" t="s">
        <v>6</v>
      </c>
      <c r="H1" s="4" t="s">
        <v>7</v>
      </c>
      <c r="I1" s="4" t="s">
        <v>8</v>
      </c>
      <c r="J1" s="6" t="s">
        <v>9</v>
      </c>
      <c r="K1" s="13" t="s">
        <v>10</v>
      </c>
      <c r="L1" s="4" t="s">
        <v>11</v>
      </c>
      <c r="M1" s="6" t="s">
        <v>12</v>
      </c>
      <c r="N1" s="14" t="s">
        <v>13</v>
      </c>
      <c r="O1" s="14" t="s">
        <v>14</v>
      </c>
      <c r="P1" s="15" t="s">
        <v>15</v>
      </c>
      <c r="Q1" s="4" t="s">
        <v>16</v>
      </c>
      <c r="R1" s="4" t="s">
        <v>17</v>
      </c>
      <c r="S1" s="4" t="s">
        <v>18</v>
      </c>
      <c r="T1" s="23" t="s">
        <v>19</v>
      </c>
    </row>
    <row r="2" s="2" customFormat="1" ht="18.75" customHeight="1" spans="1:20">
      <c r="A2" s="7">
        <v>44565</v>
      </c>
      <c r="B2" s="8">
        <v>744</v>
      </c>
      <c r="C2" s="9" t="s">
        <v>20</v>
      </c>
      <c r="D2" s="8">
        <v>64000</v>
      </c>
      <c r="E2" s="10">
        <v>0.102</v>
      </c>
      <c r="F2" s="11">
        <f t="shared" ref="F2:F55" si="0">D2*(1-E2)</f>
        <v>57472</v>
      </c>
      <c r="G2" s="12">
        <v>0.021</v>
      </c>
      <c r="H2" s="12">
        <v>0</v>
      </c>
      <c r="I2" s="12">
        <v>0.027</v>
      </c>
      <c r="J2" s="16">
        <f t="shared" ref="J2:J55" si="1">F2*G2</f>
        <v>1206.912</v>
      </c>
      <c r="K2" s="17">
        <v>0</v>
      </c>
      <c r="L2" s="18">
        <v>0</v>
      </c>
      <c r="M2" s="11">
        <f t="shared" ref="M2:M55" si="2">F2*I2</f>
        <v>1551.744</v>
      </c>
      <c r="N2" s="19">
        <v>34.03</v>
      </c>
      <c r="O2" s="19">
        <v>0.38</v>
      </c>
      <c r="P2" s="20">
        <f>F2*15/1000</f>
        <v>862.08</v>
      </c>
      <c r="Q2" s="24">
        <f>M2*2.2046*N2*O2</f>
        <v>44237.9938183834</v>
      </c>
      <c r="R2" s="24"/>
      <c r="S2" s="25">
        <f>P2+Q2</f>
        <v>45100.0738183834</v>
      </c>
      <c r="T2" s="8"/>
    </row>
    <row r="3" s="2" customFormat="1" ht="18.75" customHeight="1" spans="1:20">
      <c r="A3" s="7">
        <v>44565</v>
      </c>
      <c r="B3" s="8">
        <v>3566</v>
      </c>
      <c r="C3" s="9" t="s">
        <v>21</v>
      </c>
      <c r="D3" s="8">
        <v>65440</v>
      </c>
      <c r="E3" s="10">
        <v>0.09</v>
      </c>
      <c r="F3" s="11">
        <f t="shared" si="0"/>
        <v>59550.4</v>
      </c>
      <c r="G3" s="12">
        <v>0.02</v>
      </c>
      <c r="H3" s="12">
        <v>0</v>
      </c>
      <c r="I3" s="12">
        <v>0.025</v>
      </c>
      <c r="J3" s="16">
        <f t="shared" si="1"/>
        <v>1191.008</v>
      </c>
      <c r="K3" s="17">
        <v>0</v>
      </c>
      <c r="L3" s="18">
        <v>0</v>
      </c>
      <c r="M3" s="11">
        <f t="shared" si="2"/>
        <v>1488.76</v>
      </c>
      <c r="N3" s="19">
        <v>34.03</v>
      </c>
      <c r="O3" s="19">
        <v>0.38</v>
      </c>
      <c r="P3" s="20">
        <f>F3*15/1000</f>
        <v>893.256</v>
      </c>
      <c r="Q3" s="24">
        <f t="shared" ref="Q3:Q34" si="3">M3*2.2046*N3*O3</f>
        <v>42442.4103956944</v>
      </c>
      <c r="R3" s="24"/>
      <c r="S3" s="25">
        <f t="shared" ref="S3:S34" si="4">P3+Q3</f>
        <v>43335.6663956944</v>
      </c>
      <c r="T3" s="8"/>
    </row>
    <row r="4" s="2" customFormat="1" ht="18.75" customHeight="1" spans="1:20">
      <c r="A4" s="7">
        <v>44566</v>
      </c>
      <c r="B4" s="8">
        <v>3535</v>
      </c>
      <c r="C4" s="9" t="s">
        <v>22</v>
      </c>
      <c r="D4" s="8">
        <v>71780</v>
      </c>
      <c r="E4" s="10">
        <v>0.082</v>
      </c>
      <c r="F4" s="11">
        <f t="shared" si="0"/>
        <v>65894.04</v>
      </c>
      <c r="G4" s="12">
        <v>0</v>
      </c>
      <c r="H4" s="12">
        <v>0</v>
      </c>
      <c r="I4" s="12">
        <v>0.017</v>
      </c>
      <c r="J4" s="16">
        <f t="shared" si="1"/>
        <v>0</v>
      </c>
      <c r="K4" s="17">
        <v>0</v>
      </c>
      <c r="L4" s="18">
        <v>0</v>
      </c>
      <c r="M4" s="11">
        <f t="shared" si="2"/>
        <v>1120.19868</v>
      </c>
      <c r="N4" s="19">
        <v>34.03</v>
      </c>
      <c r="O4" s="19">
        <v>0.38</v>
      </c>
      <c r="P4" s="20">
        <f t="shared" ref="P4:P9" si="5">F4*G4*K4*L4/100</f>
        <v>0</v>
      </c>
      <c r="Q4" s="24">
        <f t="shared" si="3"/>
        <v>31935.256254383</v>
      </c>
      <c r="R4" s="24"/>
      <c r="S4" s="25">
        <f t="shared" si="4"/>
        <v>31935.256254383</v>
      </c>
      <c r="T4" s="8"/>
    </row>
    <row r="5" s="2" customFormat="1" ht="18.75" customHeight="1" spans="1:20">
      <c r="A5" s="7">
        <v>44566</v>
      </c>
      <c r="B5" s="8">
        <v>4396</v>
      </c>
      <c r="C5" s="9" t="s">
        <v>23</v>
      </c>
      <c r="D5" s="8">
        <v>68140</v>
      </c>
      <c r="E5" s="10">
        <v>0.093</v>
      </c>
      <c r="F5" s="11">
        <f t="shared" si="0"/>
        <v>61802.98</v>
      </c>
      <c r="G5" s="12">
        <v>0</v>
      </c>
      <c r="H5" s="12">
        <v>0</v>
      </c>
      <c r="I5" s="12">
        <v>0.022</v>
      </c>
      <c r="J5" s="16">
        <f t="shared" si="1"/>
        <v>0</v>
      </c>
      <c r="K5" s="17">
        <v>0</v>
      </c>
      <c r="L5" s="18">
        <v>0</v>
      </c>
      <c r="M5" s="11">
        <f t="shared" si="2"/>
        <v>1359.66556</v>
      </c>
      <c r="N5" s="19">
        <v>34.03</v>
      </c>
      <c r="O5" s="19">
        <v>0.38</v>
      </c>
      <c r="P5" s="20">
        <f t="shared" si="5"/>
        <v>0</v>
      </c>
      <c r="Q5" s="24">
        <f t="shared" si="3"/>
        <v>38762.1132341087</v>
      </c>
      <c r="R5" s="24"/>
      <c r="S5" s="25">
        <f t="shared" si="4"/>
        <v>38762.1132341087</v>
      </c>
      <c r="T5" s="8"/>
    </row>
    <row r="6" s="2" customFormat="1" ht="18.75" customHeight="1" spans="1:20">
      <c r="A6" s="7">
        <v>44566</v>
      </c>
      <c r="B6" s="8">
        <v>741</v>
      </c>
      <c r="C6" s="9" t="s">
        <v>24</v>
      </c>
      <c r="D6" s="8">
        <v>66660</v>
      </c>
      <c r="E6" s="10">
        <v>0.093</v>
      </c>
      <c r="F6" s="11">
        <f t="shared" si="0"/>
        <v>60460.62</v>
      </c>
      <c r="G6" s="12">
        <v>0</v>
      </c>
      <c r="H6" s="12">
        <v>0</v>
      </c>
      <c r="I6" s="12">
        <v>0.021</v>
      </c>
      <c r="J6" s="16">
        <f t="shared" si="1"/>
        <v>0</v>
      </c>
      <c r="K6" s="17">
        <v>0</v>
      </c>
      <c r="L6" s="18">
        <v>0</v>
      </c>
      <c r="M6" s="11">
        <f t="shared" si="2"/>
        <v>1269.67302</v>
      </c>
      <c r="N6" s="19">
        <v>34.03</v>
      </c>
      <c r="O6" s="19">
        <v>0.38</v>
      </c>
      <c r="P6" s="20">
        <f t="shared" si="5"/>
        <v>0</v>
      </c>
      <c r="Q6" s="24">
        <f t="shared" si="3"/>
        <v>36196.5551083994</v>
      </c>
      <c r="R6" s="24"/>
      <c r="S6" s="25">
        <f t="shared" si="4"/>
        <v>36196.5551083994</v>
      </c>
      <c r="T6" s="8"/>
    </row>
    <row r="7" s="2" customFormat="1" ht="18.75" customHeight="1" spans="1:20">
      <c r="A7" s="7">
        <v>44566</v>
      </c>
      <c r="B7" s="8">
        <v>487</v>
      </c>
      <c r="C7" s="9" t="s">
        <v>25</v>
      </c>
      <c r="D7" s="8">
        <v>75340</v>
      </c>
      <c r="E7" s="10">
        <v>0.086</v>
      </c>
      <c r="F7" s="11">
        <f t="shared" si="0"/>
        <v>68860.76</v>
      </c>
      <c r="G7" s="12">
        <v>0</v>
      </c>
      <c r="H7" s="12">
        <v>0</v>
      </c>
      <c r="I7" s="12">
        <v>0.016</v>
      </c>
      <c r="J7" s="16">
        <f t="shared" si="1"/>
        <v>0</v>
      </c>
      <c r="K7" s="17">
        <v>0</v>
      </c>
      <c r="L7" s="18">
        <v>0</v>
      </c>
      <c r="M7" s="11">
        <f t="shared" si="2"/>
        <v>1101.77216</v>
      </c>
      <c r="N7" s="19">
        <v>34.03</v>
      </c>
      <c r="O7" s="19">
        <v>0.38</v>
      </c>
      <c r="P7" s="20">
        <f t="shared" si="5"/>
        <v>0</v>
      </c>
      <c r="Q7" s="24">
        <f t="shared" si="3"/>
        <v>31409.942621558</v>
      </c>
      <c r="R7" s="24"/>
      <c r="S7" s="25">
        <f t="shared" si="4"/>
        <v>31409.942621558</v>
      </c>
      <c r="T7" s="8"/>
    </row>
    <row r="8" s="2" customFormat="1" ht="18.75" customHeight="1" spans="1:20">
      <c r="A8" s="7">
        <v>44566</v>
      </c>
      <c r="B8" s="8">
        <v>3566</v>
      </c>
      <c r="C8" s="9" t="s">
        <v>26</v>
      </c>
      <c r="D8" s="8">
        <v>64460</v>
      </c>
      <c r="E8" s="10">
        <v>0.09</v>
      </c>
      <c r="F8" s="11">
        <f t="shared" si="0"/>
        <v>58658.6</v>
      </c>
      <c r="G8" s="12">
        <v>0</v>
      </c>
      <c r="H8" s="12">
        <v>0</v>
      </c>
      <c r="I8" s="12">
        <v>0.023</v>
      </c>
      <c r="J8" s="16">
        <f t="shared" si="1"/>
        <v>0</v>
      </c>
      <c r="K8" s="17">
        <v>0</v>
      </c>
      <c r="L8" s="18">
        <v>0</v>
      </c>
      <c r="M8" s="11">
        <f t="shared" si="2"/>
        <v>1349.1478</v>
      </c>
      <c r="N8" s="19">
        <v>34.03</v>
      </c>
      <c r="O8" s="19">
        <v>0.38</v>
      </c>
      <c r="P8" s="20">
        <f t="shared" si="5"/>
        <v>0</v>
      </c>
      <c r="Q8" s="24">
        <f t="shared" si="3"/>
        <v>38462.2669953842</v>
      </c>
      <c r="R8" s="24"/>
      <c r="S8" s="25">
        <f t="shared" si="4"/>
        <v>38462.2669953842</v>
      </c>
      <c r="T8" s="8"/>
    </row>
    <row r="9" s="2" customFormat="1" ht="18.75" customHeight="1" spans="1:20">
      <c r="A9" s="7">
        <v>44566</v>
      </c>
      <c r="B9" s="8">
        <v>3813</v>
      </c>
      <c r="C9" s="9" t="s">
        <v>27</v>
      </c>
      <c r="D9" s="8">
        <v>77880</v>
      </c>
      <c r="E9" s="10">
        <v>0.091</v>
      </c>
      <c r="F9" s="11">
        <f t="shared" si="0"/>
        <v>70792.92</v>
      </c>
      <c r="G9" s="12">
        <v>0</v>
      </c>
      <c r="H9" s="12">
        <v>0</v>
      </c>
      <c r="I9" s="12">
        <v>0.027</v>
      </c>
      <c r="J9" s="16">
        <f t="shared" si="1"/>
        <v>0</v>
      </c>
      <c r="K9" s="17">
        <v>0</v>
      </c>
      <c r="L9" s="18">
        <v>0</v>
      </c>
      <c r="M9" s="11">
        <f t="shared" si="2"/>
        <v>1911.40884</v>
      </c>
      <c r="N9" s="19">
        <v>34.03</v>
      </c>
      <c r="O9" s="19">
        <v>0.38</v>
      </c>
      <c r="P9" s="20">
        <f t="shared" si="5"/>
        <v>0</v>
      </c>
      <c r="Q9" s="24">
        <f t="shared" si="3"/>
        <v>54491.5220863257</v>
      </c>
      <c r="R9" s="24"/>
      <c r="S9" s="25">
        <f t="shared" si="4"/>
        <v>54491.5220863257</v>
      </c>
      <c r="T9" s="8"/>
    </row>
    <row r="10" s="2" customFormat="1" ht="18.75" customHeight="1" spans="1:20">
      <c r="A10" s="7">
        <v>44567</v>
      </c>
      <c r="B10" s="8">
        <v>688</v>
      </c>
      <c r="C10" s="9" t="s">
        <v>28</v>
      </c>
      <c r="D10" s="8">
        <v>67040</v>
      </c>
      <c r="E10" s="10">
        <v>0.094</v>
      </c>
      <c r="F10" s="11">
        <f t="shared" si="0"/>
        <v>60738.24</v>
      </c>
      <c r="G10" s="12">
        <v>0.02</v>
      </c>
      <c r="H10" s="12">
        <v>0</v>
      </c>
      <c r="I10" s="12">
        <v>0.021</v>
      </c>
      <c r="J10" s="16">
        <f t="shared" si="1"/>
        <v>1214.7648</v>
      </c>
      <c r="K10" s="17">
        <v>0</v>
      </c>
      <c r="L10" s="18">
        <v>0</v>
      </c>
      <c r="M10" s="11">
        <f t="shared" si="2"/>
        <v>1275.50304</v>
      </c>
      <c r="N10" s="19">
        <v>34.03</v>
      </c>
      <c r="O10" s="19">
        <v>0.38</v>
      </c>
      <c r="P10" s="20">
        <f t="shared" ref="P10:P14" si="6">F10*15/1000</f>
        <v>911.0736</v>
      </c>
      <c r="Q10" s="24">
        <f t="shared" si="3"/>
        <v>36362.7606092559</v>
      </c>
      <c r="R10" s="24"/>
      <c r="S10" s="25">
        <f t="shared" si="4"/>
        <v>37273.8342092559</v>
      </c>
      <c r="T10" s="8"/>
    </row>
    <row r="11" s="2" customFormat="1" ht="18.75" customHeight="1" spans="1:20">
      <c r="A11" s="7">
        <v>44567</v>
      </c>
      <c r="B11" s="8">
        <v>4183</v>
      </c>
      <c r="C11" s="9" t="s">
        <v>29</v>
      </c>
      <c r="D11" s="8">
        <v>63680</v>
      </c>
      <c r="E11" s="10">
        <v>0.089</v>
      </c>
      <c r="F11" s="11">
        <f t="shared" si="0"/>
        <v>58012.48</v>
      </c>
      <c r="G11" s="12">
        <v>0.02</v>
      </c>
      <c r="H11" s="12">
        <v>0</v>
      </c>
      <c r="I11" s="12">
        <v>0.024</v>
      </c>
      <c r="J11" s="16">
        <f t="shared" si="1"/>
        <v>1160.2496</v>
      </c>
      <c r="K11" s="17">
        <v>0</v>
      </c>
      <c r="L11" s="18">
        <v>0</v>
      </c>
      <c r="M11" s="11">
        <f t="shared" si="2"/>
        <v>1392.29952</v>
      </c>
      <c r="N11" s="19">
        <v>34.03</v>
      </c>
      <c r="O11" s="19">
        <v>0.38</v>
      </c>
      <c r="P11" s="20">
        <f t="shared" si="6"/>
        <v>870.1872</v>
      </c>
      <c r="Q11" s="24">
        <f t="shared" si="3"/>
        <v>39692.4605857011</v>
      </c>
      <c r="R11" s="24"/>
      <c r="S11" s="25">
        <f t="shared" si="4"/>
        <v>40562.6477857011</v>
      </c>
      <c r="T11" s="8"/>
    </row>
    <row r="12" s="2" customFormat="1" ht="18.75" customHeight="1" spans="1:20">
      <c r="A12" s="7">
        <v>44567</v>
      </c>
      <c r="B12" s="8">
        <v>786</v>
      </c>
      <c r="C12" s="9" t="s">
        <v>30</v>
      </c>
      <c r="D12" s="8">
        <v>72340</v>
      </c>
      <c r="E12" s="10">
        <v>0.103</v>
      </c>
      <c r="F12" s="11">
        <f t="shared" si="0"/>
        <v>64888.98</v>
      </c>
      <c r="G12" s="12">
        <v>0</v>
      </c>
      <c r="H12" s="12">
        <v>0</v>
      </c>
      <c r="I12" s="12">
        <v>0.027</v>
      </c>
      <c r="J12" s="16">
        <f t="shared" si="1"/>
        <v>0</v>
      </c>
      <c r="K12" s="17">
        <v>0</v>
      </c>
      <c r="L12" s="18">
        <v>0</v>
      </c>
      <c r="M12" s="11">
        <f t="shared" si="2"/>
        <v>1752.00246</v>
      </c>
      <c r="N12" s="19">
        <v>34.03</v>
      </c>
      <c r="O12" s="19">
        <v>0.38</v>
      </c>
      <c r="P12" s="20">
        <f t="shared" ref="P12:P50" si="7">F12*G12*K12*L12/100</f>
        <v>0</v>
      </c>
      <c r="Q12" s="24">
        <f t="shared" si="3"/>
        <v>49947.0750299485</v>
      </c>
      <c r="R12" s="24"/>
      <c r="S12" s="25">
        <f t="shared" si="4"/>
        <v>49947.0750299485</v>
      </c>
      <c r="T12" s="8"/>
    </row>
    <row r="13" s="2" customFormat="1" ht="18.75" customHeight="1" spans="1:20">
      <c r="A13" s="7">
        <v>44567</v>
      </c>
      <c r="B13" s="8">
        <v>3841</v>
      </c>
      <c r="C13" s="9" t="s">
        <v>31</v>
      </c>
      <c r="D13" s="8">
        <v>69320</v>
      </c>
      <c r="E13" s="10">
        <v>0.108</v>
      </c>
      <c r="F13" s="11">
        <f t="shared" si="0"/>
        <v>61833.44</v>
      </c>
      <c r="G13" s="12">
        <v>0</v>
      </c>
      <c r="H13" s="12">
        <v>0</v>
      </c>
      <c r="I13" s="12">
        <v>0.026</v>
      </c>
      <c r="J13" s="16">
        <f t="shared" si="1"/>
        <v>0</v>
      </c>
      <c r="K13" s="17">
        <v>0</v>
      </c>
      <c r="L13" s="18">
        <v>0</v>
      </c>
      <c r="M13" s="11">
        <f t="shared" si="2"/>
        <v>1607.66944</v>
      </c>
      <c r="N13" s="19">
        <v>34.03</v>
      </c>
      <c r="O13" s="19">
        <v>0.38</v>
      </c>
      <c r="P13" s="20">
        <f t="shared" si="7"/>
        <v>0</v>
      </c>
      <c r="Q13" s="24">
        <f t="shared" si="3"/>
        <v>45832.3478284587</v>
      </c>
      <c r="R13" s="24"/>
      <c r="S13" s="25">
        <f t="shared" si="4"/>
        <v>45832.3478284587</v>
      </c>
      <c r="T13" s="8"/>
    </row>
    <row r="14" s="2" customFormat="1" ht="18.75" customHeight="1" spans="1:20">
      <c r="A14" s="7">
        <v>44569</v>
      </c>
      <c r="B14" s="8">
        <v>741</v>
      </c>
      <c r="C14" s="9" t="s">
        <v>32</v>
      </c>
      <c r="D14" s="8">
        <v>63920</v>
      </c>
      <c r="E14" s="10">
        <v>0.059</v>
      </c>
      <c r="F14" s="11">
        <f t="shared" si="0"/>
        <v>60148.72</v>
      </c>
      <c r="G14" s="12">
        <v>0.021</v>
      </c>
      <c r="H14" s="12">
        <v>0</v>
      </c>
      <c r="I14" s="12">
        <v>0.026</v>
      </c>
      <c r="J14" s="16">
        <f t="shared" si="1"/>
        <v>1263.12312</v>
      </c>
      <c r="K14" s="17">
        <v>0</v>
      </c>
      <c r="L14" s="18">
        <v>0</v>
      </c>
      <c r="M14" s="11">
        <f t="shared" si="2"/>
        <v>1563.86672</v>
      </c>
      <c r="N14" s="19">
        <v>34.03</v>
      </c>
      <c r="O14" s="19">
        <v>0.38</v>
      </c>
      <c r="P14" s="20">
        <f t="shared" si="6"/>
        <v>902.2308</v>
      </c>
      <c r="Q14" s="24">
        <f t="shared" si="3"/>
        <v>44583.5951626914</v>
      </c>
      <c r="R14" s="24"/>
      <c r="S14" s="25">
        <f t="shared" si="4"/>
        <v>45485.8259626914</v>
      </c>
      <c r="T14" s="8"/>
    </row>
    <row r="15" s="2" customFormat="1" ht="18.75" customHeight="1" spans="1:20">
      <c r="A15" s="7">
        <v>44570</v>
      </c>
      <c r="B15" s="8">
        <v>9682</v>
      </c>
      <c r="C15" s="9" t="s">
        <v>33</v>
      </c>
      <c r="D15" s="8">
        <v>69760</v>
      </c>
      <c r="E15" s="10">
        <v>0.093</v>
      </c>
      <c r="F15" s="11">
        <f t="shared" si="0"/>
        <v>63272.32</v>
      </c>
      <c r="G15" s="12">
        <v>0</v>
      </c>
      <c r="H15" s="12">
        <v>0</v>
      </c>
      <c r="I15" s="12">
        <v>0.027</v>
      </c>
      <c r="J15" s="16">
        <f t="shared" si="1"/>
        <v>0</v>
      </c>
      <c r="K15" s="17">
        <v>0</v>
      </c>
      <c r="L15" s="18">
        <v>0</v>
      </c>
      <c r="M15" s="11">
        <f t="shared" si="2"/>
        <v>1708.35264</v>
      </c>
      <c r="N15" s="19">
        <v>34.03</v>
      </c>
      <c r="O15" s="19">
        <v>0.38</v>
      </c>
      <c r="P15" s="20">
        <f t="shared" si="7"/>
        <v>0</v>
      </c>
      <c r="Q15" s="24">
        <f t="shared" si="3"/>
        <v>48702.6813236841</v>
      </c>
      <c r="R15" s="24"/>
      <c r="S15" s="25">
        <f t="shared" si="4"/>
        <v>48702.6813236841</v>
      </c>
      <c r="T15" s="8"/>
    </row>
    <row r="16" s="2" customFormat="1" ht="18.75" customHeight="1" spans="1:20">
      <c r="A16" s="7">
        <v>44571</v>
      </c>
      <c r="B16" s="8">
        <v>1732</v>
      </c>
      <c r="C16" s="9" t="s">
        <v>34</v>
      </c>
      <c r="D16" s="8">
        <v>63420</v>
      </c>
      <c r="E16" s="10">
        <v>0.089</v>
      </c>
      <c r="F16" s="11">
        <f t="shared" si="0"/>
        <v>57775.62</v>
      </c>
      <c r="G16" s="12">
        <v>0</v>
      </c>
      <c r="H16" s="12">
        <v>0</v>
      </c>
      <c r="I16" s="12">
        <v>0.014</v>
      </c>
      <c r="J16" s="16">
        <f t="shared" si="1"/>
        <v>0</v>
      </c>
      <c r="K16" s="17">
        <v>0</v>
      </c>
      <c r="L16" s="18">
        <v>0</v>
      </c>
      <c r="M16" s="11">
        <f t="shared" si="2"/>
        <v>808.85868</v>
      </c>
      <c r="N16" s="19">
        <v>34.03</v>
      </c>
      <c r="O16" s="19">
        <v>0.38</v>
      </c>
      <c r="P16" s="20">
        <f t="shared" si="7"/>
        <v>0</v>
      </c>
      <c r="Q16" s="24">
        <f t="shared" si="3"/>
        <v>23059.3998016333</v>
      </c>
      <c r="R16" s="24"/>
      <c r="S16" s="25">
        <f t="shared" si="4"/>
        <v>23059.3998016333</v>
      </c>
      <c r="T16" s="8"/>
    </row>
    <row r="17" s="2" customFormat="1" ht="18.75" customHeight="1" spans="1:20">
      <c r="A17" s="7">
        <v>44571</v>
      </c>
      <c r="B17" s="8">
        <v>252</v>
      </c>
      <c r="C17" s="9" t="s">
        <v>35</v>
      </c>
      <c r="D17" s="8">
        <v>58880</v>
      </c>
      <c r="E17" s="10">
        <v>0.094</v>
      </c>
      <c r="F17" s="11">
        <f t="shared" si="0"/>
        <v>53345.28</v>
      </c>
      <c r="G17" s="12">
        <v>0</v>
      </c>
      <c r="H17" s="12">
        <v>0</v>
      </c>
      <c r="I17" s="12">
        <v>0.011</v>
      </c>
      <c r="J17" s="16">
        <f t="shared" si="1"/>
        <v>0</v>
      </c>
      <c r="K17" s="17">
        <v>0</v>
      </c>
      <c r="L17" s="18">
        <v>0</v>
      </c>
      <c r="M17" s="11">
        <f t="shared" si="2"/>
        <v>586.79808</v>
      </c>
      <c r="N17" s="19">
        <v>34.03</v>
      </c>
      <c r="O17" s="19">
        <v>0.38</v>
      </c>
      <c r="P17" s="20">
        <f t="shared" si="7"/>
        <v>0</v>
      </c>
      <c r="Q17" s="24">
        <f t="shared" si="3"/>
        <v>16728.7708769483</v>
      </c>
      <c r="R17" s="24"/>
      <c r="S17" s="25">
        <f t="shared" si="4"/>
        <v>16728.7708769483</v>
      </c>
      <c r="T17" s="8"/>
    </row>
    <row r="18" s="2" customFormat="1" ht="18.75" customHeight="1" spans="1:20">
      <c r="A18" s="7">
        <v>44571</v>
      </c>
      <c r="B18" s="8">
        <v>1239</v>
      </c>
      <c r="C18" s="9" t="s">
        <v>36</v>
      </c>
      <c r="D18" s="8">
        <v>63200</v>
      </c>
      <c r="E18" s="10">
        <v>0.094</v>
      </c>
      <c r="F18" s="11">
        <f t="shared" si="0"/>
        <v>57259.2</v>
      </c>
      <c r="G18" s="12">
        <v>0</v>
      </c>
      <c r="H18" s="12">
        <v>0</v>
      </c>
      <c r="I18" s="12">
        <v>0.017</v>
      </c>
      <c r="J18" s="16">
        <f t="shared" si="1"/>
        <v>0</v>
      </c>
      <c r="K18" s="17">
        <v>0</v>
      </c>
      <c r="L18" s="18">
        <v>0</v>
      </c>
      <c r="M18" s="11">
        <f t="shared" si="2"/>
        <v>973.4064</v>
      </c>
      <c r="N18" s="19">
        <v>34.03</v>
      </c>
      <c r="O18" s="19">
        <v>0.38</v>
      </c>
      <c r="P18" s="20">
        <f t="shared" si="7"/>
        <v>0</v>
      </c>
      <c r="Q18" s="24">
        <f t="shared" si="3"/>
        <v>27750.4190807084</v>
      </c>
      <c r="R18" s="24"/>
      <c r="S18" s="25">
        <f t="shared" si="4"/>
        <v>27750.4190807084</v>
      </c>
      <c r="T18" s="8"/>
    </row>
    <row r="19" s="2" customFormat="1" ht="18.75" customHeight="1" spans="1:20">
      <c r="A19" s="7">
        <v>44571</v>
      </c>
      <c r="B19" s="8">
        <v>1818</v>
      </c>
      <c r="C19" s="9" t="s">
        <v>37</v>
      </c>
      <c r="D19" s="8">
        <v>68580</v>
      </c>
      <c r="E19" s="10">
        <v>0.104</v>
      </c>
      <c r="F19" s="11">
        <f t="shared" si="0"/>
        <v>61447.68</v>
      </c>
      <c r="G19" s="12">
        <v>0</v>
      </c>
      <c r="H19" s="12">
        <v>0</v>
      </c>
      <c r="I19" s="12">
        <v>0.009</v>
      </c>
      <c r="J19" s="16">
        <f t="shared" si="1"/>
        <v>0</v>
      </c>
      <c r="K19" s="17">
        <v>0</v>
      </c>
      <c r="L19" s="18">
        <v>0</v>
      </c>
      <c r="M19" s="11">
        <f t="shared" si="2"/>
        <v>553.02912</v>
      </c>
      <c r="N19" s="19">
        <v>34.03</v>
      </c>
      <c r="O19" s="19">
        <v>0.38</v>
      </c>
      <c r="P19" s="20">
        <f t="shared" si="7"/>
        <v>0</v>
      </c>
      <c r="Q19" s="24">
        <f t="shared" si="3"/>
        <v>15766.0663047165</v>
      </c>
      <c r="R19" s="24"/>
      <c r="S19" s="25">
        <f t="shared" si="4"/>
        <v>15766.0663047165</v>
      </c>
      <c r="T19" s="8"/>
    </row>
    <row r="20" s="2" customFormat="1" ht="18.75" customHeight="1" spans="1:20">
      <c r="A20" s="7">
        <v>44571</v>
      </c>
      <c r="B20" s="8">
        <v>487</v>
      </c>
      <c r="C20" s="9" t="s">
        <v>38</v>
      </c>
      <c r="D20" s="8">
        <v>74440</v>
      </c>
      <c r="E20" s="10">
        <v>0.074</v>
      </c>
      <c r="F20" s="11">
        <f t="shared" si="0"/>
        <v>68931.44</v>
      </c>
      <c r="G20" s="12">
        <v>0</v>
      </c>
      <c r="H20" s="12">
        <v>0</v>
      </c>
      <c r="I20" s="12">
        <v>0.013</v>
      </c>
      <c r="J20" s="16">
        <f t="shared" si="1"/>
        <v>0</v>
      </c>
      <c r="K20" s="17">
        <v>0</v>
      </c>
      <c r="L20" s="18">
        <v>0</v>
      </c>
      <c r="M20" s="11">
        <f t="shared" si="2"/>
        <v>896.10872</v>
      </c>
      <c r="N20" s="19">
        <v>34.03</v>
      </c>
      <c r="O20" s="19">
        <v>0.38</v>
      </c>
      <c r="P20" s="20">
        <f t="shared" si="7"/>
        <v>0</v>
      </c>
      <c r="Q20" s="24">
        <f t="shared" si="3"/>
        <v>25546.7731893659</v>
      </c>
      <c r="R20" s="24"/>
      <c r="S20" s="25">
        <f t="shared" si="4"/>
        <v>25546.7731893659</v>
      </c>
      <c r="T20" s="8"/>
    </row>
    <row r="21" s="2" customFormat="1" ht="18.75" customHeight="1" spans="1:20">
      <c r="A21" s="7">
        <v>44571</v>
      </c>
      <c r="B21" s="8">
        <v>1486</v>
      </c>
      <c r="C21" s="9" t="s">
        <v>39</v>
      </c>
      <c r="D21" s="8">
        <v>72100</v>
      </c>
      <c r="E21" s="10">
        <v>0.089</v>
      </c>
      <c r="F21" s="11">
        <f t="shared" si="0"/>
        <v>65683.1</v>
      </c>
      <c r="G21" s="12">
        <v>0</v>
      </c>
      <c r="H21" s="12">
        <v>0</v>
      </c>
      <c r="I21" s="12">
        <v>0.017</v>
      </c>
      <c r="J21" s="16">
        <f t="shared" si="1"/>
        <v>0</v>
      </c>
      <c r="K21" s="17">
        <v>0</v>
      </c>
      <c r="L21" s="18">
        <v>0</v>
      </c>
      <c r="M21" s="11">
        <f t="shared" si="2"/>
        <v>1116.6127</v>
      </c>
      <c r="N21" s="19">
        <v>34.03</v>
      </c>
      <c r="O21" s="19">
        <v>0.38</v>
      </c>
      <c r="P21" s="20">
        <f t="shared" si="7"/>
        <v>0</v>
      </c>
      <c r="Q21" s="24">
        <f t="shared" si="3"/>
        <v>31833.0251124724</v>
      </c>
      <c r="R21" s="24"/>
      <c r="S21" s="25">
        <f t="shared" si="4"/>
        <v>31833.0251124724</v>
      </c>
      <c r="T21" s="8"/>
    </row>
    <row r="22" s="2" customFormat="1" ht="18.75" customHeight="1" spans="1:20">
      <c r="A22" s="7">
        <v>44571</v>
      </c>
      <c r="B22" s="8">
        <v>688</v>
      </c>
      <c r="C22" s="9" t="s">
        <v>40</v>
      </c>
      <c r="D22" s="8">
        <v>58160</v>
      </c>
      <c r="E22" s="10">
        <v>0.094</v>
      </c>
      <c r="F22" s="11">
        <f t="shared" si="0"/>
        <v>52692.96</v>
      </c>
      <c r="G22" s="12">
        <v>0</v>
      </c>
      <c r="H22" s="12">
        <v>0</v>
      </c>
      <c r="I22" s="12">
        <v>0.015</v>
      </c>
      <c r="J22" s="16">
        <f t="shared" si="1"/>
        <v>0</v>
      </c>
      <c r="K22" s="17">
        <v>0</v>
      </c>
      <c r="L22" s="18">
        <v>0</v>
      </c>
      <c r="M22" s="11">
        <f t="shared" si="2"/>
        <v>790.3944</v>
      </c>
      <c r="N22" s="19">
        <v>34.03</v>
      </c>
      <c r="O22" s="19">
        <v>0.38</v>
      </c>
      <c r="P22" s="20">
        <f t="shared" si="7"/>
        <v>0</v>
      </c>
      <c r="Q22" s="24">
        <f t="shared" si="3"/>
        <v>22533.0096854151</v>
      </c>
      <c r="R22" s="24"/>
      <c r="S22" s="25">
        <f t="shared" si="4"/>
        <v>22533.0096854151</v>
      </c>
      <c r="T22" s="8"/>
    </row>
    <row r="23" s="2" customFormat="1" ht="18.75" customHeight="1" spans="1:20">
      <c r="A23" s="7">
        <v>44571</v>
      </c>
      <c r="B23" s="8">
        <v>3813</v>
      </c>
      <c r="C23" s="9" t="s">
        <v>41</v>
      </c>
      <c r="D23" s="8">
        <v>74180</v>
      </c>
      <c r="E23" s="10">
        <v>0.075</v>
      </c>
      <c r="F23" s="11">
        <f t="shared" si="0"/>
        <v>68616.5</v>
      </c>
      <c r="G23" s="12">
        <v>0</v>
      </c>
      <c r="H23" s="12">
        <v>0</v>
      </c>
      <c r="I23" s="12">
        <v>0.011</v>
      </c>
      <c r="J23" s="16">
        <f t="shared" si="1"/>
        <v>0</v>
      </c>
      <c r="K23" s="17">
        <v>0</v>
      </c>
      <c r="L23" s="18">
        <v>0</v>
      </c>
      <c r="M23" s="11">
        <f t="shared" si="2"/>
        <v>754.7815</v>
      </c>
      <c r="N23" s="19">
        <v>34.03</v>
      </c>
      <c r="O23" s="19">
        <v>0.38</v>
      </c>
      <c r="P23" s="20">
        <f t="shared" si="7"/>
        <v>0</v>
      </c>
      <c r="Q23" s="24">
        <f t="shared" si="3"/>
        <v>21517.7370308699</v>
      </c>
      <c r="R23" s="24"/>
      <c r="S23" s="25">
        <f t="shared" si="4"/>
        <v>21517.7370308699</v>
      </c>
      <c r="T23" s="8"/>
    </row>
    <row r="24" s="2" customFormat="1" ht="18.75" customHeight="1" spans="1:20">
      <c r="A24" s="7">
        <v>44572</v>
      </c>
      <c r="B24" s="8">
        <v>3535</v>
      </c>
      <c r="C24" s="9" t="s">
        <v>42</v>
      </c>
      <c r="D24" s="8">
        <v>67140</v>
      </c>
      <c r="E24" s="10">
        <v>0.085</v>
      </c>
      <c r="F24" s="11">
        <f t="shared" si="0"/>
        <v>61433.1</v>
      </c>
      <c r="G24" s="12">
        <v>0</v>
      </c>
      <c r="H24" s="12">
        <v>0</v>
      </c>
      <c r="I24" s="12">
        <v>0.026</v>
      </c>
      <c r="J24" s="16">
        <f t="shared" si="1"/>
        <v>0</v>
      </c>
      <c r="K24" s="17">
        <v>0</v>
      </c>
      <c r="L24" s="18">
        <v>0</v>
      </c>
      <c r="M24" s="11">
        <f t="shared" si="2"/>
        <v>1597.2606</v>
      </c>
      <c r="N24" s="19">
        <v>34.03</v>
      </c>
      <c r="O24" s="19">
        <v>0.38</v>
      </c>
      <c r="P24" s="20">
        <f t="shared" si="7"/>
        <v>0</v>
      </c>
      <c r="Q24" s="24">
        <f t="shared" si="3"/>
        <v>45535.6067425731</v>
      </c>
      <c r="R24" s="24"/>
      <c r="S24" s="25">
        <f t="shared" si="4"/>
        <v>45535.6067425731</v>
      </c>
      <c r="T24" s="8"/>
    </row>
    <row r="25" s="2" customFormat="1" ht="18.75" customHeight="1" spans="1:20">
      <c r="A25" s="7">
        <v>44572</v>
      </c>
      <c r="B25" s="8">
        <v>4184</v>
      </c>
      <c r="C25" s="9" t="s">
        <v>43</v>
      </c>
      <c r="D25" s="8">
        <v>57580</v>
      </c>
      <c r="E25" s="10">
        <v>0.094</v>
      </c>
      <c r="F25" s="11">
        <f t="shared" si="0"/>
        <v>52167.48</v>
      </c>
      <c r="G25" s="12">
        <v>0</v>
      </c>
      <c r="H25" s="12">
        <v>0</v>
      </c>
      <c r="I25" s="12">
        <v>0.024</v>
      </c>
      <c r="J25" s="16">
        <f t="shared" si="1"/>
        <v>0</v>
      </c>
      <c r="K25" s="17">
        <v>0</v>
      </c>
      <c r="L25" s="18">
        <v>0</v>
      </c>
      <c r="M25" s="11">
        <f t="shared" si="2"/>
        <v>1252.01952</v>
      </c>
      <c r="N25" s="19">
        <v>34.03</v>
      </c>
      <c r="O25" s="19">
        <v>0.38</v>
      </c>
      <c r="P25" s="20">
        <f t="shared" si="7"/>
        <v>0</v>
      </c>
      <c r="Q25" s="24">
        <f t="shared" si="3"/>
        <v>35693.2791660579</v>
      </c>
      <c r="R25" s="24"/>
      <c r="S25" s="25">
        <f t="shared" si="4"/>
        <v>35693.2791660579</v>
      </c>
      <c r="T25" s="8"/>
    </row>
    <row r="26" s="2" customFormat="1" ht="18.75" customHeight="1" spans="1:20">
      <c r="A26" s="7">
        <v>44572</v>
      </c>
      <c r="B26" s="8">
        <v>785</v>
      </c>
      <c r="C26" s="9" t="s">
        <v>44</v>
      </c>
      <c r="D26" s="8">
        <v>66280</v>
      </c>
      <c r="E26" s="10">
        <v>0.089</v>
      </c>
      <c r="F26" s="11">
        <f t="shared" si="0"/>
        <v>60381.08</v>
      </c>
      <c r="G26" s="12">
        <v>0</v>
      </c>
      <c r="H26" s="12">
        <v>0</v>
      </c>
      <c r="I26" s="12">
        <v>0.018</v>
      </c>
      <c r="J26" s="16">
        <f t="shared" si="1"/>
        <v>0</v>
      </c>
      <c r="K26" s="17">
        <v>0</v>
      </c>
      <c r="L26" s="18">
        <v>0</v>
      </c>
      <c r="M26" s="11">
        <f t="shared" si="2"/>
        <v>1086.85944</v>
      </c>
      <c r="N26" s="19">
        <v>34.03</v>
      </c>
      <c r="O26" s="19">
        <v>0.38</v>
      </c>
      <c r="P26" s="20">
        <f t="shared" si="7"/>
        <v>0</v>
      </c>
      <c r="Q26" s="24">
        <f t="shared" si="3"/>
        <v>30984.8023824623</v>
      </c>
      <c r="R26" s="24"/>
      <c r="S26" s="25">
        <f t="shared" si="4"/>
        <v>30984.8023824623</v>
      </c>
      <c r="T26" s="8"/>
    </row>
    <row r="27" s="2" customFormat="1" ht="18.75" customHeight="1" spans="1:20">
      <c r="A27" s="7">
        <v>44572</v>
      </c>
      <c r="B27" s="8">
        <v>787</v>
      </c>
      <c r="C27" s="9" t="s">
        <v>45</v>
      </c>
      <c r="D27" s="8">
        <v>66940</v>
      </c>
      <c r="E27" s="10">
        <v>0.087</v>
      </c>
      <c r="F27" s="11">
        <f t="shared" si="0"/>
        <v>61116.22</v>
      </c>
      <c r="G27" s="12">
        <v>0</v>
      </c>
      <c r="H27" s="12">
        <v>0</v>
      </c>
      <c r="I27" s="12">
        <v>0.022</v>
      </c>
      <c r="J27" s="16">
        <f t="shared" si="1"/>
        <v>0</v>
      </c>
      <c r="K27" s="17">
        <v>0</v>
      </c>
      <c r="L27" s="18">
        <v>0</v>
      </c>
      <c r="M27" s="11">
        <f t="shared" si="2"/>
        <v>1344.55684</v>
      </c>
      <c r="N27" s="19">
        <v>34.03</v>
      </c>
      <c r="O27" s="19">
        <v>0.38</v>
      </c>
      <c r="P27" s="20">
        <f t="shared" si="7"/>
        <v>0</v>
      </c>
      <c r="Q27" s="24">
        <f t="shared" si="3"/>
        <v>38331.3853163828</v>
      </c>
      <c r="R27" s="24"/>
      <c r="S27" s="25">
        <f t="shared" si="4"/>
        <v>38331.3853163828</v>
      </c>
      <c r="T27" s="8"/>
    </row>
    <row r="28" s="2" customFormat="1" ht="18.75" customHeight="1" spans="1:20">
      <c r="A28" s="7">
        <v>44572</v>
      </c>
      <c r="B28" s="8">
        <v>4183</v>
      </c>
      <c r="C28" s="9" t="s">
        <v>46</v>
      </c>
      <c r="D28" s="8">
        <v>57640</v>
      </c>
      <c r="E28" s="10">
        <v>0.088</v>
      </c>
      <c r="F28" s="11">
        <f t="shared" si="0"/>
        <v>52567.68</v>
      </c>
      <c r="G28" s="12">
        <v>0</v>
      </c>
      <c r="H28" s="12">
        <v>0</v>
      </c>
      <c r="I28" s="12">
        <v>0.021</v>
      </c>
      <c r="J28" s="16">
        <f t="shared" si="1"/>
        <v>0</v>
      </c>
      <c r="K28" s="17">
        <v>0</v>
      </c>
      <c r="L28" s="18">
        <v>0</v>
      </c>
      <c r="M28" s="11">
        <f t="shared" si="2"/>
        <v>1103.92128</v>
      </c>
      <c r="N28" s="19">
        <v>34.03</v>
      </c>
      <c r="O28" s="19">
        <v>0.38</v>
      </c>
      <c r="P28" s="20">
        <f t="shared" si="7"/>
        <v>0</v>
      </c>
      <c r="Q28" s="24">
        <f t="shared" si="3"/>
        <v>31471.2109475673</v>
      </c>
      <c r="R28" s="24"/>
      <c r="S28" s="25">
        <f t="shared" si="4"/>
        <v>31471.2109475673</v>
      </c>
      <c r="T28" s="8"/>
    </row>
    <row r="29" s="2" customFormat="1" ht="18.75" customHeight="1" spans="1:20">
      <c r="A29" s="7">
        <v>44572</v>
      </c>
      <c r="B29" s="8">
        <v>688</v>
      </c>
      <c r="C29" s="9" t="s">
        <v>47</v>
      </c>
      <c r="D29" s="8">
        <v>58640</v>
      </c>
      <c r="E29" s="10">
        <v>0.094</v>
      </c>
      <c r="F29" s="11">
        <f t="shared" si="0"/>
        <v>53127.84</v>
      </c>
      <c r="G29" s="12">
        <v>0</v>
      </c>
      <c r="H29" s="12">
        <v>0</v>
      </c>
      <c r="I29" s="12">
        <v>0.025</v>
      </c>
      <c r="J29" s="16">
        <f t="shared" si="1"/>
        <v>0</v>
      </c>
      <c r="K29" s="17">
        <v>0</v>
      </c>
      <c r="L29" s="18">
        <v>0</v>
      </c>
      <c r="M29" s="11">
        <f t="shared" si="2"/>
        <v>1328.196</v>
      </c>
      <c r="N29" s="19">
        <v>34.03</v>
      </c>
      <c r="O29" s="19">
        <v>0.38</v>
      </c>
      <c r="P29" s="20">
        <f t="shared" si="7"/>
        <v>0</v>
      </c>
      <c r="Q29" s="24">
        <f t="shared" si="3"/>
        <v>37864.9612549502</v>
      </c>
      <c r="R29" s="24"/>
      <c r="S29" s="25">
        <f t="shared" si="4"/>
        <v>37864.9612549502</v>
      </c>
      <c r="T29" s="8"/>
    </row>
    <row r="30" s="2" customFormat="1" ht="18.75" customHeight="1" spans="1:20">
      <c r="A30" s="7">
        <v>44572</v>
      </c>
      <c r="B30" s="8">
        <v>1719</v>
      </c>
      <c r="C30" s="9" t="s">
        <v>48</v>
      </c>
      <c r="D30" s="8">
        <v>71640</v>
      </c>
      <c r="E30" s="10">
        <v>0.082</v>
      </c>
      <c r="F30" s="11">
        <f t="shared" si="0"/>
        <v>65765.52</v>
      </c>
      <c r="G30" s="12">
        <v>0</v>
      </c>
      <c r="H30" s="12">
        <v>0</v>
      </c>
      <c r="I30" s="12">
        <v>0.025</v>
      </c>
      <c r="J30" s="16">
        <f t="shared" si="1"/>
        <v>0</v>
      </c>
      <c r="K30" s="17">
        <v>0</v>
      </c>
      <c r="L30" s="18">
        <v>0</v>
      </c>
      <c r="M30" s="11">
        <f t="shared" si="2"/>
        <v>1644.138</v>
      </c>
      <c r="N30" s="19">
        <v>34.03</v>
      </c>
      <c r="O30" s="19">
        <v>0.38</v>
      </c>
      <c r="P30" s="20">
        <f t="shared" si="7"/>
        <v>0</v>
      </c>
      <c r="Q30" s="24">
        <f t="shared" si="3"/>
        <v>46872.0141212527</v>
      </c>
      <c r="R30" s="24"/>
      <c r="S30" s="25">
        <f t="shared" si="4"/>
        <v>46872.0141212527</v>
      </c>
      <c r="T30" s="8"/>
    </row>
    <row r="31" s="2" customFormat="1" ht="18.75" customHeight="1" spans="1:20">
      <c r="A31" s="7">
        <v>44572</v>
      </c>
      <c r="B31" s="8">
        <v>3862</v>
      </c>
      <c r="C31" s="9" t="s">
        <v>49</v>
      </c>
      <c r="D31" s="8">
        <v>67160</v>
      </c>
      <c r="E31" s="10">
        <v>0.09</v>
      </c>
      <c r="F31" s="11">
        <f t="shared" si="0"/>
        <v>61115.6</v>
      </c>
      <c r="G31" s="12">
        <v>0</v>
      </c>
      <c r="H31" s="12">
        <v>0</v>
      </c>
      <c r="I31" s="12">
        <v>0.024</v>
      </c>
      <c r="J31" s="16">
        <f t="shared" si="1"/>
        <v>0</v>
      </c>
      <c r="K31" s="17">
        <v>0</v>
      </c>
      <c r="L31" s="18">
        <v>0</v>
      </c>
      <c r="M31" s="11">
        <f t="shared" si="2"/>
        <v>1466.7744</v>
      </c>
      <c r="N31" s="19">
        <v>34.03</v>
      </c>
      <c r="O31" s="19">
        <v>0.38</v>
      </c>
      <c r="P31" s="20">
        <f t="shared" si="7"/>
        <v>0</v>
      </c>
      <c r="Q31" s="24">
        <f t="shared" si="3"/>
        <v>41815.6325013423</v>
      </c>
      <c r="R31" s="24"/>
      <c r="S31" s="25">
        <f t="shared" si="4"/>
        <v>41815.6325013423</v>
      </c>
      <c r="T31" s="8"/>
    </row>
    <row r="32" s="2" customFormat="1" ht="18.75" customHeight="1" spans="1:20">
      <c r="A32" s="7">
        <v>44572</v>
      </c>
      <c r="B32" s="8">
        <v>1722</v>
      </c>
      <c r="C32" s="9" t="s">
        <v>50</v>
      </c>
      <c r="D32" s="8">
        <v>71740</v>
      </c>
      <c r="E32" s="10">
        <v>0.089</v>
      </c>
      <c r="F32" s="11">
        <f t="shared" si="0"/>
        <v>65355.14</v>
      </c>
      <c r="G32" s="12">
        <v>0</v>
      </c>
      <c r="H32" s="12">
        <v>0</v>
      </c>
      <c r="I32" s="12">
        <v>0.024</v>
      </c>
      <c r="J32" s="16">
        <f t="shared" si="1"/>
        <v>0</v>
      </c>
      <c r="K32" s="17">
        <v>0</v>
      </c>
      <c r="L32" s="18">
        <v>0</v>
      </c>
      <c r="M32" s="11">
        <f t="shared" si="2"/>
        <v>1568.52336</v>
      </c>
      <c r="N32" s="19">
        <v>34.03</v>
      </c>
      <c r="O32" s="19">
        <v>0.38</v>
      </c>
      <c r="P32" s="20">
        <f t="shared" si="7"/>
        <v>0</v>
      </c>
      <c r="Q32" s="24">
        <f t="shared" si="3"/>
        <v>44716.3492842053</v>
      </c>
      <c r="R32" s="24"/>
      <c r="S32" s="25">
        <f t="shared" si="4"/>
        <v>44716.3492842053</v>
      </c>
      <c r="T32" s="8"/>
    </row>
    <row r="33" s="2" customFormat="1" ht="18.75" customHeight="1" spans="1:20">
      <c r="A33" s="7">
        <v>44572</v>
      </c>
      <c r="B33" s="8">
        <v>1239</v>
      </c>
      <c r="C33" s="9" t="s">
        <v>51</v>
      </c>
      <c r="D33" s="8">
        <v>64160</v>
      </c>
      <c r="E33" s="10">
        <v>0.086</v>
      </c>
      <c r="F33" s="11">
        <f t="shared" si="0"/>
        <v>58642.24</v>
      </c>
      <c r="G33" s="12">
        <v>0</v>
      </c>
      <c r="H33" s="12">
        <v>0</v>
      </c>
      <c r="I33" s="12">
        <v>0.026</v>
      </c>
      <c r="J33" s="16">
        <f t="shared" si="1"/>
        <v>0</v>
      </c>
      <c r="K33" s="17">
        <v>0</v>
      </c>
      <c r="L33" s="18">
        <v>0</v>
      </c>
      <c r="M33" s="11">
        <f t="shared" si="2"/>
        <v>1524.69824</v>
      </c>
      <c r="N33" s="19">
        <v>34.03</v>
      </c>
      <c r="O33" s="19">
        <v>0.38</v>
      </c>
      <c r="P33" s="20">
        <f t="shared" si="7"/>
        <v>0</v>
      </c>
      <c r="Q33" s="24">
        <f t="shared" si="3"/>
        <v>43466.9580265946</v>
      </c>
      <c r="R33" s="24"/>
      <c r="S33" s="25">
        <f t="shared" si="4"/>
        <v>43466.9580265946</v>
      </c>
      <c r="T33" s="8"/>
    </row>
    <row r="34" s="2" customFormat="1" ht="18.75" customHeight="1" spans="1:20">
      <c r="A34" s="7">
        <v>44575</v>
      </c>
      <c r="B34" s="8">
        <v>3862</v>
      </c>
      <c r="C34" s="9" t="s">
        <v>52</v>
      </c>
      <c r="D34" s="8">
        <v>65740</v>
      </c>
      <c r="E34" s="10">
        <v>0.075</v>
      </c>
      <c r="F34" s="11">
        <f t="shared" si="0"/>
        <v>60809.5</v>
      </c>
      <c r="G34" s="12">
        <v>0</v>
      </c>
      <c r="H34" s="12">
        <v>0</v>
      </c>
      <c r="I34" s="12">
        <v>0.025</v>
      </c>
      <c r="J34" s="16">
        <f t="shared" si="1"/>
        <v>0</v>
      </c>
      <c r="K34" s="17">
        <v>0</v>
      </c>
      <c r="L34" s="18">
        <v>0</v>
      </c>
      <c r="M34" s="11">
        <f t="shared" si="2"/>
        <v>1520.2375</v>
      </c>
      <c r="N34" s="19">
        <v>34.03</v>
      </c>
      <c r="O34" s="19">
        <v>0.38</v>
      </c>
      <c r="P34" s="20">
        <f t="shared" si="7"/>
        <v>0</v>
      </c>
      <c r="Q34" s="24">
        <f t="shared" si="3"/>
        <v>43339.7887328545</v>
      </c>
      <c r="R34" s="24"/>
      <c r="S34" s="25">
        <f t="shared" si="4"/>
        <v>43339.7887328545</v>
      </c>
      <c r="T34" s="8"/>
    </row>
    <row r="35" s="2" customFormat="1" ht="18.75" customHeight="1" spans="1:20">
      <c r="A35" s="7">
        <v>44575</v>
      </c>
      <c r="B35" s="8">
        <v>688</v>
      </c>
      <c r="C35" s="9" t="s">
        <v>53</v>
      </c>
      <c r="D35" s="8">
        <v>59740</v>
      </c>
      <c r="E35" s="10">
        <v>0.087</v>
      </c>
      <c r="F35" s="11">
        <f t="shared" si="0"/>
        <v>54542.62</v>
      </c>
      <c r="G35" s="12">
        <v>0</v>
      </c>
      <c r="H35" s="12">
        <v>0</v>
      </c>
      <c r="I35" s="12">
        <v>0.024</v>
      </c>
      <c r="J35" s="16">
        <f t="shared" si="1"/>
        <v>0</v>
      </c>
      <c r="K35" s="17">
        <v>0</v>
      </c>
      <c r="L35" s="18">
        <v>0</v>
      </c>
      <c r="M35" s="11">
        <f t="shared" si="2"/>
        <v>1309.02288</v>
      </c>
      <c r="N35" s="19">
        <v>34.03</v>
      </c>
      <c r="O35" s="19">
        <v>0.38</v>
      </c>
      <c r="P35" s="20">
        <f t="shared" si="7"/>
        <v>0</v>
      </c>
      <c r="Q35" s="24">
        <f t="shared" ref="Q35:Q55" si="8">M35*2.2046*N35*O35</f>
        <v>37318.3631279144</v>
      </c>
      <c r="R35" s="24"/>
      <c r="S35" s="25">
        <f t="shared" ref="S35:S56" si="9">P35+Q35</f>
        <v>37318.3631279144</v>
      </c>
      <c r="T35" s="8"/>
    </row>
    <row r="36" s="2" customFormat="1" ht="18.75" customHeight="1" spans="1:20">
      <c r="A36" s="7">
        <v>44576</v>
      </c>
      <c r="B36" s="8">
        <v>741</v>
      </c>
      <c r="C36" s="9" t="s">
        <v>54</v>
      </c>
      <c r="D36" s="8">
        <v>62160</v>
      </c>
      <c r="E36" s="10">
        <v>0.1</v>
      </c>
      <c r="F36" s="11">
        <f t="shared" si="0"/>
        <v>55944</v>
      </c>
      <c r="G36" s="12">
        <v>0</v>
      </c>
      <c r="H36" s="12">
        <v>0</v>
      </c>
      <c r="I36" s="12">
        <v>0.024</v>
      </c>
      <c r="J36" s="16">
        <f t="shared" si="1"/>
        <v>0</v>
      </c>
      <c r="K36" s="17">
        <v>0</v>
      </c>
      <c r="L36" s="18">
        <v>0</v>
      </c>
      <c r="M36" s="11">
        <f t="shared" si="2"/>
        <v>1342.656</v>
      </c>
      <c r="N36" s="19">
        <v>34.03</v>
      </c>
      <c r="O36" s="19">
        <v>0.38</v>
      </c>
      <c r="P36" s="20">
        <f t="shared" si="7"/>
        <v>0</v>
      </c>
      <c r="Q36" s="24">
        <f t="shared" si="8"/>
        <v>38277.1950967526</v>
      </c>
      <c r="R36" s="24"/>
      <c r="S36" s="25">
        <f t="shared" si="9"/>
        <v>38277.1950967526</v>
      </c>
      <c r="T36" s="8"/>
    </row>
    <row r="37" s="2" customFormat="1" ht="18.75" customHeight="1" spans="1:20">
      <c r="A37" s="7">
        <v>44576</v>
      </c>
      <c r="B37" s="8">
        <v>743</v>
      </c>
      <c r="C37" s="9" t="s">
        <v>55</v>
      </c>
      <c r="D37" s="8">
        <v>57460</v>
      </c>
      <c r="E37" s="10">
        <v>0.098</v>
      </c>
      <c r="F37" s="11">
        <f t="shared" si="0"/>
        <v>51828.92</v>
      </c>
      <c r="G37" s="12">
        <v>0</v>
      </c>
      <c r="H37" s="12">
        <v>0</v>
      </c>
      <c r="I37" s="12">
        <v>0.018</v>
      </c>
      <c r="J37" s="16">
        <f t="shared" si="1"/>
        <v>0</v>
      </c>
      <c r="K37" s="17">
        <v>0</v>
      </c>
      <c r="L37" s="18">
        <v>0</v>
      </c>
      <c r="M37" s="11">
        <f t="shared" si="2"/>
        <v>932.92056</v>
      </c>
      <c r="N37" s="19">
        <v>34.03</v>
      </c>
      <c r="O37" s="19">
        <v>0.38</v>
      </c>
      <c r="P37" s="20">
        <f t="shared" si="7"/>
        <v>0</v>
      </c>
      <c r="Q37" s="24">
        <f t="shared" si="8"/>
        <v>26596.2259021609</v>
      </c>
      <c r="R37" s="24"/>
      <c r="S37" s="25">
        <f t="shared" si="9"/>
        <v>26596.2259021609</v>
      </c>
      <c r="T37" s="8"/>
    </row>
    <row r="38" s="2" customFormat="1" ht="18.75" customHeight="1" spans="1:20">
      <c r="A38" s="7">
        <v>44576</v>
      </c>
      <c r="B38" s="8">
        <v>4182</v>
      </c>
      <c r="C38" s="9" t="s">
        <v>56</v>
      </c>
      <c r="D38" s="8">
        <v>60740</v>
      </c>
      <c r="E38" s="10">
        <v>0.089</v>
      </c>
      <c r="F38" s="11">
        <f t="shared" si="0"/>
        <v>55334.14</v>
      </c>
      <c r="G38" s="12">
        <v>0</v>
      </c>
      <c r="H38" s="12">
        <v>0</v>
      </c>
      <c r="I38" s="12">
        <v>0.022</v>
      </c>
      <c r="J38" s="16">
        <f t="shared" si="1"/>
        <v>0</v>
      </c>
      <c r="K38" s="17">
        <v>0</v>
      </c>
      <c r="L38" s="18">
        <v>0</v>
      </c>
      <c r="M38" s="11">
        <f t="shared" si="2"/>
        <v>1217.35108</v>
      </c>
      <c r="N38" s="19">
        <v>34.03</v>
      </c>
      <c r="O38" s="19">
        <v>0.38</v>
      </c>
      <c r="P38" s="20">
        <f t="shared" si="7"/>
        <v>0</v>
      </c>
      <c r="Q38" s="24">
        <f t="shared" si="8"/>
        <v>34704.9317102836</v>
      </c>
      <c r="R38" s="24"/>
      <c r="S38" s="25">
        <f t="shared" si="9"/>
        <v>34704.9317102836</v>
      </c>
      <c r="T38" s="8"/>
    </row>
    <row r="39" s="2" customFormat="1" ht="18.75" customHeight="1" spans="1:20">
      <c r="A39" s="7">
        <v>44576</v>
      </c>
      <c r="B39" s="8">
        <v>4183</v>
      </c>
      <c r="C39" s="9" t="s">
        <v>57</v>
      </c>
      <c r="D39" s="8">
        <v>61180</v>
      </c>
      <c r="E39" s="10">
        <v>0.101</v>
      </c>
      <c r="F39" s="11">
        <f t="shared" si="0"/>
        <v>55000.82</v>
      </c>
      <c r="G39" s="12">
        <v>0</v>
      </c>
      <c r="H39" s="12">
        <v>0</v>
      </c>
      <c r="I39" s="12">
        <v>0.023</v>
      </c>
      <c r="J39" s="16">
        <f t="shared" si="1"/>
        <v>0</v>
      </c>
      <c r="K39" s="17">
        <v>0</v>
      </c>
      <c r="L39" s="18">
        <v>0</v>
      </c>
      <c r="M39" s="11">
        <f t="shared" si="2"/>
        <v>1265.01886</v>
      </c>
      <c r="N39" s="19">
        <v>34.03</v>
      </c>
      <c r="O39" s="19">
        <v>0.38</v>
      </c>
      <c r="P39" s="20">
        <f t="shared" si="7"/>
        <v>0</v>
      </c>
      <c r="Q39" s="24">
        <f t="shared" si="8"/>
        <v>36063.8716881253</v>
      </c>
      <c r="R39" s="24"/>
      <c r="S39" s="25">
        <f t="shared" si="9"/>
        <v>36063.8716881253</v>
      </c>
      <c r="T39" s="8"/>
    </row>
    <row r="40" s="2" customFormat="1" ht="18.75" customHeight="1" spans="1:20">
      <c r="A40" s="7">
        <v>44581</v>
      </c>
      <c r="B40" s="8">
        <v>1020</v>
      </c>
      <c r="C40" s="9" t="s">
        <v>58</v>
      </c>
      <c r="D40" s="8">
        <v>82520</v>
      </c>
      <c r="E40" s="10">
        <v>0.089</v>
      </c>
      <c r="F40" s="11">
        <f t="shared" si="0"/>
        <v>75175.72</v>
      </c>
      <c r="G40" s="12">
        <v>0</v>
      </c>
      <c r="H40" s="12">
        <v>0</v>
      </c>
      <c r="I40" s="12">
        <v>0.019</v>
      </c>
      <c r="J40" s="16">
        <f t="shared" si="1"/>
        <v>0</v>
      </c>
      <c r="K40" s="17">
        <v>0</v>
      </c>
      <c r="L40" s="18">
        <v>0</v>
      </c>
      <c r="M40" s="11">
        <f t="shared" si="2"/>
        <v>1428.33868</v>
      </c>
      <c r="N40" s="19">
        <v>34.03</v>
      </c>
      <c r="O40" s="19">
        <v>0.38</v>
      </c>
      <c r="P40" s="20">
        <f t="shared" si="7"/>
        <v>0</v>
      </c>
      <c r="Q40" s="24">
        <f t="shared" si="8"/>
        <v>40719.8853009246</v>
      </c>
      <c r="R40" s="24"/>
      <c r="S40" s="25">
        <f t="shared" si="9"/>
        <v>40719.8853009246</v>
      </c>
      <c r="T40" s="8"/>
    </row>
    <row r="41" s="2" customFormat="1" ht="18.75" customHeight="1" spans="1:20">
      <c r="A41" s="7">
        <v>44591</v>
      </c>
      <c r="B41" s="8">
        <v>2234</v>
      </c>
      <c r="C41" s="9" t="s">
        <v>59</v>
      </c>
      <c r="D41" s="8">
        <v>58820</v>
      </c>
      <c r="E41" s="10">
        <v>0.097</v>
      </c>
      <c r="F41" s="11">
        <f t="shared" si="0"/>
        <v>53114.46</v>
      </c>
      <c r="G41" s="12">
        <v>0</v>
      </c>
      <c r="H41" s="12">
        <v>0</v>
      </c>
      <c r="I41" s="12">
        <v>0.012</v>
      </c>
      <c r="J41" s="16">
        <f t="shared" si="1"/>
        <v>0</v>
      </c>
      <c r="K41" s="17">
        <v>0</v>
      </c>
      <c r="L41" s="18">
        <v>0</v>
      </c>
      <c r="M41" s="11">
        <f t="shared" si="2"/>
        <v>637.37352</v>
      </c>
      <c r="N41" s="19">
        <v>34.03</v>
      </c>
      <c r="O41" s="19">
        <v>0.38</v>
      </c>
      <c r="P41" s="20">
        <f t="shared" si="7"/>
        <v>0</v>
      </c>
      <c r="Q41" s="24">
        <f t="shared" si="8"/>
        <v>18170.6040672696</v>
      </c>
      <c r="R41" s="24"/>
      <c r="S41" s="25">
        <f t="shared" si="9"/>
        <v>18170.6040672696</v>
      </c>
      <c r="T41" s="8"/>
    </row>
    <row r="42" s="2" customFormat="1" ht="18.75" customHeight="1" spans="1:20">
      <c r="A42" s="7">
        <v>44591</v>
      </c>
      <c r="B42" s="8">
        <v>3566</v>
      </c>
      <c r="C42" s="9" t="s">
        <v>60</v>
      </c>
      <c r="D42" s="8">
        <v>63940</v>
      </c>
      <c r="E42" s="10">
        <v>0.101</v>
      </c>
      <c r="F42" s="11">
        <f t="shared" si="0"/>
        <v>57482.06</v>
      </c>
      <c r="G42" s="12">
        <v>0</v>
      </c>
      <c r="H42" s="12">
        <v>0</v>
      </c>
      <c r="I42" s="12">
        <v>0.011</v>
      </c>
      <c r="J42" s="16">
        <f t="shared" si="1"/>
        <v>0</v>
      </c>
      <c r="K42" s="17">
        <v>0</v>
      </c>
      <c r="L42" s="18">
        <v>0</v>
      </c>
      <c r="M42" s="11">
        <f t="shared" si="2"/>
        <v>632.30266</v>
      </c>
      <c r="N42" s="19">
        <v>34.03</v>
      </c>
      <c r="O42" s="19">
        <v>0.38</v>
      </c>
      <c r="P42" s="20">
        <f t="shared" si="7"/>
        <v>0</v>
      </c>
      <c r="Q42" s="24">
        <f t="shared" si="8"/>
        <v>18026.0411281934</v>
      </c>
      <c r="R42" s="24"/>
      <c r="S42" s="25">
        <f t="shared" si="9"/>
        <v>18026.0411281934</v>
      </c>
      <c r="T42" s="8"/>
    </row>
    <row r="43" s="2" customFormat="1" ht="18.75" customHeight="1" spans="1:20">
      <c r="A43" s="7">
        <v>44591</v>
      </c>
      <c r="B43" s="8">
        <v>3813</v>
      </c>
      <c r="C43" s="9" t="s">
        <v>61</v>
      </c>
      <c r="D43" s="8">
        <v>66160</v>
      </c>
      <c r="E43" s="10">
        <v>0.101</v>
      </c>
      <c r="F43" s="11">
        <f t="shared" si="0"/>
        <v>59477.84</v>
      </c>
      <c r="G43" s="12">
        <v>0</v>
      </c>
      <c r="H43" s="12">
        <v>0</v>
      </c>
      <c r="I43" s="12">
        <v>0.011</v>
      </c>
      <c r="J43" s="16">
        <f t="shared" si="1"/>
        <v>0</v>
      </c>
      <c r="K43" s="17">
        <v>0</v>
      </c>
      <c r="L43" s="18">
        <v>0</v>
      </c>
      <c r="M43" s="11">
        <f t="shared" si="2"/>
        <v>654.25624</v>
      </c>
      <c r="N43" s="19">
        <v>34.03</v>
      </c>
      <c r="O43" s="19">
        <v>0.38</v>
      </c>
      <c r="P43" s="20">
        <f t="shared" si="7"/>
        <v>0</v>
      </c>
      <c r="Q43" s="24">
        <f t="shared" si="8"/>
        <v>18651.9061783121</v>
      </c>
      <c r="R43" s="24"/>
      <c r="S43" s="25">
        <f t="shared" si="9"/>
        <v>18651.9061783121</v>
      </c>
      <c r="T43" s="8"/>
    </row>
    <row r="44" s="2" customFormat="1" ht="18.75" customHeight="1" spans="1:20">
      <c r="A44" s="7">
        <v>44591</v>
      </c>
      <c r="B44" s="8">
        <v>9816</v>
      </c>
      <c r="C44" s="9" t="s">
        <v>62</v>
      </c>
      <c r="D44" s="8">
        <v>67220</v>
      </c>
      <c r="E44" s="10">
        <v>0.095</v>
      </c>
      <c r="F44" s="11">
        <f t="shared" si="0"/>
        <v>60834.1</v>
      </c>
      <c r="G44" s="12">
        <v>0</v>
      </c>
      <c r="H44" s="12">
        <v>0</v>
      </c>
      <c r="I44" s="12">
        <v>0.011</v>
      </c>
      <c r="J44" s="16">
        <f t="shared" si="1"/>
        <v>0</v>
      </c>
      <c r="K44" s="17">
        <v>0</v>
      </c>
      <c r="L44" s="18">
        <v>0</v>
      </c>
      <c r="M44" s="11">
        <f t="shared" si="2"/>
        <v>669.1751</v>
      </c>
      <c r="N44" s="19">
        <v>34.03</v>
      </c>
      <c r="O44" s="19">
        <v>0.38</v>
      </c>
      <c r="P44" s="20">
        <f t="shared" si="7"/>
        <v>0</v>
      </c>
      <c r="Q44" s="24">
        <f t="shared" si="8"/>
        <v>19077.2214599934</v>
      </c>
      <c r="R44" s="24"/>
      <c r="S44" s="25">
        <f t="shared" si="9"/>
        <v>19077.2214599934</v>
      </c>
      <c r="T44" s="8"/>
    </row>
    <row r="45" s="2" customFormat="1" ht="18.75" customHeight="1" spans="1:20">
      <c r="A45" s="7">
        <v>44591</v>
      </c>
      <c r="B45" s="8">
        <v>1732</v>
      </c>
      <c r="C45" s="9" t="s">
        <v>63</v>
      </c>
      <c r="D45" s="8">
        <v>66580</v>
      </c>
      <c r="E45" s="10">
        <v>0.102</v>
      </c>
      <c r="F45" s="11">
        <f t="shared" si="0"/>
        <v>59788.84</v>
      </c>
      <c r="G45" s="12">
        <v>0</v>
      </c>
      <c r="H45" s="12">
        <v>0</v>
      </c>
      <c r="I45" s="12">
        <v>0.011</v>
      </c>
      <c r="J45" s="16">
        <f t="shared" si="1"/>
        <v>0</v>
      </c>
      <c r="K45" s="17">
        <v>0</v>
      </c>
      <c r="L45" s="18">
        <v>0</v>
      </c>
      <c r="M45" s="11">
        <f t="shared" si="2"/>
        <v>657.67724</v>
      </c>
      <c r="N45" s="19">
        <v>34.03</v>
      </c>
      <c r="O45" s="19">
        <v>0.38</v>
      </c>
      <c r="P45" s="20">
        <f t="shared" si="7"/>
        <v>0</v>
      </c>
      <c r="Q45" s="24">
        <f t="shared" si="8"/>
        <v>18749.4339772613</v>
      </c>
      <c r="R45" s="24"/>
      <c r="S45" s="25">
        <f t="shared" si="9"/>
        <v>18749.4339772613</v>
      </c>
      <c r="T45" s="8"/>
    </row>
    <row r="46" s="2" customFormat="1" ht="18.75" customHeight="1" spans="1:20">
      <c r="A46" s="7">
        <v>44591</v>
      </c>
      <c r="B46" s="8">
        <v>2318</v>
      </c>
      <c r="C46" s="9" t="s">
        <v>64</v>
      </c>
      <c r="D46" s="8">
        <v>65000</v>
      </c>
      <c r="E46" s="10">
        <v>0.098</v>
      </c>
      <c r="F46" s="11">
        <f t="shared" si="0"/>
        <v>58630</v>
      </c>
      <c r="G46" s="12">
        <v>0</v>
      </c>
      <c r="H46" s="12">
        <v>0</v>
      </c>
      <c r="I46" s="12">
        <v>0.013</v>
      </c>
      <c r="J46" s="16">
        <f t="shared" si="1"/>
        <v>0</v>
      </c>
      <c r="K46" s="17">
        <v>0</v>
      </c>
      <c r="L46" s="18">
        <v>0</v>
      </c>
      <c r="M46" s="11">
        <f t="shared" si="2"/>
        <v>762.19</v>
      </c>
      <c r="N46" s="19">
        <v>34.03</v>
      </c>
      <c r="O46" s="19">
        <v>0.38</v>
      </c>
      <c r="P46" s="20">
        <f t="shared" si="7"/>
        <v>0</v>
      </c>
      <c r="Q46" s="24">
        <f t="shared" si="8"/>
        <v>21728.9427305236</v>
      </c>
      <c r="R46" s="24"/>
      <c r="S46" s="25">
        <f t="shared" si="9"/>
        <v>21728.9427305236</v>
      </c>
      <c r="T46" s="8"/>
    </row>
    <row r="47" s="2" customFormat="1" ht="18.75" customHeight="1" spans="1:20">
      <c r="A47" s="7">
        <v>44591</v>
      </c>
      <c r="B47" s="8">
        <v>743</v>
      </c>
      <c r="C47" s="9" t="s">
        <v>65</v>
      </c>
      <c r="D47" s="8">
        <v>61600</v>
      </c>
      <c r="E47" s="10">
        <v>0.096</v>
      </c>
      <c r="F47" s="11">
        <f t="shared" si="0"/>
        <v>55686.4</v>
      </c>
      <c r="G47" s="12">
        <v>0</v>
      </c>
      <c r="H47" s="12">
        <v>0</v>
      </c>
      <c r="I47" s="12">
        <v>0.011</v>
      </c>
      <c r="J47" s="16">
        <f t="shared" si="1"/>
        <v>0</v>
      </c>
      <c r="K47" s="17">
        <v>0</v>
      </c>
      <c r="L47" s="18">
        <v>0</v>
      </c>
      <c r="M47" s="11">
        <f t="shared" si="2"/>
        <v>612.5504</v>
      </c>
      <c r="N47" s="19">
        <v>34.03</v>
      </c>
      <c r="O47" s="19">
        <v>0.38</v>
      </c>
      <c r="P47" s="20">
        <f t="shared" si="7"/>
        <v>0</v>
      </c>
      <c r="Q47" s="24">
        <f t="shared" si="8"/>
        <v>17462.9325511478</v>
      </c>
      <c r="R47" s="24"/>
      <c r="S47" s="25">
        <f t="shared" si="9"/>
        <v>17462.9325511478</v>
      </c>
      <c r="T47" s="8"/>
    </row>
    <row r="48" s="2" customFormat="1" ht="18.75" customHeight="1" spans="1:20">
      <c r="A48" s="7">
        <v>44591</v>
      </c>
      <c r="B48" s="8">
        <v>3289</v>
      </c>
      <c r="C48" s="9" t="s">
        <v>66</v>
      </c>
      <c r="D48" s="8">
        <v>71420</v>
      </c>
      <c r="E48" s="10">
        <v>0.089</v>
      </c>
      <c r="F48" s="11">
        <f t="shared" si="0"/>
        <v>65063.62</v>
      </c>
      <c r="G48" s="12">
        <v>0</v>
      </c>
      <c r="H48" s="12">
        <v>0</v>
      </c>
      <c r="I48" s="12">
        <v>0.017</v>
      </c>
      <c r="J48" s="16">
        <f t="shared" si="1"/>
        <v>0</v>
      </c>
      <c r="K48" s="17">
        <v>0</v>
      </c>
      <c r="L48" s="18">
        <v>0</v>
      </c>
      <c r="M48" s="11">
        <f t="shared" si="2"/>
        <v>1106.08154</v>
      </c>
      <c r="N48" s="19">
        <v>34.03</v>
      </c>
      <c r="O48" s="19">
        <v>0.38</v>
      </c>
      <c r="P48" s="20">
        <f t="shared" si="7"/>
        <v>0</v>
      </c>
      <c r="Q48" s="24">
        <f t="shared" si="8"/>
        <v>31532.7968589844</v>
      </c>
      <c r="R48" s="24"/>
      <c r="S48" s="25">
        <f t="shared" si="9"/>
        <v>31532.7968589844</v>
      </c>
      <c r="T48" s="8"/>
    </row>
    <row r="49" s="2" customFormat="1" ht="18.75" customHeight="1" spans="1:20">
      <c r="A49" s="7">
        <v>44591</v>
      </c>
      <c r="B49" s="8">
        <v>1818</v>
      </c>
      <c r="C49" s="9" t="s">
        <v>67</v>
      </c>
      <c r="D49" s="8">
        <v>66220</v>
      </c>
      <c r="E49" s="10">
        <v>0.103</v>
      </c>
      <c r="F49" s="11">
        <f t="shared" si="0"/>
        <v>59399.34</v>
      </c>
      <c r="G49" s="12">
        <v>0</v>
      </c>
      <c r="H49" s="12">
        <v>0</v>
      </c>
      <c r="I49" s="12">
        <v>0.011</v>
      </c>
      <c r="J49" s="16">
        <f t="shared" si="1"/>
        <v>0</v>
      </c>
      <c r="K49" s="17">
        <v>0</v>
      </c>
      <c r="L49" s="18">
        <v>0</v>
      </c>
      <c r="M49" s="11">
        <f t="shared" si="2"/>
        <v>653.39274</v>
      </c>
      <c r="N49" s="19">
        <v>34.03</v>
      </c>
      <c r="O49" s="19">
        <v>0.38</v>
      </c>
      <c r="P49" s="20">
        <f t="shared" si="7"/>
        <v>0</v>
      </c>
      <c r="Q49" s="24">
        <f t="shared" si="8"/>
        <v>18627.2890329182</v>
      </c>
      <c r="R49" s="24"/>
      <c r="S49" s="25">
        <f t="shared" si="9"/>
        <v>18627.2890329182</v>
      </c>
      <c r="T49" s="8"/>
    </row>
    <row r="50" s="2" customFormat="1" ht="18.75" customHeight="1" spans="1:20">
      <c r="A50" s="7">
        <v>44591</v>
      </c>
      <c r="B50" s="8">
        <v>785</v>
      </c>
      <c r="C50" s="9" t="s">
        <v>68</v>
      </c>
      <c r="D50" s="8">
        <v>65200</v>
      </c>
      <c r="E50" s="10">
        <v>0.1</v>
      </c>
      <c r="F50" s="11">
        <f t="shared" si="0"/>
        <v>58680</v>
      </c>
      <c r="G50" s="12">
        <v>0</v>
      </c>
      <c r="H50" s="12">
        <v>0</v>
      </c>
      <c r="I50" s="12">
        <v>0.011</v>
      </c>
      <c r="J50" s="16">
        <f t="shared" si="1"/>
        <v>0</v>
      </c>
      <c r="K50" s="17">
        <v>0</v>
      </c>
      <c r="L50" s="18">
        <v>0</v>
      </c>
      <c r="M50" s="11">
        <f t="shared" si="2"/>
        <v>645.48</v>
      </c>
      <c r="N50" s="19">
        <v>34.03</v>
      </c>
      <c r="O50" s="19">
        <v>0.38</v>
      </c>
      <c r="P50" s="20">
        <f t="shared" si="7"/>
        <v>0</v>
      </c>
      <c r="Q50" s="24">
        <f t="shared" si="8"/>
        <v>18401.7081747312</v>
      </c>
      <c r="R50" s="24"/>
      <c r="S50" s="25">
        <f t="shared" si="9"/>
        <v>18401.7081747312</v>
      </c>
      <c r="T50" s="8"/>
    </row>
    <row r="51" s="2" customFormat="1" ht="18.75" customHeight="1" spans="1:20">
      <c r="A51" s="7">
        <v>44591</v>
      </c>
      <c r="B51" s="8">
        <v>741</v>
      </c>
      <c r="C51" s="9" t="s">
        <v>69</v>
      </c>
      <c r="D51" s="8">
        <v>61060</v>
      </c>
      <c r="E51" s="10">
        <v>0.115</v>
      </c>
      <c r="F51" s="11">
        <f t="shared" si="0"/>
        <v>54038.1</v>
      </c>
      <c r="G51" s="12">
        <v>0.024</v>
      </c>
      <c r="H51" s="12">
        <v>0</v>
      </c>
      <c r="I51" s="12">
        <v>0.023</v>
      </c>
      <c r="J51" s="16">
        <f t="shared" si="1"/>
        <v>1296.9144</v>
      </c>
      <c r="K51" s="17">
        <v>0</v>
      </c>
      <c r="L51" s="18">
        <v>0</v>
      </c>
      <c r="M51" s="11">
        <f t="shared" si="2"/>
        <v>1242.8763</v>
      </c>
      <c r="N51" s="19">
        <v>34.03</v>
      </c>
      <c r="O51" s="19">
        <v>0.38</v>
      </c>
      <c r="P51" s="20">
        <f>F51*15/1000</f>
        <v>810.5715</v>
      </c>
      <c r="Q51" s="24">
        <f t="shared" si="8"/>
        <v>35432.6190894988</v>
      </c>
      <c r="R51" s="24"/>
      <c r="S51" s="25">
        <f t="shared" si="9"/>
        <v>36243.1905894988</v>
      </c>
      <c r="T51" s="8"/>
    </row>
    <row r="52" s="2" customFormat="1" ht="18.75" customHeight="1" spans="1:20">
      <c r="A52" s="7">
        <v>44592</v>
      </c>
      <c r="B52" s="8">
        <v>1209</v>
      </c>
      <c r="C52" s="9" t="s">
        <v>70</v>
      </c>
      <c r="D52" s="8">
        <v>60760</v>
      </c>
      <c r="E52" s="10">
        <v>0.103</v>
      </c>
      <c r="F52" s="11">
        <f t="shared" si="0"/>
        <v>54501.72</v>
      </c>
      <c r="G52" s="12">
        <v>0</v>
      </c>
      <c r="H52" s="12">
        <v>0</v>
      </c>
      <c r="I52" s="12">
        <v>0.011</v>
      </c>
      <c r="J52" s="16">
        <f t="shared" si="1"/>
        <v>0</v>
      </c>
      <c r="K52" s="17">
        <v>0</v>
      </c>
      <c r="L52" s="18">
        <v>0</v>
      </c>
      <c r="M52" s="11">
        <f t="shared" si="2"/>
        <v>599.51892</v>
      </c>
      <c r="N52" s="19">
        <v>34.03</v>
      </c>
      <c r="O52" s="19">
        <v>0.38</v>
      </c>
      <c r="P52" s="20">
        <f t="shared" ref="P52:P55" si="10">F52*G52*K52*L52/100</f>
        <v>0</v>
      </c>
      <c r="Q52" s="24">
        <f t="shared" si="8"/>
        <v>17091.4237638192</v>
      </c>
      <c r="R52" s="24"/>
      <c r="S52" s="25">
        <f t="shared" si="9"/>
        <v>17091.4237638192</v>
      </c>
      <c r="T52" s="8"/>
    </row>
    <row r="53" s="2" customFormat="1" ht="18.75" customHeight="1" spans="1:20">
      <c r="A53" s="7">
        <v>44570</v>
      </c>
      <c r="B53" s="8">
        <v>3535</v>
      </c>
      <c r="C53" s="9" t="s">
        <v>71</v>
      </c>
      <c r="D53" s="8">
        <v>69140</v>
      </c>
      <c r="E53" s="10">
        <v>0.099</v>
      </c>
      <c r="F53" s="11">
        <f t="shared" si="0"/>
        <v>62295.14</v>
      </c>
      <c r="G53" s="12">
        <v>0</v>
      </c>
      <c r="H53" s="12">
        <v>0</v>
      </c>
      <c r="I53" s="12">
        <v>0.037</v>
      </c>
      <c r="J53" s="16">
        <f t="shared" si="1"/>
        <v>0</v>
      </c>
      <c r="K53" s="17">
        <v>0</v>
      </c>
      <c r="L53" s="18">
        <v>0</v>
      </c>
      <c r="M53" s="11">
        <f t="shared" si="2"/>
        <v>2304.92018</v>
      </c>
      <c r="N53" s="19">
        <v>34.03</v>
      </c>
      <c r="O53" s="19">
        <v>0.38</v>
      </c>
      <c r="P53" s="20">
        <f t="shared" si="10"/>
        <v>0</v>
      </c>
      <c r="Q53" s="24">
        <f t="shared" si="8"/>
        <v>65709.9654805864</v>
      </c>
      <c r="R53" s="24"/>
      <c r="S53" s="25">
        <f t="shared" si="9"/>
        <v>65709.9654805864</v>
      </c>
      <c r="T53" s="8"/>
    </row>
    <row r="54" s="2" customFormat="1" ht="18.75" customHeight="1" spans="1:20">
      <c r="A54" s="7">
        <v>44571</v>
      </c>
      <c r="B54" s="8">
        <v>7603</v>
      </c>
      <c r="C54" s="9" t="s">
        <v>72</v>
      </c>
      <c r="D54" s="8">
        <v>70440</v>
      </c>
      <c r="E54" s="10">
        <v>0.087</v>
      </c>
      <c r="F54" s="11">
        <f t="shared" si="0"/>
        <v>64311.72</v>
      </c>
      <c r="G54" s="12">
        <v>0</v>
      </c>
      <c r="H54" s="12">
        <v>0</v>
      </c>
      <c r="I54" s="12">
        <v>0.032</v>
      </c>
      <c r="J54" s="16">
        <f t="shared" si="1"/>
        <v>0</v>
      </c>
      <c r="K54" s="17">
        <v>0</v>
      </c>
      <c r="L54" s="18">
        <v>0</v>
      </c>
      <c r="M54" s="11">
        <f t="shared" si="2"/>
        <v>2057.97504</v>
      </c>
      <c r="N54" s="19">
        <v>34.03</v>
      </c>
      <c r="O54" s="19">
        <v>0.38</v>
      </c>
      <c r="P54" s="20">
        <f t="shared" si="10"/>
        <v>0</v>
      </c>
      <c r="Q54" s="24">
        <f t="shared" si="8"/>
        <v>58669.9140437516</v>
      </c>
      <c r="R54" s="24"/>
      <c r="S54" s="25">
        <f t="shared" si="9"/>
        <v>58669.9140437516</v>
      </c>
      <c r="T54" s="8"/>
    </row>
    <row r="55" s="2" customFormat="1" ht="18.75" customHeight="1" spans="1:20">
      <c r="A55" s="7">
        <v>44572</v>
      </c>
      <c r="B55" s="8">
        <v>786</v>
      </c>
      <c r="C55" s="9" t="s">
        <v>73</v>
      </c>
      <c r="D55" s="8">
        <v>67140</v>
      </c>
      <c r="E55" s="10">
        <v>0.088</v>
      </c>
      <c r="F55" s="11">
        <f t="shared" si="0"/>
        <v>61231.68</v>
      </c>
      <c r="G55" s="12">
        <v>0</v>
      </c>
      <c r="H55" s="12">
        <v>0</v>
      </c>
      <c r="I55" s="12">
        <v>0.03</v>
      </c>
      <c r="J55" s="16">
        <f t="shared" si="1"/>
        <v>0</v>
      </c>
      <c r="K55" s="17">
        <v>0</v>
      </c>
      <c r="L55" s="18">
        <v>0</v>
      </c>
      <c r="M55" s="11">
        <f t="shared" si="2"/>
        <v>1836.9504</v>
      </c>
      <c r="N55" s="19">
        <v>34.03</v>
      </c>
      <c r="O55" s="19">
        <v>0.38</v>
      </c>
      <c r="P55" s="20">
        <f t="shared" si="10"/>
        <v>0</v>
      </c>
      <c r="Q55" s="24">
        <f t="shared" si="8"/>
        <v>52368.8188514838</v>
      </c>
      <c r="R55" s="24"/>
      <c r="S55" s="25">
        <f t="shared" si="9"/>
        <v>52368.8188514838</v>
      </c>
      <c r="T55" s="8"/>
    </row>
    <row r="56" s="2" customFormat="1" ht="18.75" customHeight="1" spans="1:20">
      <c r="A56" s="7"/>
      <c r="B56" s="8"/>
      <c r="C56" s="9"/>
      <c r="D56" s="8"/>
      <c r="E56" s="10"/>
      <c r="F56" s="11">
        <f>SUM(F2:F55)</f>
        <v>3242980.92</v>
      </c>
      <c r="G56" s="12"/>
      <c r="H56" s="12"/>
      <c r="I56" s="12">
        <v>0.02</v>
      </c>
      <c r="J56" s="16"/>
      <c r="K56" s="17"/>
      <c r="L56" s="18"/>
      <c r="M56" s="11">
        <f>SUM(M2:M55)</f>
        <v>64937.267</v>
      </c>
      <c r="N56" s="19"/>
      <c r="O56" s="19"/>
      <c r="P56" s="20"/>
      <c r="Q56" s="24"/>
      <c r="R56" s="24"/>
      <c r="S56" s="25">
        <f>SUM(S2:S55)</f>
        <v>1856517.65992699</v>
      </c>
      <c r="T56" s="8"/>
    </row>
    <row r="57" s="2" customFormat="1" ht="18.75" customHeight="1" spans="1:20">
      <c r="A57" s="7"/>
      <c r="B57" s="8"/>
      <c r="C57" s="9"/>
      <c r="D57" s="8"/>
      <c r="E57" s="10"/>
      <c r="F57" s="11"/>
      <c r="G57" s="12"/>
      <c r="H57" s="12"/>
      <c r="I57" s="12"/>
      <c r="J57" s="16"/>
      <c r="K57" s="17"/>
      <c r="L57" s="18"/>
      <c r="M57" s="11"/>
      <c r="N57" s="19"/>
      <c r="O57" s="19"/>
      <c r="P57" s="20"/>
      <c r="Q57" s="24"/>
      <c r="R57" s="24"/>
      <c r="S57" s="25"/>
      <c r="T57" s="8"/>
    </row>
    <row r="58" s="2" customFormat="1" ht="18.75" customHeight="1" spans="1:20">
      <c r="A58" s="7">
        <v>44565</v>
      </c>
      <c r="B58" s="8">
        <v>4181</v>
      </c>
      <c r="C58" s="9" t="s">
        <v>74</v>
      </c>
      <c r="D58" s="8">
        <v>61200</v>
      </c>
      <c r="E58" s="10">
        <v>0.096</v>
      </c>
      <c r="F58" s="11">
        <f t="shared" ref="F58:F60" si="11">D58*(1-E58)</f>
        <v>55324.8</v>
      </c>
      <c r="G58" s="12">
        <v>0</v>
      </c>
      <c r="H58" s="12">
        <v>0</v>
      </c>
      <c r="I58" s="12">
        <v>0.029</v>
      </c>
      <c r="J58" s="16">
        <f t="shared" ref="J58:J60" si="12">F58*G58</f>
        <v>0</v>
      </c>
      <c r="K58" s="17">
        <v>0</v>
      </c>
      <c r="L58" s="18">
        <v>0</v>
      </c>
      <c r="M58" s="11">
        <f t="shared" ref="M58:M60" si="13">F58*I58</f>
        <v>1604.4192</v>
      </c>
      <c r="N58" s="19">
        <v>34.03</v>
      </c>
      <c r="O58" s="19">
        <v>0.4</v>
      </c>
      <c r="P58" s="20">
        <f>F58*G58*K58*L58/100</f>
        <v>0</v>
      </c>
      <c r="Q58" s="24">
        <f>M58*2.2046*N58*O58</f>
        <v>48147.0401599719</v>
      </c>
      <c r="R58" s="24"/>
      <c r="S58" s="25">
        <f t="shared" ref="S58:S60" si="14">P58+Q58</f>
        <v>48147.0401599719</v>
      </c>
      <c r="T58" s="8"/>
    </row>
    <row r="59" s="2" customFormat="1" ht="18.75" customHeight="1" spans="1:20">
      <c r="A59" s="7">
        <v>44571</v>
      </c>
      <c r="B59" s="8">
        <v>4396</v>
      </c>
      <c r="C59" s="9" t="s">
        <v>75</v>
      </c>
      <c r="D59" s="8">
        <v>64620</v>
      </c>
      <c r="E59" s="10">
        <v>0.091</v>
      </c>
      <c r="F59" s="11">
        <f t="shared" si="11"/>
        <v>58739.58</v>
      </c>
      <c r="G59" s="12">
        <v>0</v>
      </c>
      <c r="H59" s="12">
        <v>0</v>
      </c>
      <c r="I59" s="12">
        <v>0.031</v>
      </c>
      <c r="J59" s="16">
        <f t="shared" si="12"/>
        <v>0</v>
      </c>
      <c r="K59" s="17">
        <v>0</v>
      </c>
      <c r="L59" s="18">
        <v>0</v>
      </c>
      <c r="M59" s="11">
        <f t="shared" si="13"/>
        <v>1820.92698</v>
      </c>
      <c r="N59" s="19">
        <v>34.03</v>
      </c>
      <c r="O59" s="19">
        <v>0.4</v>
      </c>
      <c r="P59" s="20">
        <f>F59*G59*K59*L59/100</f>
        <v>0</v>
      </c>
      <c r="Q59" s="24">
        <f>M59*2.2046*N59*O59</f>
        <v>54644.2254209101</v>
      </c>
      <c r="R59" s="24"/>
      <c r="S59" s="25">
        <f t="shared" si="14"/>
        <v>54644.2254209101</v>
      </c>
      <c r="T59" s="8"/>
    </row>
    <row r="60" s="2" customFormat="1" ht="18.75" customHeight="1" spans="1:20">
      <c r="A60" s="7">
        <v>44576</v>
      </c>
      <c r="B60" s="8">
        <v>2234</v>
      </c>
      <c r="C60" s="9" t="s">
        <v>76</v>
      </c>
      <c r="D60" s="8">
        <v>63460</v>
      </c>
      <c r="E60" s="10">
        <v>0.089</v>
      </c>
      <c r="F60" s="11">
        <f t="shared" si="11"/>
        <v>57812.06</v>
      </c>
      <c r="G60" s="12">
        <v>0.02</v>
      </c>
      <c r="H60" s="12">
        <v>0</v>
      </c>
      <c r="I60" s="12">
        <v>0.03</v>
      </c>
      <c r="J60" s="16">
        <f t="shared" si="12"/>
        <v>1156.2412</v>
      </c>
      <c r="K60" s="17">
        <v>0</v>
      </c>
      <c r="L60" s="18">
        <v>0</v>
      </c>
      <c r="M60" s="11">
        <f t="shared" si="13"/>
        <v>1734.3618</v>
      </c>
      <c r="N60" s="19">
        <v>34.03</v>
      </c>
      <c r="O60" s="19">
        <v>0.4</v>
      </c>
      <c r="P60" s="20">
        <f>F60*15/1000</f>
        <v>867.1809</v>
      </c>
      <c r="Q60" s="24">
        <f>M60*2.2046*N60*O60</f>
        <v>52046.4896184994</v>
      </c>
      <c r="R60" s="24"/>
      <c r="S60" s="25">
        <f t="shared" si="14"/>
        <v>52913.6705184994</v>
      </c>
      <c r="T60" s="8"/>
    </row>
    <row r="61" s="2" customFormat="1" ht="18.75" customHeight="1" spans="1:20">
      <c r="A61" s="7"/>
      <c r="B61" s="8"/>
      <c r="C61" s="9"/>
      <c r="D61" s="8"/>
      <c r="E61" s="10"/>
      <c r="F61" s="11">
        <f>SUM(F58:F60)</f>
        <v>171876.44</v>
      </c>
      <c r="G61" s="12"/>
      <c r="I61" s="12">
        <v>0.03</v>
      </c>
      <c r="J61" s="16"/>
      <c r="K61" s="17"/>
      <c r="L61" s="18"/>
      <c r="M61" s="11">
        <f>SUM(M58:M60)</f>
        <v>5159.70798</v>
      </c>
      <c r="N61" s="21"/>
      <c r="O61" s="21"/>
      <c r="P61" s="22"/>
      <c r="Q61" s="22"/>
      <c r="R61" s="24"/>
      <c r="S61" s="26">
        <f>SUM(S58:S60)</f>
        <v>155704.936099381</v>
      </c>
      <c r="T61" s="8"/>
    </row>
    <row r="62" s="2" customFormat="1" ht="18.75" customHeight="1" spans="1:20">
      <c r="A62" s="7"/>
      <c r="B62" s="8"/>
      <c r="C62" s="9"/>
      <c r="D62" s="8"/>
      <c r="E62" s="10"/>
      <c r="F62" s="11"/>
      <c r="G62" s="12"/>
      <c r="H62" s="12"/>
      <c r="I62" s="12"/>
      <c r="J62" s="16"/>
      <c r="K62" s="17"/>
      <c r="L62" s="18"/>
      <c r="M62" s="11"/>
      <c r="N62" s="19"/>
      <c r="O62" s="19"/>
      <c r="P62" s="20"/>
      <c r="Q62" s="20"/>
      <c r="R62" s="24"/>
      <c r="S62" s="25"/>
      <c r="T62" s="8"/>
    </row>
    <row r="63" s="2" customFormat="1" ht="18.75" customHeight="1" spans="1:20">
      <c r="A63" s="7">
        <v>44576</v>
      </c>
      <c r="B63" s="8">
        <v>4184</v>
      </c>
      <c r="C63" s="9" t="s">
        <v>77</v>
      </c>
      <c r="D63" s="8">
        <v>63240</v>
      </c>
      <c r="E63" s="10">
        <v>0.099</v>
      </c>
      <c r="F63" s="11">
        <f t="shared" ref="F63:F70" si="15">D63*(1-E63)</f>
        <v>56979.24</v>
      </c>
      <c r="G63" s="12">
        <v>0</v>
      </c>
      <c r="H63" s="12">
        <v>0</v>
      </c>
      <c r="I63" s="12">
        <v>0.04</v>
      </c>
      <c r="J63" s="16">
        <f t="shared" ref="J63:J70" si="16">F63*G63</f>
        <v>0</v>
      </c>
      <c r="K63" s="17">
        <v>0</v>
      </c>
      <c r="L63" s="18">
        <v>0</v>
      </c>
      <c r="M63" s="11">
        <f t="shared" ref="M63:M70" si="17">F63*I63</f>
        <v>2279.1696</v>
      </c>
      <c r="N63" s="19">
        <v>34.03</v>
      </c>
      <c r="O63" s="19">
        <v>0.42</v>
      </c>
      <c r="P63" s="20">
        <f t="shared" ref="P63:P67" si="18">F63*G63*K63*L63/100</f>
        <v>0</v>
      </c>
      <c r="Q63" s="24">
        <f>M63*2.2046*N63*O63</f>
        <v>71815.4169282668</v>
      </c>
      <c r="R63" s="24"/>
      <c r="S63" s="25">
        <f t="shared" ref="S63:S70" si="19">P63+Q63</f>
        <v>71815.4169282668</v>
      </c>
      <c r="T63" s="8"/>
    </row>
    <row r="64" s="2" customFormat="1" ht="18.75" customHeight="1" spans="1:20">
      <c r="A64" s="7">
        <v>44569</v>
      </c>
      <c r="B64" s="8">
        <v>3841</v>
      </c>
      <c r="C64" s="9" t="s">
        <v>78</v>
      </c>
      <c r="D64" s="8">
        <v>69080</v>
      </c>
      <c r="E64" s="10">
        <v>0.067</v>
      </c>
      <c r="F64" s="11">
        <f t="shared" si="15"/>
        <v>64451.64</v>
      </c>
      <c r="G64" s="12">
        <v>0.021</v>
      </c>
      <c r="H64" s="12">
        <v>0</v>
      </c>
      <c r="I64" s="12">
        <v>0.037</v>
      </c>
      <c r="J64" s="16">
        <f t="shared" si="16"/>
        <v>1353.48444</v>
      </c>
      <c r="K64" s="17">
        <v>0</v>
      </c>
      <c r="L64" s="18">
        <v>0</v>
      </c>
      <c r="M64" s="11">
        <f t="shared" si="17"/>
        <v>2384.71068</v>
      </c>
      <c r="N64" s="19">
        <v>34.03</v>
      </c>
      <c r="O64" s="19">
        <v>0.42</v>
      </c>
      <c r="P64" s="20">
        <f t="shared" ref="P64:P68" si="20">F64*15/1000</f>
        <v>966.7746</v>
      </c>
      <c r="Q64" s="24">
        <f t="shared" ref="Q64:Q70" si="21">M64*2.2046*N64*O64</f>
        <v>75140.9599959085</v>
      </c>
      <c r="R64" s="24"/>
      <c r="S64" s="25">
        <f t="shared" si="19"/>
        <v>76107.7345959085</v>
      </c>
      <c r="T64" s="8"/>
    </row>
    <row r="65" s="2" customFormat="1" ht="18.75" customHeight="1" spans="1:20">
      <c r="A65" s="7">
        <v>44569</v>
      </c>
      <c r="B65" s="8">
        <v>4181</v>
      </c>
      <c r="C65" s="9" t="s">
        <v>79</v>
      </c>
      <c r="D65" s="8">
        <v>59640</v>
      </c>
      <c r="E65" s="10">
        <v>0.084</v>
      </c>
      <c r="F65" s="11">
        <f t="shared" si="15"/>
        <v>54630.24</v>
      </c>
      <c r="G65" s="12">
        <v>0.02</v>
      </c>
      <c r="H65" s="12">
        <v>0</v>
      </c>
      <c r="I65" s="12">
        <v>0.04</v>
      </c>
      <c r="J65" s="16">
        <f t="shared" si="16"/>
        <v>1092.6048</v>
      </c>
      <c r="K65" s="17">
        <v>0</v>
      </c>
      <c r="L65" s="18">
        <v>0</v>
      </c>
      <c r="M65" s="11">
        <f t="shared" si="17"/>
        <v>2185.2096</v>
      </c>
      <c r="N65" s="19">
        <v>34.03</v>
      </c>
      <c r="O65" s="19">
        <v>0.42</v>
      </c>
      <c r="P65" s="20">
        <f t="shared" si="20"/>
        <v>819.4536</v>
      </c>
      <c r="Q65" s="24">
        <f t="shared" si="21"/>
        <v>68854.7875066652</v>
      </c>
      <c r="R65" s="24"/>
      <c r="S65" s="25">
        <f t="shared" si="19"/>
        <v>69674.2411066652</v>
      </c>
      <c r="T65" s="8"/>
    </row>
    <row r="66" s="2" customFormat="1" ht="18.75" customHeight="1" spans="1:20">
      <c r="A66" s="7">
        <v>44572</v>
      </c>
      <c r="B66" s="8">
        <v>2731</v>
      </c>
      <c r="C66" s="9" t="s">
        <v>80</v>
      </c>
      <c r="D66" s="8">
        <v>63960</v>
      </c>
      <c r="E66" s="10">
        <v>0.079</v>
      </c>
      <c r="F66" s="11">
        <f t="shared" si="15"/>
        <v>58907.16</v>
      </c>
      <c r="G66" s="12">
        <v>0</v>
      </c>
      <c r="H66" s="12">
        <v>0</v>
      </c>
      <c r="I66" s="12">
        <v>0.058</v>
      </c>
      <c r="J66" s="16">
        <f t="shared" si="16"/>
        <v>0</v>
      </c>
      <c r="K66" s="17">
        <v>0</v>
      </c>
      <c r="L66" s="18">
        <v>0</v>
      </c>
      <c r="M66" s="11">
        <f t="shared" si="17"/>
        <v>3416.61528</v>
      </c>
      <c r="N66" s="19">
        <v>34.03</v>
      </c>
      <c r="O66" s="19">
        <v>0.42</v>
      </c>
      <c r="P66" s="20">
        <f t="shared" si="18"/>
        <v>0</v>
      </c>
      <c r="Q66" s="24">
        <f t="shared" si="21"/>
        <v>107655.722863576</v>
      </c>
      <c r="R66" s="24"/>
      <c r="S66" s="25">
        <f t="shared" si="19"/>
        <v>107655.722863576</v>
      </c>
      <c r="T66" s="8"/>
    </row>
    <row r="67" s="2" customFormat="1" ht="18.75" customHeight="1" spans="1:20">
      <c r="A67" s="7">
        <v>44576</v>
      </c>
      <c r="B67" s="8">
        <v>1722</v>
      </c>
      <c r="C67" s="9" t="s">
        <v>81</v>
      </c>
      <c r="D67" s="8">
        <v>72800</v>
      </c>
      <c r="E67" s="10">
        <v>0.101</v>
      </c>
      <c r="F67" s="11">
        <f t="shared" si="15"/>
        <v>65447.2</v>
      </c>
      <c r="G67" s="12">
        <v>0</v>
      </c>
      <c r="H67" s="12">
        <v>0</v>
      </c>
      <c r="I67" s="12">
        <v>0.041</v>
      </c>
      <c r="J67" s="16">
        <f t="shared" si="16"/>
        <v>0</v>
      </c>
      <c r="K67" s="17">
        <v>0</v>
      </c>
      <c r="L67" s="18">
        <v>0</v>
      </c>
      <c r="M67" s="11">
        <f t="shared" si="17"/>
        <v>2683.3352</v>
      </c>
      <c r="N67" s="19">
        <v>34.03</v>
      </c>
      <c r="O67" s="19">
        <v>0.42</v>
      </c>
      <c r="P67" s="20">
        <f t="shared" si="18"/>
        <v>0</v>
      </c>
      <c r="Q67" s="24">
        <f t="shared" si="21"/>
        <v>84550.4591436698</v>
      </c>
      <c r="R67" s="24"/>
      <c r="S67" s="25">
        <f t="shared" si="19"/>
        <v>84550.4591436698</v>
      </c>
      <c r="T67" s="8"/>
    </row>
    <row r="68" s="2" customFormat="1" ht="18.75" customHeight="1" spans="1:20">
      <c r="A68" s="7">
        <v>44569</v>
      </c>
      <c r="B68" s="8">
        <v>688</v>
      </c>
      <c r="C68" s="9" t="s">
        <v>82</v>
      </c>
      <c r="D68" s="8">
        <v>58300</v>
      </c>
      <c r="E68" s="10">
        <v>0.084</v>
      </c>
      <c r="F68" s="11">
        <f t="shared" si="15"/>
        <v>53402.8</v>
      </c>
      <c r="G68" s="12">
        <v>0.021</v>
      </c>
      <c r="H68" s="12">
        <v>0</v>
      </c>
      <c r="I68" s="12">
        <v>0.036</v>
      </c>
      <c r="J68" s="16">
        <f t="shared" si="16"/>
        <v>1121.4588</v>
      </c>
      <c r="K68" s="17">
        <v>0</v>
      </c>
      <c r="L68" s="18">
        <v>0</v>
      </c>
      <c r="M68" s="11">
        <f t="shared" si="17"/>
        <v>1922.5008</v>
      </c>
      <c r="N68" s="19">
        <v>34.03</v>
      </c>
      <c r="O68" s="19">
        <v>0.42</v>
      </c>
      <c r="P68" s="20">
        <f t="shared" si="20"/>
        <v>801.042</v>
      </c>
      <c r="Q68" s="24">
        <f t="shared" si="21"/>
        <v>60576.9735156728</v>
      </c>
      <c r="R68" s="24"/>
      <c r="S68" s="25">
        <f t="shared" si="19"/>
        <v>61378.0155156728</v>
      </c>
      <c r="T68" s="8"/>
    </row>
    <row r="69" s="2" customFormat="1" ht="18.75" customHeight="1" spans="1:20">
      <c r="A69" s="7">
        <v>44570</v>
      </c>
      <c r="B69" s="8">
        <v>787</v>
      </c>
      <c r="C69" s="9" t="s">
        <v>83</v>
      </c>
      <c r="D69" s="8">
        <v>69380</v>
      </c>
      <c r="E69" s="10">
        <v>0.089</v>
      </c>
      <c r="F69" s="11">
        <f t="shared" si="15"/>
        <v>63205.18</v>
      </c>
      <c r="G69" s="12">
        <v>0</v>
      </c>
      <c r="H69" s="12">
        <v>0</v>
      </c>
      <c r="I69" s="12">
        <v>0.035</v>
      </c>
      <c r="J69" s="16">
        <f t="shared" si="16"/>
        <v>0</v>
      </c>
      <c r="K69" s="17">
        <v>0</v>
      </c>
      <c r="L69" s="18">
        <v>0</v>
      </c>
      <c r="M69" s="11">
        <f t="shared" si="17"/>
        <v>2212.1813</v>
      </c>
      <c r="N69" s="19">
        <v>34.03</v>
      </c>
      <c r="O69" s="19">
        <v>0.42</v>
      </c>
      <c r="P69" s="20">
        <f>F69*G69*K69*L69/100</f>
        <v>0</v>
      </c>
      <c r="Q69" s="24">
        <f t="shared" si="21"/>
        <v>69704.6513696986</v>
      </c>
      <c r="R69" s="24"/>
      <c r="S69" s="25">
        <f t="shared" si="19"/>
        <v>69704.6513696986</v>
      </c>
      <c r="T69" s="8"/>
    </row>
    <row r="70" s="2" customFormat="1" ht="18.75" customHeight="1" spans="1:20">
      <c r="A70" s="7">
        <v>44570</v>
      </c>
      <c r="B70" s="8">
        <v>785</v>
      </c>
      <c r="C70" s="9" t="s">
        <v>84</v>
      </c>
      <c r="D70" s="8">
        <v>68580</v>
      </c>
      <c r="E70" s="10">
        <v>0.095</v>
      </c>
      <c r="F70" s="11">
        <f t="shared" si="15"/>
        <v>62064.9</v>
      </c>
      <c r="G70" s="12">
        <v>0</v>
      </c>
      <c r="H70" s="12">
        <v>0</v>
      </c>
      <c r="I70" s="12">
        <v>0.034</v>
      </c>
      <c r="J70" s="16">
        <f t="shared" si="16"/>
        <v>0</v>
      </c>
      <c r="K70" s="17">
        <v>0</v>
      </c>
      <c r="L70" s="18">
        <v>0</v>
      </c>
      <c r="M70" s="11">
        <f t="shared" si="17"/>
        <v>2110.2066</v>
      </c>
      <c r="N70" s="19">
        <v>34.03</v>
      </c>
      <c r="O70" s="19">
        <v>0.42</v>
      </c>
      <c r="P70" s="20">
        <f>F70*G70*K70*L70/100</f>
        <v>0</v>
      </c>
      <c r="Q70" s="24">
        <f t="shared" si="21"/>
        <v>66491.4830312673</v>
      </c>
      <c r="R70" s="24"/>
      <c r="S70" s="25">
        <f t="shared" si="19"/>
        <v>66491.4830312673</v>
      </c>
      <c r="T70" s="8"/>
    </row>
    <row r="71" s="2" customFormat="1" ht="18.75" customHeight="1" spans="1:20">
      <c r="A71" s="7"/>
      <c r="B71" s="8"/>
      <c r="C71" s="9"/>
      <c r="D71" s="8"/>
      <c r="E71" s="10"/>
      <c r="F71" s="11">
        <f>SUM(F63:F70)</f>
        <v>479088.36</v>
      </c>
      <c r="G71" s="12"/>
      <c r="H71" s="12"/>
      <c r="I71" s="12">
        <v>0.04</v>
      </c>
      <c r="J71" s="16"/>
      <c r="K71" s="17"/>
      <c r="L71" s="18"/>
      <c r="M71" s="11">
        <f>SUM(M63:M70)</f>
        <v>19193.92906</v>
      </c>
      <c r="N71" s="19"/>
      <c r="O71" s="19"/>
      <c r="P71" s="20"/>
      <c r="Q71" s="24"/>
      <c r="R71" s="24"/>
      <c r="S71" s="26">
        <f>SUM(S63:S70)</f>
        <v>607377.724554725</v>
      </c>
      <c r="T71" s="8"/>
    </row>
    <row r="72" s="2" customFormat="1" ht="18.75" customHeight="1" spans="1:20">
      <c r="A72" s="27"/>
      <c r="B72" s="27"/>
      <c r="C72" s="27"/>
      <c r="D72" s="27"/>
      <c r="E72" s="27"/>
      <c r="F72" s="28"/>
      <c r="G72" s="27"/>
      <c r="H72" s="27"/>
      <c r="I72" s="27"/>
      <c r="J72" s="28"/>
      <c r="K72" s="27"/>
      <c r="L72" s="27"/>
      <c r="M72" s="28"/>
      <c r="N72" s="27"/>
      <c r="O72" s="27"/>
      <c r="P72" s="27"/>
      <c r="Q72" s="29" t="s">
        <v>85</v>
      </c>
      <c r="R72" s="30">
        <f>S56+S61+S71</f>
        <v>2619600.32058109</v>
      </c>
      <c r="S72" s="31"/>
      <c r="T72" s="27"/>
    </row>
  </sheetData>
  <mergeCells count="1">
    <mergeCell ref="R72:S72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2022-04-05T02:29:35Z</dcterms:created>
  <dcterms:modified xsi:type="dcterms:W3CDTF">2022-04-05T02:35:03Z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CCF3269C46124AD8A967F3F1443E9E3C</vt:lpwstr>
  </property>
  <property fmtid="{D5CDD505-2E9C-101B-9397-08002B2CF9AE}" pid="3" name="KSOProductBuildVer">
    <vt:lpwstr>2052-11.1.0.11365</vt:lpwstr>
  </property>
</Properties>
</file>